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T79" i="2" l="1"/>
  <c r="S79" i="2"/>
  <c r="Q79" i="2"/>
  <c r="N79" i="2"/>
  <c r="M79" i="2"/>
  <c r="L79" i="2"/>
  <c r="R79" i="2"/>
  <c r="P79" i="2"/>
  <c r="O79" i="2"/>
  <c r="K118" i="2"/>
  <c r="J118" i="2"/>
  <c r="I118" i="2"/>
  <c r="H118" i="2"/>
  <c r="G118" i="2"/>
  <c r="F118" i="2"/>
  <c r="E118" i="2"/>
  <c r="D118" i="2"/>
  <c r="L48" i="2"/>
  <c r="N31" i="2"/>
  <c r="N32" i="2"/>
  <c r="N33" i="2"/>
  <c r="N34" i="2"/>
  <c r="N35" i="2"/>
  <c r="N36" i="2"/>
  <c r="N37" i="2"/>
  <c r="N30" i="2"/>
  <c r="N24" i="2"/>
  <c r="N25" i="2"/>
  <c r="N26" i="2"/>
  <c r="N27" i="2"/>
  <c r="N28" i="2"/>
  <c r="N29" i="2"/>
  <c r="N23" i="2"/>
  <c r="N18" i="2"/>
  <c r="N19" i="2"/>
  <c r="N20" i="2"/>
  <c r="N21" i="2"/>
  <c r="N22" i="2"/>
  <c r="N17" i="2"/>
  <c r="N13" i="2"/>
  <c r="N14" i="2"/>
  <c r="N15" i="2"/>
  <c r="N16" i="2"/>
  <c r="N12" i="2"/>
  <c r="N9" i="2"/>
  <c r="N10" i="2"/>
  <c r="N11" i="2"/>
  <c r="N8" i="2"/>
  <c r="N6" i="2"/>
  <c r="N7" i="2"/>
  <c r="N5" i="2"/>
  <c r="N4" i="2"/>
  <c r="N3" i="2"/>
  <c r="N2" i="2"/>
  <c r="K38" i="2"/>
  <c r="J38" i="2"/>
  <c r="I38" i="2"/>
  <c r="H38" i="2"/>
  <c r="G38" i="2"/>
  <c r="F38" i="2"/>
  <c r="E38" i="2"/>
  <c r="D38" i="2"/>
  <c r="L38" i="2" s="1"/>
  <c r="L3" i="2"/>
  <c r="L20" i="2"/>
  <c r="J41" i="1" l="1"/>
  <c r="J44" i="1" l="1"/>
  <c r="H54" i="1"/>
  <c r="H55" i="1"/>
  <c r="H53" i="1"/>
  <c r="H51" i="1"/>
  <c r="G55" i="1"/>
  <c r="G54" i="1"/>
  <c r="G53" i="1"/>
  <c r="G51" i="1"/>
  <c r="F55" i="1"/>
  <c r="F54" i="1"/>
  <c r="F53" i="1"/>
  <c r="F51" i="1"/>
  <c r="E54" i="1"/>
  <c r="E53" i="1"/>
  <c r="E51" i="1"/>
  <c r="J35" i="1"/>
  <c r="J37" i="1"/>
  <c r="J15" i="1"/>
  <c r="J24" i="1"/>
  <c r="J2" i="1"/>
  <c r="J9" i="1"/>
  <c r="J10" i="1"/>
  <c r="J11" i="1"/>
</calcChain>
</file>

<file path=xl/sharedStrings.xml><?xml version="1.0" encoding="utf-8"?>
<sst xmlns="http://schemas.openxmlformats.org/spreadsheetml/2006/main" count="272" uniqueCount="64">
  <si>
    <t>2006~2008</t>
  </si>
  <si>
    <t>2007~2009</t>
  </si>
  <si>
    <t>2008~2010</t>
  </si>
  <si>
    <t>2009~2011</t>
  </si>
  <si>
    <t>2010~2012</t>
  </si>
  <si>
    <t>2011~2013</t>
  </si>
  <si>
    <t>2012~2014</t>
  </si>
  <si>
    <t>2013~2015</t>
  </si>
  <si>
    <t>2005~2007</t>
  </si>
  <si>
    <t>0.0339(1/1)</t>
  </si>
  <si>
    <t>-0.0049(0/1)</t>
  </si>
  <si>
    <t>0.0456(1/2)</t>
  </si>
  <si>
    <t>0.0424(0/2)</t>
  </si>
  <si>
    <t>0.0461(1/2)</t>
  </si>
  <si>
    <t>0.0223(1/3)</t>
  </si>
  <si>
    <t>0.0241(0/3)</t>
  </si>
  <si>
    <t>0.0273(1/3)</t>
  </si>
  <si>
    <t>0.0643(1/3)</t>
  </si>
  <si>
    <t>0.0196(1/4)</t>
  </si>
  <si>
    <t>0.0094(0/4)</t>
  </si>
  <si>
    <t>0.0152(1/4)</t>
  </si>
  <si>
    <t>0.0078(1/4)</t>
  </si>
  <si>
    <t>0.0293(1/4)</t>
  </si>
  <si>
    <t>0.0174(1/5)</t>
  </si>
  <si>
    <t>0.0085(0/5)</t>
  </si>
  <si>
    <t>0.0134(1/5)</t>
  </si>
  <si>
    <t>0.0198(2/5)</t>
  </si>
  <si>
    <t>0.0186(1/5)</t>
  </si>
  <si>
    <t>0.0118(0/5)</t>
  </si>
  <si>
    <t>-0.0003(2/6)</t>
  </si>
  <si>
    <t>-0.0024(0/6)</t>
  </si>
  <si>
    <t>-0.0081(1/6)</t>
  </si>
  <si>
    <t>-0.0051(2/6)</t>
  </si>
  <si>
    <t>-0.0061(1/6)</t>
  </si>
  <si>
    <t>-0.0121(0/6)</t>
  </si>
  <si>
    <t>-0.0112(0/6)</t>
  </si>
  <si>
    <t>0.0270(1/3)</t>
  </si>
  <si>
    <t>From</t>
  </si>
  <si>
    <t>To</t>
  </si>
  <si>
    <t>Training</t>
  </si>
  <si>
    <t>理想最优</t>
  </si>
  <si>
    <t>卫冕优先</t>
  </si>
  <si>
    <t>近者优先</t>
  </si>
  <si>
    <t>y2</t>
  </si>
  <si>
    <t>x2</t>
  </si>
  <si>
    <t>1/1</t>
  </si>
  <si>
    <t>2/2</t>
  </si>
  <si>
    <t>1/2</t>
  </si>
  <si>
    <t>1/3</t>
  </si>
  <si>
    <t>2/3</t>
  </si>
  <si>
    <t>1/4</t>
  </si>
  <si>
    <t>1/5</t>
  </si>
  <si>
    <t>1/6</t>
  </si>
  <si>
    <t>3/4</t>
  </si>
  <si>
    <t>2/4</t>
  </si>
  <si>
    <t>2/5</t>
  </si>
  <si>
    <t>3/5</t>
  </si>
  <si>
    <t>2/6</t>
  </si>
  <si>
    <t>3/6</t>
  </si>
  <si>
    <t>4/6</t>
  </si>
  <si>
    <t>2/7</t>
  </si>
  <si>
    <t>3/7</t>
  </si>
  <si>
    <t>4/7</t>
  </si>
  <si>
    <t>1/7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</si>
</sst>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3" tint="0.59999389629810485"/>
      <name val="Calibri"/>
      <family val="2"/>
      <scheme val="minor"/>
    </font>
    <font>
      <i/>
      <sz val="11"/>
      <color rgb="FF00B050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  <xf numFmtId="164" fontId="3" fillId="0" borderId="0" xfId="0" applyNumberFormat="1" applyFont="1"/>
    <xf numFmtId="0" fontId="0" fillId="0" borderId="1" xfId="0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C31" workbookViewId="0">
      <selection activeCell="E54" sqref="E54"/>
    </sheetView>
  </sheetViews>
  <sheetFormatPr defaultRowHeight="15" x14ac:dyDescent="0.25"/>
  <cols>
    <col min="1" max="1" width="11.140625" bestFit="1" customWidth="1"/>
    <col min="2" max="2" width="11.5703125" bestFit="1" customWidth="1"/>
    <col min="3" max="3" width="12.28515625" bestFit="1" customWidth="1"/>
    <col min="4" max="7" width="11.5703125" bestFit="1" customWidth="1"/>
    <col min="8" max="8" width="12.28515625" bestFit="1" customWidth="1"/>
    <col min="9" max="10" width="11.5703125" bestFit="1" customWidth="1"/>
    <col min="11" max="11" width="10.5703125" bestFit="1" customWidth="1"/>
    <col min="12" max="12" width="10" bestFit="1" customWidth="1"/>
    <col min="13" max="13" width="11.5703125" bestFit="1" customWidth="1"/>
    <col min="14" max="17" width="10.85546875" bestFit="1" customWidth="1"/>
    <col min="18" max="18" width="11.5703125" bestFit="1" customWidth="1"/>
    <col min="19" max="20" width="10" bestFit="1" customWidth="1"/>
  </cols>
  <sheetData>
    <row r="1" spans="1:20" x14ac:dyDescent="0.25">
      <c r="A1" s="5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7" t="s">
        <v>7</v>
      </c>
      <c r="L1" s="5"/>
      <c r="M1" s="15" t="s">
        <v>0</v>
      </c>
      <c r="N1" s="15" t="s">
        <v>1</v>
      </c>
      <c r="O1" s="15" t="s">
        <v>2</v>
      </c>
      <c r="P1" s="15" t="s">
        <v>3</v>
      </c>
      <c r="Q1" s="15" t="s">
        <v>4</v>
      </c>
      <c r="R1" s="15" t="s">
        <v>5</v>
      </c>
      <c r="S1" s="15" t="s">
        <v>6</v>
      </c>
      <c r="T1" s="17" t="s">
        <v>7</v>
      </c>
    </row>
    <row r="2" spans="1:20" x14ac:dyDescent="0.25">
      <c r="A2" s="18" t="s">
        <v>8</v>
      </c>
      <c r="B2" s="20">
        <v>2.1134480000000001E-2</v>
      </c>
      <c r="C2" s="21">
        <v>3.3882790000000003E-2</v>
      </c>
      <c r="D2" s="11">
        <v>4.5601570000000001E-2</v>
      </c>
      <c r="E2" s="11">
        <v>2.230387E-2</v>
      </c>
      <c r="F2" s="11">
        <v>1.959137E-2</v>
      </c>
      <c r="G2" s="11">
        <v>1.7390409999999999E-2</v>
      </c>
      <c r="H2" s="21">
        <v>-2.5058870000000002E-4</v>
      </c>
      <c r="I2" s="12">
        <v>8.3934590000000007E-3</v>
      </c>
      <c r="J2" s="1">
        <f>AVERAGE(B2:I2)</f>
        <v>2.10059200375E-2</v>
      </c>
      <c r="L2" s="18" t="s">
        <v>8</v>
      </c>
      <c r="M2" s="20">
        <v>2.1134480000000001E-2</v>
      </c>
      <c r="N2" s="11">
        <v>3.3882790000000003E-2</v>
      </c>
      <c r="O2" s="11">
        <v>4.5601570000000001E-2</v>
      </c>
      <c r="P2" s="11">
        <v>2.230387E-2</v>
      </c>
      <c r="Q2" s="11">
        <v>1.959137E-2</v>
      </c>
      <c r="R2" s="11">
        <v>1.7390409999999999E-2</v>
      </c>
      <c r="S2" s="11">
        <v>-2.5058870000000002E-4</v>
      </c>
      <c r="T2" s="12">
        <v>8.3934590000000007E-3</v>
      </c>
    </row>
    <row r="3" spans="1:20" x14ac:dyDescent="0.25">
      <c r="A3" s="18" t="s">
        <v>0</v>
      </c>
      <c r="B3" s="7">
        <v>3.6580080000000001E-2</v>
      </c>
      <c r="C3" s="8">
        <v>-4.8738710000000001E-3</v>
      </c>
      <c r="D3" s="8">
        <v>4.2371020000000002E-2</v>
      </c>
      <c r="E3" s="8">
        <v>2.4082159999999998E-2</v>
      </c>
      <c r="F3" s="8">
        <v>9.4315130000000007E-3</v>
      </c>
      <c r="G3" s="8">
        <v>8.5212129999999997E-3</v>
      </c>
      <c r="H3" s="8">
        <v>-2.3768700000000001E-3</v>
      </c>
      <c r="I3" s="13">
        <v>6.136425E-3</v>
      </c>
      <c r="L3" s="18" t="s">
        <v>0</v>
      </c>
      <c r="M3" s="7">
        <v>3.6580080000000001E-2</v>
      </c>
      <c r="N3" s="22">
        <v>-4.8738710000000001E-3</v>
      </c>
      <c r="O3" s="8">
        <v>4.2371020000000002E-2</v>
      </c>
      <c r="P3" s="8">
        <v>2.4082159999999998E-2</v>
      </c>
      <c r="Q3" s="8">
        <v>9.4315130000000007E-3</v>
      </c>
      <c r="R3" s="8">
        <v>8.5212129999999997E-3</v>
      </c>
      <c r="S3" s="8">
        <v>-2.3768700000000001E-3</v>
      </c>
      <c r="T3" s="13">
        <v>6.136425E-3</v>
      </c>
    </row>
    <row r="4" spans="1:20" x14ac:dyDescent="0.25">
      <c r="A4" s="18" t="s">
        <v>1</v>
      </c>
      <c r="B4" s="8"/>
      <c r="C4" s="6">
        <v>6.8514640000000002E-2</v>
      </c>
      <c r="D4" s="22">
        <v>4.6134660000000001E-2</v>
      </c>
      <c r="E4" s="8">
        <v>2.6990360000000001E-2</v>
      </c>
      <c r="F4" s="8">
        <v>1.523659E-2</v>
      </c>
      <c r="G4" s="8">
        <v>1.33972E-2</v>
      </c>
      <c r="H4" s="8">
        <v>-8.0664029999999998E-3</v>
      </c>
      <c r="I4" s="13">
        <v>4.648569E-3</v>
      </c>
      <c r="L4" s="18" t="s">
        <v>1</v>
      </c>
      <c r="M4" s="8"/>
      <c r="N4" s="6">
        <v>6.8514640000000002E-2</v>
      </c>
      <c r="O4" s="22">
        <v>4.6134660000000001E-2</v>
      </c>
      <c r="P4" s="8">
        <v>2.6990360000000001E-2</v>
      </c>
      <c r="Q4" s="8">
        <v>1.523659E-2</v>
      </c>
      <c r="R4" s="8">
        <v>1.33972E-2</v>
      </c>
      <c r="S4" s="8">
        <v>-8.0664029999999998E-3</v>
      </c>
      <c r="T4" s="13">
        <v>4.648569E-3</v>
      </c>
    </row>
    <row r="5" spans="1:20" x14ac:dyDescent="0.25">
      <c r="A5" s="18" t="s">
        <v>2</v>
      </c>
      <c r="B5" s="8"/>
      <c r="C5" s="8"/>
      <c r="D5" s="6">
        <v>6.3643439999999996E-2</v>
      </c>
      <c r="E5" s="22">
        <v>2.7303890000000001E-2</v>
      </c>
      <c r="F5" s="8">
        <v>7.8260459999999997E-3</v>
      </c>
      <c r="G5" s="22">
        <v>1.9762800000000001E-2</v>
      </c>
      <c r="H5" s="8">
        <v>-5.0598320000000002E-3</v>
      </c>
      <c r="I5" s="13">
        <v>1.632954E-2</v>
      </c>
      <c r="L5" s="18" t="s">
        <v>2</v>
      </c>
      <c r="M5" s="8"/>
      <c r="N5" s="8"/>
      <c r="O5" s="6">
        <v>6.3643439999999996E-2</v>
      </c>
      <c r="P5" s="22">
        <v>2.7303890000000001E-2</v>
      </c>
      <c r="Q5" s="8">
        <v>7.8260459999999997E-3</v>
      </c>
      <c r="R5" s="8">
        <v>1.9762800000000001E-2</v>
      </c>
      <c r="S5" s="8">
        <v>-5.0598320000000002E-3</v>
      </c>
      <c r="T5" s="13">
        <v>1.632954E-2</v>
      </c>
    </row>
    <row r="6" spans="1:20" x14ac:dyDescent="0.25">
      <c r="A6" s="18" t="s">
        <v>3</v>
      </c>
      <c r="B6" s="8"/>
      <c r="C6" s="8"/>
      <c r="D6" s="8"/>
      <c r="E6" s="6">
        <v>6.4349859999999995E-2</v>
      </c>
      <c r="F6" s="22">
        <v>2.9345960000000001E-2</v>
      </c>
      <c r="G6" s="8">
        <v>1.8604510000000001E-2</v>
      </c>
      <c r="H6" s="8">
        <v>-6.057354E-3</v>
      </c>
      <c r="I6" s="13">
        <v>7.1431840000000003E-3</v>
      </c>
      <c r="L6" s="18" t="s">
        <v>3</v>
      </c>
      <c r="M6" s="8"/>
      <c r="N6" s="8"/>
      <c r="O6" s="8"/>
      <c r="P6" s="6">
        <v>6.4349859999999995E-2</v>
      </c>
      <c r="Q6" s="22">
        <v>2.9345960000000001E-2</v>
      </c>
      <c r="R6" s="8">
        <v>1.8604510000000001E-2</v>
      </c>
      <c r="S6" s="8">
        <v>-6.057354E-3</v>
      </c>
      <c r="T6" s="13">
        <v>7.1431840000000003E-3</v>
      </c>
    </row>
    <row r="7" spans="1:20" x14ac:dyDescent="0.25">
      <c r="A7" s="18" t="s">
        <v>4</v>
      </c>
      <c r="B7" s="8"/>
      <c r="C7" s="8"/>
      <c r="D7" s="8"/>
      <c r="E7" s="8"/>
      <c r="F7" s="6">
        <v>4.8083840000000003E-2</v>
      </c>
      <c r="G7" s="8">
        <v>1.177018E-2</v>
      </c>
      <c r="H7" s="8">
        <v>-1.2107150000000001E-2</v>
      </c>
      <c r="I7" s="13">
        <v>1.8425609999999999E-3</v>
      </c>
      <c r="L7" s="18" t="s">
        <v>4</v>
      </c>
      <c r="M7" s="8"/>
      <c r="N7" s="8"/>
      <c r="O7" s="8"/>
      <c r="P7" s="8"/>
      <c r="Q7" s="6">
        <v>4.8083840000000003E-2</v>
      </c>
      <c r="R7" s="22">
        <v>1.177018E-2</v>
      </c>
      <c r="S7" s="8">
        <v>-1.2107150000000001E-2</v>
      </c>
      <c r="T7" s="13">
        <v>1.8425609999999999E-3</v>
      </c>
    </row>
    <row r="8" spans="1:20" x14ac:dyDescent="0.25">
      <c r="A8" s="18" t="s">
        <v>5</v>
      </c>
      <c r="B8" s="8"/>
      <c r="C8" s="8"/>
      <c r="D8" s="8"/>
      <c r="E8" s="8"/>
      <c r="F8" s="8"/>
      <c r="G8" s="6">
        <v>2.963646E-2</v>
      </c>
      <c r="H8" s="8">
        <v>-1.117715E-2</v>
      </c>
      <c r="I8" s="13">
        <v>1.2375929999999999E-3</v>
      </c>
      <c r="L8" s="18" t="s">
        <v>5</v>
      </c>
      <c r="M8" s="8"/>
      <c r="N8" s="8"/>
      <c r="O8" s="8"/>
      <c r="P8" s="8"/>
      <c r="Q8" s="8"/>
      <c r="R8" s="6">
        <v>2.963646E-2</v>
      </c>
      <c r="S8" s="22">
        <v>-1.117715E-2</v>
      </c>
      <c r="T8" s="13">
        <v>1.2375929999999999E-3</v>
      </c>
    </row>
    <row r="9" spans="1:20" x14ac:dyDescent="0.25">
      <c r="A9" s="18" t="s">
        <v>6</v>
      </c>
      <c r="B9" s="8"/>
      <c r="C9" s="8"/>
      <c r="D9" s="8"/>
      <c r="E9" s="8"/>
      <c r="F9" s="8"/>
      <c r="G9" s="8"/>
      <c r="H9" s="6">
        <v>2.1062629999999999E-2</v>
      </c>
      <c r="I9" s="23">
        <v>1.709782E-2</v>
      </c>
      <c r="J9" s="1">
        <f>AVERAGE(B2,C2,D4,E5,F6,G5,H2,I9)</f>
        <v>2.4301476412500002E-2</v>
      </c>
      <c r="L9" s="18" t="s">
        <v>6</v>
      </c>
      <c r="M9" s="8"/>
      <c r="N9" s="8"/>
      <c r="O9" s="8"/>
      <c r="P9" s="8"/>
      <c r="Q9" s="8"/>
      <c r="R9" s="8"/>
      <c r="S9" s="6">
        <v>2.1062629999999999E-2</v>
      </c>
      <c r="T9" s="23">
        <v>1.709782E-2</v>
      </c>
    </row>
    <row r="10" spans="1:20" x14ac:dyDescent="0.25">
      <c r="A10" s="19" t="s">
        <v>7</v>
      </c>
      <c r="B10" s="14"/>
      <c r="C10" s="14"/>
      <c r="D10" s="14"/>
      <c r="E10" s="14"/>
      <c r="F10" s="14"/>
      <c r="G10" s="14"/>
      <c r="H10" s="14"/>
      <c r="I10" s="6">
        <v>3.960731E-2</v>
      </c>
      <c r="J10" s="1">
        <f>AVERAGE(B2,C3,D4,E5,F6,G7,H8,I9)</f>
        <v>1.7091996125000002E-2</v>
      </c>
      <c r="L10" s="19" t="s">
        <v>7</v>
      </c>
      <c r="M10" s="14"/>
      <c r="N10" s="14"/>
      <c r="O10" s="14"/>
      <c r="P10" s="14"/>
      <c r="Q10" s="14"/>
      <c r="R10" s="14"/>
      <c r="S10" s="14"/>
      <c r="T10" s="6">
        <v>3.960731E-2</v>
      </c>
    </row>
    <row r="11" spans="1:20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">
        <f>AVERAGE(B3,C4,D5,E6,F7,G8,H9,I10)</f>
        <v>4.6434782500000001E-2</v>
      </c>
    </row>
    <row r="14" spans="1:20" x14ac:dyDescent="0.25">
      <c r="A14" s="5"/>
      <c r="B14" s="24" t="s">
        <v>0</v>
      </c>
      <c r="C14" s="24" t="s">
        <v>1</v>
      </c>
      <c r="D14" s="24" t="s">
        <v>2</v>
      </c>
      <c r="E14" s="24" t="s">
        <v>3</v>
      </c>
      <c r="F14" s="24" t="s">
        <v>4</v>
      </c>
      <c r="G14" s="24" t="s">
        <v>5</v>
      </c>
      <c r="H14" s="24" t="s">
        <v>6</v>
      </c>
      <c r="I14" s="25" t="s">
        <v>7</v>
      </c>
      <c r="M14" s="5"/>
      <c r="N14" s="5"/>
      <c r="O14" s="5"/>
      <c r="P14" s="5"/>
      <c r="Q14" s="5"/>
    </row>
    <row r="15" spans="1:20" x14ac:dyDescent="0.25">
      <c r="A15" s="18" t="s">
        <v>8</v>
      </c>
      <c r="B15" s="22">
        <v>2.1134480000000001E-2</v>
      </c>
      <c r="C15" s="22">
        <v>3.3882790000000003E-2</v>
      </c>
      <c r="D15" s="22">
        <v>4.5601570000000001E-2</v>
      </c>
      <c r="E15" s="8">
        <v>2.230387E-2</v>
      </c>
      <c r="F15" s="8">
        <v>1.959137E-2</v>
      </c>
      <c r="G15" s="8">
        <v>1.7390409999999999E-2</v>
      </c>
      <c r="H15" s="26">
        <v>-2.5058870000000002E-4</v>
      </c>
      <c r="I15" s="27">
        <v>8.3934590000000007E-3</v>
      </c>
      <c r="J15" s="1">
        <f>AVERAGE(B15:D15,E17,F18,G19,H18,I15)</f>
        <v>1.9671672874999997E-2</v>
      </c>
      <c r="M15" s="5"/>
      <c r="N15" s="5"/>
      <c r="O15" s="5"/>
      <c r="P15" s="5"/>
      <c r="Q15" s="5"/>
    </row>
    <row r="16" spans="1:20" x14ac:dyDescent="0.25">
      <c r="A16" s="16" t="s">
        <v>0</v>
      </c>
      <c r="B16" s="6">
        <v>3.6580080000000001E-2</v>
      </c>
      <c r="C16" s="8">
        <v>-4.8738710000000001E-3</v>
      </c>
      <c r="D16" s="8">
        <v>4.2371020000000002E-2</v>
      </c>
      <c r="E16" s="8">
        <v>2.4082159999999998E-2</v>
      </c>
      <c r="F16" s="8">
        <v>9.4315130000000007E-3</v>
      </c>
      <c r="G16" s="8">
        <v>8.5212129999999997E-3</v>
      </c>
      <c r="H16" s="8">
        <v>-2.3768700000000001E-3</v>
      </c>
      <c r="I16" s="13">
        <v>6.136425E-3</v>
      </c>
    </row>
    <row r="17" spans="1:10" x14ac:dyDescent="0.25">
      <c r="A17" s="18" t="s">
        <v>1</v>
      </c>
      <c r="B17" s="8"/>
      <c r="C17" s="6">
        <v>6.8514640000000002E-2</v>
      </c>
      <c r="D17" s="26">
        <v>4.6134660000000001E-2</v>
      </c>
      <c r="E17" s="22">
        <v>2.6990360000000001E-2</v>
      </c>
      <c r="F17" s="8">
        <v>1.523659E-2</v>
      </c>
      <c r="G17" s="8">
        <v>1.33972E-2</v>
      </c>
      <c r="H17" s="8">
        <v>-8.0664029999999998E-3</v>
      </c>
      <c r="I17" s="13">
        <v>4.648569E-3</v>
      </c>
    </row>
    <row r="18" spans="1:10" x14ac:dyDescent="0.25">
      <c r="A18" s="18" t="s">
        <v>2</v>
      </c>
      <c r="B18" s="8"/>
      <c r="C18" s="8"/>
      <c r="D18" s="6">
        <v>6.3643439999999996E-2</v>
      </c>
      <c r="E18" s="26">
        <v>2.7303890000000001E-2</v>
      </c>
      <c r="F18" s="22">
        <v>7.8260459999999997E-3</v>
      </c>
      <c r="G18" s="26">
        <v>1.9762800000000001E-2</v>
      </c>
      <c r="H18" s="22">
        <v>-5.0598320000000002E-3</v>
      </c>
      <c r="I18" s="13">
        <v>1.632954E-2</v>
      </c>
    </row>
    <row r="19" spans="1:10" x14ac:dyDescent="0.25">
      <c r="A19" s="18" t="s">
        <v>3</v>
      </c>
      <c r="B19" s="8"/>
      <c r="C19" s="8"/>
      <c r="D19" s="8"/>
      <c r="E19" s="6">
        <v>6.4349859999999995E-2</v>
      </c>
      <c r="F19" s="26">
        <v>2.9345960000000001E-2</v>
      </c>
      <c r="G19" s="22">
        <v>1.8604510000000001E-2</v>
      </c>
      <c r="H19" s="8">
        <v>-6.057354E-3</v>
      </c>
      <c r="I19" s="13">
        <v>7.1431840000000003E-3</v>
      </c>
    </row>
    <row r="20" spans="1:10" x14ac:dyDescent="0.25">
      <c r="A20" s="18" t="s">
        <v>4</v>
      </c>
      <c r="B20" s="8"/>
      <c r="C20" s="8"/>
      <c r="D20" s="8"/>
      <c r="E20" s="8"/>
      <c r="F20" s="6">
        <v>4.8083840000000003E-2</v>
      </c>
      <c r="G20" s="8">
        <v>1.177018E-2</v>
      </c>
      <c r="H20" s="8">
        <v>-1.2107150000000001E-2</v>
      </c>
      <c r="I20" s="13">
        <v>1.8425609999999999E-3</v>
      </c>
    </row>
    <row r="21" spans="1:10" x14ac:dyDescent="0.25">
      <c r="A21" s="18" t="s">
        <v>5</v>
      </c>
      <c r="B21" s="8"/>
      <c r="C21" s="8"/>
      <c r="D21" s="8"/>
      <c r="E21" s="8"/>
      <c r="F21" s="8"/>
      <c r="G21" s="6">
        <v>2.963646E-2</v>
      </c>
      <c r="H21" s="8">
        <v>-1.117715E-2</v>
      </c>
      <c r="I21" s="13">
        <v>1.2375929999999999E-3</v>
      </c>
      <c r="J21" s="3"/>
    </row>
    <row r="22" spans="1:10" x14ac:dyDescent="0.25">
      <c r="A22" s="18" t="s">
        <v>6</v>
      </c>
      <c r="B22" s="8"/>
      <c r="C22" s="8"/>
      <c r="D22" s="8"/>
      <c r="E22" s="8"/>
      <c r="F22" s="8"/>
      <c r="G22" s="8"/>
      <c r="H22" s="6">
        <v>2.1062629999999999E-2</v>
      </c>
      <c r="I22" s="13">
        <v>1.709782E-2</v>
      </c>
    </row>
    <row r="23" spans="1:10" x14ac:dyDescent="0.25">
      <c r="A23" s="19" t="s">
        <v>7</v>
      </c>
      <c r="B23" s="14"/>
      <c r="C23" s="14"/>
      <c r="D23" s="14"/>
      <c r="E23" s="14"/>
      <c r="F23" s="14"/>
      <c r="G23" s="14"/>
      <c r="H23" s="14"/>
      <c r="I23" s="6">
        <v>3.960731E-2</v>
      </c>
    </row>
    <row r="24" spans="1:10" x14ac:dyDescent="0.25">
      <c r="J24" s="1">
        <f>AVERAGE(B16,C17,D18,E19,F20,G21,H22,I23)</f>
        <v>4.6434782500000001E-2</v>
      </c>
    </row>
    <row r="27" spans="1:10" x14ac:dyDescent="0.25"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</row>
    <row r="28" spans="1:10" x14ac:dyDescent="0.25">
      <c r="A28" t="s">
        <v>8</v>
      </c>
      <c r="B28" s="2">
        <v>2.1134480000000001E-2</v>
      </c>
      <c r="C28" s="2">
        <v>3.3882790000000003E-2</v>
      </c>
      <c r="D28" s="2">
        <v>4.5601570000000001E-2</v>
      </c>
      <c r="E28" s="1">
        <v>2.230387E-2</v>
      </c>
      <c r="F28" s="1">
        <v>1.959137E-2</v>
      </c>
      <c r="G28" s="1">
        <v>1.7390409999999999E-2</v>
      </c>
      <c r="H28" s="4">
        <v>-2.5058870000000002E-4</v>
      </c>
      <c r="I28" s="1">
        <v>8.3934590000000007E-3</v>
      </c>
    </row>
    <row r="29" spans="1:10" x14ac:dyDescent="0.25">
      <c r="A29" t="s">
        <v>0</v>
      </c>
      <c r="B29" s="3">
        <v>3.6580080000000001E-2</v>
      </c>
      <c r="C29" s="1">
        <v>-4.8738710000000001E-3</v>
      </c>
      <c r="D29" s="1">
        <v>4.2371020000000002E-2</v>
      </c>
      <c r="E29" s="1">
        <v>2.4082159999999998E-2</v>
      </c>
      <c r="F29" s="1">
        <v>9.4315130000000007E-3</v>
      </c>
      <c r="G29" s="1">
        <v>8.5212129999999997E-3</v>
      </c>
      <c r="H29" s="1">
        <v>-2.3768700000000001E-3</v>
      </c>
      <c r="I29" s="1">
        <v>6.136425E-3</v>
      </c>
    </row>
    <row r="30" spans="1:10" x14ac:dyDescent="0.25">
      <c r="A30" t="s">
        <v>1</v>
      </c>
      <c r="B30" s="1"/>
      <c r="C30" s="3">
        <v>6.8514640000000002E-2</v>
      </c>
      <c r="D30" s="4">
        <v>4.6134660000000001E-2</v>
      </c>
      <c r="E30" s="1">
        <v>2.6990360000000001E-2</v>
      </c>
      <c r="F30" s="1">
        <v>1.523659E-2</v>
      </c>
      <c r="G30" s="1">
        <v>1.33972E-2</v>
      </c>
      <c r="H30" s="1">
        <v>-8.0664029999999998E-3</v>
      </c>
      <c r="I30" s="1">
        <v>4.648569E-3</v>
      </c>
    </row>
    <row r="31" spans="1:10" x14ac:dyDescent="0.25">
      <c r="A31" t="s">
        <v>2</v>
      </c>
      <c r="B31" s="1"/>
      <c r="C31" s="1"/>
      <c r="D31" s="3">
        <v>6.3643439999999996E-2</v>
      </c>
      <c r="E31" s="2">
        <v>2.7303890000000001E-2</v>
      </c>
      <c r="F31" s="2">
        <v>7.8260459999999997E-3</v>
      </c>
      <c r="G31" s="4">
        <v>1.9762800000000001E-2</v>
      </c>
      <c r="H31" s="1">
        <v>-5.0598320000000002E-3</v>
      </c>
      <c r="I31" s="1">
        <v>1.632954E-2</v>
      </c>
    </row>
    <row r="32" spans="1:10" x14ac:dyDescent="0.25">
      <c r="A32" t="s">
        <v>3</v>
      </c>
      <c r="B32" s="1"/>
      <c r="C32" s="1"/>
      <c r="D32" s="1"/>
      <c r="E32" s="3">
        <v>6.4349859999999995E-2</v>
      </c>
      <c r="F32" s="4">
        <v>2.9345960000000001E-2</v>
      </c>
      <c r="G32" s="1">
        <v>1.8604510000000001E-2</v>
      </c>
      <c r="H32" s="1">
        <v>-6.057354E-3</v>
      </c>
      <c r="I32" s="1">
        <v>7.1431840000000003E-3</v>
      </c>
    </row>
    <row r="33" spans="1:19" x14ac:dyDescent="0.25">
      <c r="A33" t="s">
        <v>4</v>
      </c>
      <c r="B33" s="1"/>
      <c r="C33" s="1"/>
      <c r="D33" s="1"/>
      <c r="E33" s="1"/>
      <c r="F33" s="3">
        <v>4.8083840000000003E-2</v>
      </c>
      <c r="G33" s="2">
        <v>1.177018E-2</v>
      </c>
      <c r="H33" s="1">
        <v>-1.2107150000000001E-2</v>
      </c>
      <c r="I33" s="1">
        <v>1.8425609999999999E-3</v>
      </c>
    </row>
    <row r="34" spans="1:19" x14ac:dyDescent="0.25">
      <c r="A34" t="s">
        <v>5</v>
      </c>
      <c r="B34" s="1"/>
      <c r="C34" s="1"/>
      <c r="D34" s="1"/>
      <c r="E34" s="1"/>
      <c r="F34" s="1"/>
      <c r="G34" s="3">
        <v>2.963646E-2</v>
      </c>
      <c r="H34" s="2">
        <v>-1.117715E-2</v>
      </c>
      <c r="I34" s="1">
        <v>1.2375929999999999E-3</v>
      </c>
    </row>
    <row r="35" spans="1:19" x14ac:dyDescent="0.25">
      <c r="A35" t="s">
        <v>6</v>
      </c>
      <c r="B35" s="1"/>
      <c r="C35" s="1"/>
      <c r="D35" s="1"/>
      <c r="E35" s="1"/>
      <c r="F35" s="1"/>
      <c r="G35" s="1"/>
      <c r="H35" s="3">
        <v>2.1062629999999999E-2</v>
      </c>
      <c r="I35" s="2">
        <v>1.709782E-2</v>
      </c>
      <c r="J35" s="1">
        <f>AVERAGE(B28:D28,E31:F31,G33,H34,I35)</f>
        <v>1.9179953249999999E-2</v>
      </c>
    </row>
    <row r="36" spans="1:19" x14ac:dyDescent="0.25">
      <c r="A36" t="s">
        <v>7</v>
      </c>
      <c r="B36" s="1"/>
      <c r="C36" s="1"/>
      <c r="D36" s="1"/>
      <c r="E36" s="1"/>
      <c r="F36" s="1"/>
      <c r="G36" s="1"/>
      <c r="H36" s="1"/>
      <c r="I36" s="3">
        <v>3.960731E-2</v>
      </c>
    </row>
    <row r="37" spans="1:19" x14ac:dyDescent="0.25">
      <c r="J37" s="1">
        <f>AVERAGE(B29,C30,D31,E32,F33,G34,H35,I36)</f>
        <v>4.6434782500000001E-2</v>
      </c>
    </row>
    <row r="40" spans="1:19" x14ac:dyDescent="0.25">
      <c r="A40" s="5"/>
      <c r="B40" s="24" t="s">
        <v>0</v>
      </c>
      <c r="C40" s="24" t="s">
        <v>1</v>
      </c>
      <c r="D40" s="24" t="s">
        <v>2</v>
      </c>
      <c r="E40" s="24" t="s">
        <v>3</v>
      </c>
      <c r="F40" s="24" t="s">
        <v>4</v>
      </c>
      <c r="G40" s="24" t="s">
        <v>5</v>
      </c>
      <c r="H40" s="24" t="s">
        <v>6</v>
      </c>
      <c r="I40" s="25" t="s">
        <v>7</v>
      </c>
      <c r="K40" s="5"/>
      <c r="L40" s="24" t="s">
        <v>0</v>
      </c>
      <c r="M40" s="24" t="s">
        <v>1</v>
      </c>
      <c r="N40" s="24" t="s">
        <v>2</v>
      </c>
      <c r="O40" s="24" t="s">
        <v>3</v>
      </c>
      <c r="P40" s="24" t="s">
        <v>4</v>
      </c>
      <c r="Q40" s="24" t="s">
        <v>5</v>
      </c>
      <c r="R40" s="24" t="s">
        <v>6</v>
      </c>
      <c r="S40" s="25" t="s">
        <v>7</v>
      </c>
    </row>
    <row r="41" spans="1:19" x14ac:dyDescent="0.25">
      <c r="A41" s="18" t="s">
        <v>8</v>
      </c>
      <c r="B41" s="9">
        <v>2.1134480000000001E-2</v>
      </c>
      <c r="C41" s="9">
        <v>3.3882790000000003E-2</v>
      </c>
      <c r="D41" s="9">
        <v>4.5601570000000001E-2</v>
      </c>
      <c r="E41" s="8">
        <v>2.230387E-2</v>
      </c>
      <c r="F41" s="8">
        <v>1.959137E-2</v>
      </c>
      <c r="G41" s="8">
        <v>1.7390409999999999E-2</v>
      </c>
      <c r="H41" s="8">
        <v>-2.5058870000000002E-4</v>
      </c>
      <c r="I41" s="13">
        <v>8.3934590000000007E-3</v>
      </c>
      <c r="J41" s="1">
        <f>AVERAGE(B41,C41,D41,E41,F41,G41,H44,I41)</f>
        <v>2.0404764625000002E-2</v>
      </c>
      <c r="K41" s="18" t="s">
        <v>8</v>
      </c>
      <c r="L41" s="22">
        <v>2.1100000000000001E-2</v>
      </c>
      <c r="M41" s="22" t="s">
        <v>9</v>
      </c>
      <c r="N41" s="22" t="s">
        <v>11</v>
      </c>
      <c r="O41" s="29" t="s">
        <v>14</v>
      </c>
      <c r="P41" s="29" t="s">
        <v>18</v>
      </c>
      <c r="Q41" s="29" t="s">
        <v>23</v>
      </c>
      <c r="R41" s="29" t="s">
        <v>29</v>
      </c>
      <c r="S41" s="30">
        <v>8.3999999999999995E-3</v>
      </c>
    </row>
    <row r="42" spans="1:19" x14ac:dyDescent="0.25">
      <c r="A42" s="16" t="s">
        <v>0</v>
      </c>
      <c r="B42" s="6">
        <v>3.6580080000000001E-2</v>
      </c>
      <c r="C42" s="8">
        <v>-4.8738710000000001E-3</v>
      </c>
      <c r="D42" s="8">
        <v>4.2371020000000002E-2</v>
      </c>
      <c r="E42" s="8">
        <v>2.4082159999999998E-2</v>
      </c>
      <c r="F42" s="8">
        <v>9.4315130000000007E-3</v>
      </c>
      <c r="G42" s="8">
        <v>8.5212129999999997E-3</v>
      </c>
      <c r="H42" s="8">
        <v>-2.3768700000000001E-3</v>
      </c>
      <c r="I42" s="13">
        <v>6.136425E-3</v>
      </c>
      <c r="K42" s="18" t="s">
        <v>0</v>
      </c>
      <c r="L42" s="6">
        <v>3.6600000000000001E-2</v>
      </c>
      <c r="M42" s="29" t="s">
        <v>10</v>
      </c>
      <c r="N42" s="29" t="s">
        <v>12</v>
      </c>
      <c r="O42" s="29" t="s">
        <v>15</v>
      </c>
      <c r="P42" s="29" t="s">
        <v>19</v>
      </c>
      <c r="Q42" s="29" t="s">
        <v>24</v>
      </c>
      <c r="R42" s="29" t="s">
        <v>30</v>
      </c>
      <c r="S42" s="30">
        <v>6.1000000000000004E-3</v>
      </c>
    </row>
    <row r="43" spans="1:19" x14ac:dyDescent="0.25">
      <c r="A43" s="18" t="s">
        <v>1</v>
      </c>
      <c r="B43" s="8"/>
      <c r="C43" s="6">
        <v>6.8514640000000002E-2</v>
      </c>
      <c r="D43" s="8">
        <v>4.6134660000000001E-2</v>
      </c>
      <c r="E43" s="9">
        <v>2.6990360000000001E-2</v>
      </c>
      <c r="F43" s="8">
        <v>1.523659E-2</v>
      </c>
      <c r="G43" s="8">
        <v>1.33972E-2</v>
      </c>
      <c r="H43" s="8">
        <v>-8.0664029999999998E-3</v>
      </c>
      <c r="I43" s="13">
        <v>4.648569E-3</v>
      </c>
      <c r="K43" s="18" t="s">
        <v>1</v>
      </c>
      <c r="L43" s="29"/>
      <c r="M43" s="6">
        <v>6.8500000000000005E-2</v>
      </c>
      <c r="N43" s="29" t="s">
        <v>13</v>
      </c>
      <c r="O43" s="22" t="s">
        <v>36</v>
      </c>
      <c r="P43" s="29" t="s">
        <v>20</v>
      </c>
      <c r="Q43" s="29" t="s">
        <v>25</v>
      </c>
      <c r="R43" s="29" t="s">
        <v>31</v>
      </c>
      <c r="S43" s="30">
        <v>4.5999999999999999E-3</v>
      </c>
    </row>
    <row r="44" spans="1:19" x14ac:dyDescent="0.25">
      <c r="A44" s="18" t="s">
        <v>2</v>
      </c>
      <c r="B44" s="8"/>
      <c r="C44" s="8"/>
      <c r="D44" s="6">
        <v>6.3643439999999996E-2</v>
      </c>
      <c r="E44" s="8">
        <v>2.7303890000000001E-2</v>
      </c>
      <c r="F44" s="9">
        <v>7.8260459999999997E-3</v>
      </c>
      <c r="G44" s="8">
        <v>1.9762800000000001E-2</v>
      </c>
      <c r="H44" s="9">
        <v>-5.0598320000000002E-3</v>
      </c>
      <c r="I44" s="28">
        <v>1.632954E-2</v>
      </c>
      <c r="J44" s="1">
        <f>AVERAGE(B41:D41,E43,F44,G45,H44,I44)</f>
        <v>2.0663682999999999E-2</v>
      </c>
      <c r="K44" s="18" t="s">
        <v>2</v>
      </c>
      <c r="L44" s="29"/>
      <c r="M44" s="29"/>
      <c r="N44" s="6">
        <v>6.3600000000000004E-2</v>
      </c>
      <c r="O44" s="29" t="s">
        <v>16</v>
      </c>
      <c r="P44" s="22" t="s">
        <v>21</v>
      </c>
      <c r="Q44" s="29" t="s">
        <v>26</v>
      </c>
      <c r="R44" s="22" t="s">
        <v>32</v>
      </c>
      <c r="S44" s="27">
        <v>1.6299999999999999E-2</v>
      </c>
    </row>
    <row r="45" spans="1:19" x14ac:dyDescent="0.25">
      <c r="A45" s="18" t="s">
        <v>3</v>
      </c>
      <c r="B45" s="8"/>
      <c r="C45" s="8"/>
      <c r="D45" s="8"/>
      <c r="E45" s="6">
        <v>6.4349859999999995E-2</v>
      </c>
      <c r="F45" s="8">
        <v>2.9345960000000001E-2</v>
      </c>
      <c r="G45" s="9">
        <v>1.8604510000000001E-2</v>
      </c>
      <c r="H45" s="8">
        <v>-6.057354E-3</v>
      </c>
      <c r="I45" s="13">
        <v>7.1431840000000003E-3</v>
      </c>
      <c r="K45" s="18" t="s">
        <v>3</v>
      </c>
      <c r="L45" s="29"/>
      <c r="M45" s="29"/>
      <c r="N45" s="29"/>
      <c r="O45" s="6" t="s">
        <v>17</v>
      </c>
      <c r="P45" s="29" t="s">
        <v>22</v>
      </c>
      <c r="Q45" s="22" t="s">
        <v>27</v>
      </c>
      <c r="R45" s="29" t="s">
        <v>33</v>
      </c>
      <c r="S45" s="30">
        <v>7.1000000000000004E-3</v>
      </c>
    </row>
    <row r="46" spans="1:19" x14ac:dyDescent="0.25">
      <c r="A46" s="18" t="s">
        <v>4</v>
      </c>
      <c r="B46" s="8"/>
      <c r="C46" s="8"/>
      <c r="D46" s="8"/>
      <c r="E46" s="8"/>
      <c r="F46" s="6">
        <v>4.8083840000000003E-2</v>
      </c>
      <c r="G46" s="8">
        <v>1.177018E-2</v>
      </c>
      <c r="H46" s="8">
        <v>-1.2107150000000001E-2</v>
      </c>
      <c r="I46" s="13">
        <v>1.8425609999999999E-3</v>
      </c>
      <c r="K46" s="18" t="s">
        <v>4</v>
      </c>
      <c r="L46" s="29"/>
      <c r="M46" s="29"/>
      <c r="N46" s="29"/>
      <c r="O46" s="29"/>
      <c r="P46" s="6">
        <v>4.8099999999999997E-2</v>
      </c>
      <c r="Q46" s="29" t="s">
        <v>28</v>
      </c>
      <c r="R46" s="29" t="s">
        <v>34</v>
      </c>
      <c r="S46" s="30">
        <v>1.8E-3</v>
      </c>
    </row>
    <row r="47" spans="1:19" x14ac:dyDescent="0.25">
      <c r="A47" s="18" t="s">
        <v>5</v>
      </c>
      <c r="B47" s="8"/>
      <c r="C47" s="8"/>
      <c r="D47" s="8"/>
      <c r="E47" s="8"/>
      <c r="F47" s="8"/>
      <c r="G47" s="6">
        <v>2.963646E-2</v>
      </c>
      <c r="H47" s="8">
        <v>-1.117715E-2</v>
      </c>
      <c r="I47" s="13">
        <v>1.2375929999999999E-3</v>
      </c>
      <c r="K47" s="18" t="s">
        <v>5</v>
      </c>
      <c r="L47" s="29"/>
      <c r="M47" s="29"/>
      <c r="N47" s="29"/>
      <c r="O47" s="29"/>
      <c r="P47" s="29"/>
      <c r="Q47" s="6">
        <v>2.9600000000000001E-2</v>
      </c>
      <c r="R47" s="29" t="s">
        <v>35</v>
      </c>
      <c r="S47" s="30">
        <v>1.1999999999999999E-3</v>
      </c>
    </row>
    <row r="48" spans="1:19" x14ac:dyDescent="0.25">
      <c r="A48" s="18" t="s">
        <v>6</v>
      </c>
      <c r="B48" s="8"/>
      <c r="C48" s="8"/>
      <c r="D48" s="8"/>
      <c r="E48" s="8"/>
      <c r="F48" s="8"/>
      <c r="G48" s="8"/>
      <c r="H48" s="6">
        <v>2.1062629999999999E-2</v>
      </c>
      <c r="I48" s="13">
        <v>1.709782E-2</v>
      </c>
      <c r="K48" s="18" t="s">
        <v>6</v>
      </c>
      <c r="L48" s="29"/>
      <c r="M48" s="29"/>
      <c r="N48" s="29"/>
      <c r="O48" s="29"/>
      <c r="P48" s="29"/>
      <c r="Q48" s="29"/>
      <c r="R48" s="6">
        <v>2.1100000000000001E-2</v>
      </c>
      <c r="S48" s="30">
        <v>1.7100000000000001E-2</v>
      </c>
    </row>
    <row r="49" spans="1:19" x14ac:dyDescent="0.25">
      <c r="A49" s="19" t="s">
        <v>7</v>
      </c>
      <c r="B49" s="14"/>
      <c r="C49" s="14"/>
      <c r="D49" s="14"/>
      <c r="E49" s="14"/>
      <c r="F49" s="14"/>
      <c r="G49" s="14"/>
      <c r="H49" s="14"/>
      <c r="I49" s="6">
        <v>3.960731E-2</v>
      </c>
      <c r="K49" s="19" t="s">
        <v>7</v>
      </c>
      <c r="L49" s="31"/>
      <c r="M49" s="31"/>
      <c r="N49" s="31"/>
      <c r="O49" s="31"/>
      <c r="P49" s="31"/>
      <c r="Q49" s="31"/>
      <c r="R49" s="31"/>
      <c r="S49" s="6">
        <v>3.9600000000000003E-2</v>
      </c>
    </row>
    <row r="51" spans="1:19" x14ac:dyDescent="0.25">
      <c r="A51" t="s">
        <v>8</v>
      </c>
      <c r="C51">
        <v>1</v>
      </c>
      <c r="D51">
        <v>0.5</v>
      </c>
      <c r="E51">
        <f>1/3</f>
        <v>0.33333333333333331</v>
      </c>
      <c r="F51">
        <f>1/4</f>
        <v>0.25</v>
      </c>
      <c r="G51">
        <f>1/5</f>
        <v>0.2</v>
      </c>
      <c r="H51">
        <f>2/6</f>
        <v>0.33333333333333331</v>
      </c>
    </row>
    <row r="52" spans="1:19" x14ac:dyDescent="0.25">
      <c r="A52" t="s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19" x14ac:dyDescent="0.25">
      <c r="A53" t="s">
        <v>1</v>
      </c>
      <c r="D53">
        <v>0.5</v>
      </c>
      <c r="E53">
        <f>1/3</f>
        <v>0.33333333333333331</v>
      </c>
      <c r="F53">
        <f>1/4</f>
        <v>0.25</v>
      </c>
      <c r="G53">
        <f>1/5</f>
        <v>0.2</v>
      </c>
      <c r="H53">
        <f>1/6</f>
        <v>0.16666666666666666</v>
      </c>
    </row>
    <row r="54" spans="1:19" x14ac:dyDescent="0.25">
      <c r="A54" t="s">
        <v>2</v>
      </c>
      <c r="E54">
        <f>1/3</f>
        <v>0.33333333333333331</v>
      </c>
      <c r="F54">
        <f>1/4</f>
        <v>0.25</v>
      </c>
      <c r="G54">
        <f>2/5</f>
        <v>0.4</v>
      </c>
      <c r="H54">
        <f>2/6</f>
        <v>0.33333333333333331</v>
      </c>
    </row>
    <row r="55" spans="1:19" x14ac:dyDescent="0.25">
      <c r="A55" t="s">
        <v>3</v>
      </c>
      <c r="F55">
        <f>1/4</f>
        <v>0.25</v>
      </c>
      <c r="G55">
        <f>1/5</f>
        <v>0.2</v>
      </c>
      <c r="H55">
        <f>1/6</f>
        <v>0.16666666666666666</v>
      </c>
    </row>
    <row r="56" spans="1:19" x14ac:dyDescent="0.25">
      <c r="A56" t="s">
        <v>4</v>
      </c>
      <c r="G56">
        <v>0</v>
      </c>
      <c r="H56">
        <v>0</v>
      </c>
    </row>
    <row r="57" spans="1:19" x14ac:dyDescent="0.25">
      <c r="A57" t="s">
        <v>5</v>
      </c>
      <c r="H57">
        <v>0</v>
      </c>
    </row>
    <row r="58" spans="1:19" x14ac:dyDescent="0.25">
      <c r="A58" t="s">
        <v>6</v>
      </c>
    </row>
    <row r="59" spans="1:19" x14ac:dyDescent="0.25">
      <c r="A59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8"/>
  <sheetViews>
    <sheetView tabSelected="1" topLeftCell="B91" workbookViewId="0">
      <selection activeCell="M101" sqref="M101"/>
    </sheetView>
  </sheetViews>
  <sheetFormatPr defaultRowHeight="15" x14ac:dyDescent="0.25"/>
  <cols>
    <col min="1" max="3" width="9.140625" style="32"/>
    <col min="4" max="11" width="10" style="32" bestFit="1" customWidth="1"/>
    <col min="12" max="16384" width="9.140625" style="32"/>
  </cols>
  <sheetData>
    <row r="1" spans="1:16" x14ac:dyDescent="0.25">
      <c r="A1" s="32" t="s">
        <v>37</v>
      </c>
      <c r="B1" s="32" t="s">
        <v>38</v>
      </c>
      <c r="C1" s="32" t="s">
        <v>39</v>
      </c>
      <c r="D1" s="32" t="s">
        <v>0</v>
      </c>
      <c r="E1" s="32" t="s">
        <v>1</v>
      </c>
      <c r="F1" s="32" t="s">
        <v>2</v>
      </c>
      <c r="G1" s="32" t="s">
        <v>3</v>
      </c>
      <c r="H1" s="32" t="s">
        <v>4</v>
      </c>
      <c r="I1" s="32" t="s">
        <v>5</v>
      </c>
      <c r="J1" s="32" t="s">
        <v>6</v>
      </c>
      <c r="K1" s="32" t="s">
        <v>7</v>
      </c>
      <c r="O1" s="32" t="s">
        <v>43</v>
      </c>
      <c r="P1" s="32" t="s">
        <v>44</v>
      </c>
    </row>
    <row r="2" spans="1:16" x14ac:dyDescent="0.25">
      <c r="A2" s="32">
        <v>2005</v>
      </c>
      <c r="B2" s="32">
        <v>2007</v>
      </c>
      <c r="C2" s="8">
        <v>6.9800000000000001E-2</v>
      </c>
      <c r="D2" s="33">
        <v>2.12E-2</v>
      </c>
      <c r="E2" s="34">
        <v>0.04</v>
      </c>
      <c r="F2" s="8">
        <v>3.6600000000000001E-2</v>
      </c>
      <c r="G2" s="8">
        <v>3.9E-2</v>
      </c>
      <c r="H2" s="8">
        <v>1.47E-2</v>
      </c>
      <c r="I2" s="8">
        <v>5.7999999999999996E-3</v>
      </c>
      <c r="J2" s="8">
        <v>-7.6E-3</v>
      </c>
      <c r="K2" s="8">
        <v>1.0699999999999999E-2</v>
      </c>
      <c r="N2" s="8">
        <f>AVERAGE(D2:K2)</f>
        <v>2.0049999999999998E-2</v>
      </c>
      <c r="O2" s="8">
        <v>2.12E-2</v>
      </c>
      <c r="P2" s="32">
        <v>2</v>
      </c>
    </row>
    <row r="3" spans="1:16" x14ac:dyDescent="0.25">
      <c r="A3" s="32">
        <v>2005</v>
      </c>
      <c r="B3" s="32">
        <v>2008</v>
      </c>
      <c r="C3" s="8">
        <v>7.0900000000000005E-2</v>
      </c>
      <c r="D3" s="8"/>
      <c r="E3" s="33">
        <v>4.2900000000000001E-2</v>
      </c>
      <c r="F3" s="33">
        <v>4.8000000000000001E-2</v>
      </c>
      <c r="G3" s="34">
        <v>2.6499999999999999E-2</v>
      </c>
      <c r="H3" s="8">
        <v>1.9599999999999999E-2</v>
      </c>
      <c r="I3" s="8">
        <v>1.09E-2</v>
      </c>
      <c r="J3" s="33">
        <v>1.6999999999999999E-3</v>
      </c>
      <c r="K3" s="34">
        <v>8.3999999999999995E-3</v>
      </c>
      <c r="L3" s="34">
        <f>AVERAGE(D2,E2,F3,G3,H10,I16,J6,K3)</f>
        <v>0.02</v>
      </c>
      <c r="M3" s="32" t="s">
        <v>41</v>
      </c>
      <c r="N3" s="8">
        <f>AVERAGE(E3:K3)</f>
        <v>2.2571428571428572E-2</v>
      </c>
      <c r="O3" s="8">
        <v>4.2900000000000001E-2</v>
      </c>
      <c r="P3" s="32">
        <v>3</v>
      </c>
    </row>
    <row r="4" spans="1:16" x14ac:dyDescent="0.25">
      <c r="A4" s="32">
        <v>2006</v>
      </c>
      <c r="B4" s="32">
        <v>2008</v>
      </c>
      <c r="C4" s="8">
        <v>3.49E-2</v>
      </c>
      <c r="D4" s="8"/>
      <c r="E4" s="8">
        <v>2.29E-2</v>
      </c>
      <c r="F4" s="8">
        <v>3.7499999999999999E-2</v>
      </c>
      <c r="G4" s="8">
        <v>2.7199999999999998E-2</v>
      </c>
      <c r="H4" s="8">
        <v>1.66E-2</v>
      </c>
      <c r="I4" s="8">
        <v>6.1999999999999998E-3</v>
      </c>
      <c r="J4" s="8">
        <v>-3.7000000000000002E-3</v>
      </c>
      <c r="K4" s="8">
        <v>6.1999999999999998E-3</v>
      </c>
      <c r="N4" s="8">
        <f>AVERAGE(E4:K4)</f>
        <v>1.612857142857143E-2</v>
      </c>
      <c r="O4" s="8">
        <v>2.29E-2</v>
      </c>
      <c r="P4" s="32">
        <v>2</v>
      </c>
    </row>
    <row r="5" spans="1:16" x14ac:dyDescent="0.25">
      <c r="A5" s="32">
        <v>2005</v>
      </c>
      <c r="B5" s="32">
        <v>2009</v>
      </c>
      <c r="C5" s="8">
        <v>7.3899999999999993E-2</v>
      </c>
      <c r="D5" s="8"/>
      <c r="E5" s="8"/>
      <c r="F5" s="8">
        <v>4.7800000000000002E-2</v>
      </c>
      <c r="G5" s="8">
        <v>2.5600000000000001E-2</v>
      </c>
      <c r="H5" s="8">
        <v>1.6799999999999999E-2</v>
      </c>
      <c r="I5" s="8">
        <v>1.61E-2</v>
      </c>
      <c r="J5" s="8">
        <v>-1.1000000000000001E-3</v>
      </c>
      <c r="K5" s="8">
        <v>1.6999999999999999E-3</v>
      </c>
      <c r="N5" s="8">
        <f>AVERAGE(F5:K5)</f>
        <v>1.7816666666666665E-2</v>
      </c>
      <c r="O5" s="8">
        <v>4.7800000000000002E-2</v>
      </c>
      <c r="P5" s="32">
        <v>4</v>
      </c>
    </row>
    <row r="6" spans="1:16" x14ac:dyDescent="0.25">
      <c r="A6" s="32">
        <v>2006</v>
      </c>
      <c r="B6" s="32">
        <v>2009</v>
      </c>
      <c r="C6" s="8">
        <v>5.4600000000000003E-2</v>
      </c>
      <c r="D6" s="8"/>
      <c r="E6" s="8"/>
      <c r="F6" s="8">
        <v>2.69E-2</v>
      </c>
      <c r="G6" s="8">
        <v>1.72E-2</v>
      </c>
      <c r="H6" s="8">
        <v>9.4999999999999998E-3</v>
      </c>
      <c r="I6" s="33">
        <v>1.67E-2</v>
      </c>
      <c r="J6" s="34">
        <v>-8.3000000000000001E-3</v>
      </c>
      <c r="K6" s="8">
        <v>9.4999999999999998E-3</v>
      </c>
      <c r="M6" s="8"/>
      <c r="N6" s="8">
        <f t="shared" ref="N6:N7" si="0">AVERAGE(F6:K6)</f>
        <v>1.1916666666666666E-2</v>
      </c>
      <c r="O6" s="8">
        <v>2.69E-2</v>
      </c>
      <c r="P6" s="32">
        <v>3</v>
      </c>
    </row>
    <row r="7" spans="1:16" x14ac:dyDescent="0.25">
      <c r="A7" s="32">
        <v>2007</v>
      </c>
      <c r="B7" s="32">
        <v>2009</v>
      </c>
      <c r="C7" s="8">
        <v>6.2300000000000001E-2</v>
      </c>
      <c r="D7" s="8"/>
      <c r="E7" s="8"/>
      <c r="F7" s="8">
        <v>3.9600000000000003E-2</v>
      </c>
      <c r="G7" s="8">
        <v>1.12E-2</v>
      </c>
      <c r="H7" s="8">
        <v>2.5999999999999999E-2</v>
      </c>
      <c r="I7" s="8">
        <v>1.34E-2</v>
      </c>
      <c r="J7" s="8">
        <v>-1.0999999999999999E-2</v>
      </c>
      <c r="K7" s="8">
        <v>7.4000000000000003E-3</v>
      </c>
      <c r="M7" s="8"/>
      <c r="N7" s="8">
        <f t="shared" si="0"/>
        <v>1.4433333333333334E-2</v>
      </c>
      <c r="O7" s="8">
        <v>3.9600000000000003E-2</v>
      </c>
      <c r="P7" s="32">
        <v>2</v>
      </c>
    </row>
    <row r="8" spans="1:16" x14ac:dyDescent="0.25">
      <c r="A8" s="32">
        <v>2005</v>
      </c>
      <c r="B8" s="32">
        <v>2010</v>
      </c>
      <c r="C8" s="8">
        <v>8.8400000000000006E-2</v>
      </c>
      <c r="D8" s="8"/>
      <c r="E8" s="8"/>
      <c r="F8" s="8"/>
      <c r="G8" s="8">
        <v>5.96E-2</v>
      </c>
      <c r="H8" s="8">
        <v>2.1100000000000001E-2</v>
      </c>
      <c r="I8" s="8">
        <v>1.26E-2</v>
      </c>
      <c r="J8" s="8">
        <v>-1.6000000000000001E-3</v>
      </c>
      <c r="K8" s="8">
        <v>4.4000000000000003E-3</v>
      </c>
      <c r="M8" s="8"/>
      <c r="N8" s="8">
        <f>AVERAGE(G8:K8)</f>
        <v>1.9219999999999998E-2</v>
      </c>
      <c r="O8" s="8">
        <v>5.96E-2</v>
      </c>
      <c r="P8" s="32">
        <v>5</v>
      </c>
    </row>
    <row r="9" spans="1:16" x14ac:dyDescent="0.25">
      <c r="A9" s="32">
        <v>2006</v>
      </c>
      <c r="B9" s="32">
        <v>2010</v>
      </c>
      <c r="C9" s="8">
        <v>7.4200000000000002E-2</v>
      </c>
      <c r="D9" s="8"/>
      <c r="E9" s="8"/>
      <c r="F9" s="8"/>
      <c r="G9" s="8">
        <v>5.0200000000000002E-2</v>
      </c>
      <c r="H9" s="8">
        <v>8.6999999999999994E-3</v>
      </c>
      <c r="I9" s="8">
        <v>1.1900000000000001E-2</v>
      </c>
      <c r="J9" s="8">
        <v>-7.3000000000000001E-3</v>
      </c>
      <c r="K9" s="8">
        <v>4.7000000000000002E-3</v>
      </c>
      <c r="M9" s="8"/>
      <c r="N9" s="8">
        <f t="shared" ref="N9:N11" si="1">AVERAGE(G9:K9)</f>
        <v>1.3639999999999999E-2</v>
      </c>
      <c r="O9" s="8">
        <v>5.0200000000000002E-2</v>
      </c>
      <c r="P9" s="32">
        <v>4</v>
      </c>
    </row>
    <row r="10" spans="1:16" x14ac:dyDescent="0.25">
      <c r="A10" s="32">
        <v>2007</v>
      </c>
      <c r="B10" s="32">
        <v>2010</v>
      </c>
      <c r="C10" s="8">
        <v>8.7499999999999994E-2</v>
      </c>
      <c r="D10" s="8"/>
      <c r="E10" s="8"/>
      <c r="F10" s="8"/>
      <c r="G10" s="33">
        <v>6.3100000000000003E-2</v>
      </c>
      <c r="H10" s="34">
        <v>2.0799999999999999E-2</v>
      </c>
      <c r="I10" s="8">
        <v>1.2500000000000001E-2</v>
      </c>
      <c r="J10" s="8">
        <v>-4.4999999999999997E-3</v>
      </c>
      <c r="K10" s="8">
        <v>4.4999999999999997E-3</v>
      </c>
      <c r="M10" s="8"/>
      <c r="N10" s="8">
        <f t="shared" si="1"/>
        <v>1.9279999999999999E-2</v>
      </c>
      <c r="O10" s="8">
        <v>6.3100000000000003E-2</v>
      </c>
      <c r="P10" s="32">
        <v>3</v>
      </c>
    </row>
    <row r="11" spans="1:16" x14ac:dyDescent="0.25">
      <c r="A11" s="32">
        <v>2008</v>
      </c>
      <c r="B11" s="32">
        <v>2010</v>
      </c>
      <c r="C11" s="8">
        <v>6.5799999999999997E-2</v>
      </c>
      <c r="D11" s="8"/>
      <c r="E11" s="8"/>
      <c r="F11" s="8"/>
      <c r="G11" s="8">
        <v>2.0199999999999999E-2</v>
      </c>
      <c r="H11" s="8">
        <v>1.6199999999999999E-2</v>
      </c>
      <c r="I11" s="8">
        <v>1.4E-2</v>
      </c>
      <c r="J11" s="8">
        <v>-7.1000000000000004E-3</v>
      </c>
      <c r="K11" s="8">
        <v>1.4200000000000001E-2</v>
      </c>
      <c r="M11" s="8"/>
      <c r="N11" s="8">
        <f t="shared" si="1"/>
        <v>1.15E-2</v>
      </c>
      <c r="O11" s="8">
        <v>2.0199999999999999E-2</v>
      </c>
      <c r="P11" s="32">
        <v>2</v>
      </c>
    </row>
    <row r="12" spans="1:16" x14ac:dyDescent="0.25">
      <c r="A12" s="32">
        <v>2005</v>
      </c>
      <c r="B12" s="32">
        <v>2011</v>
      </c>
      <c r="C12" s="8">
        <v>7.8100000000000003E-2</v>
      </c>
      <c r="D12" s="8"/>
      <c r="E12" s="8"/>
      <c r="F12" s="8"/>
      <c r="G12" s="8"/>
      <c r="H12" s="8">
        <v>1.47E-2</v>
      </c>
      <c r="I12" s="8">
        <v>7.0000000000000001E-3</v>
      </c>
      <c r="J12" s="8">
        <v>-3.0999999999999999E-3</v>
      </c>
      <c r="K12" s="8">
        <v>4.1000000000000003E-3</v>
      </c>
      <c r="M12" s="8"/>
      <c r="N12" s="8">
        <f>AVERAGE(H12:K12)</f>
        <v>5.6750000000000004E-3</v>
      </c>
      <c r="O12" s="8">
        <v>1.47E-2</v>
      </c>
      <c r="P12" s="32">
        <v>6</v>
      </c>
    </row>
    <row r="13" spans="1:16" x14ac:dyDescent="0.25">
      <c r="A13" s="32">
        <v>2006</v>
      </c>
      <c r="B13" s="32">
        <v>2011</v>
      </c>
      <c r="C13" s="8">
        <v>7.1099999999999997E-2</v>
      </c>
      <c r="D13" s="8"/>
      <c r="E13" s="8"/>
      <c r="F13" s="8"/>
      <c r="G13" s="8"/>
      <c r="H13" s="8">
        <v>7.6E-3</v>
      </c>
      <c r="I13" s="8">
        <v>1.1599999999999999E-2</v>
      </c>
      <c r="J13" s="8">
        <v>-1.6000000000000001E-3</v>
      </c>
      <c r="K13" s="8">
        <v>4.4000000000000003E-3</v>
      </c>
      <c r="M13" s="8"/>
      <c r="N13" s="8">
        <f t="shared" ref="N13:N16" si="2">AVERAGE(H13:K13)</f>
        <v>5.4999999999999997E-3</v>
      </c>
      <c r="O13" s="8">
        <v>7.6E-3</v>
      </c>
      <c r="P13" s="32">
        <v>5</v>
      </c>
    </row>
    <row r="14" spans="1:16" x14ac:dyDescent="0.25">
      <c r="A14" s="32">
        <v>2007</v>
      </c>
      <c r="B14" s="32">
        <v>2011</v>
      </c>
      <c r="C14" s="8">
        <v>7.3800000000000004E-2</v>
      </c>
      <c r="D14" s="8"/>
      <c r="E14" s="8"/>
      <c r="F14" s="8"/>
      <c r="G14" s="8"/>
      <c r="H14" s="8">
        <v>2.3599999999999999E-2</v>
      </c>
      <c r="I14" s="8">
        <v>1.24E-2</v>
      </c>
      <c r="J14" s="8">
        <v>-4.0000000000000001E-3</v>
      </c>
      <c r="K14" s="8">
        <v>1.5E-3</v>
      </c>
      <c r="N14" s="8">
        <f t="shared" si="2"/>
        <v>8.3750000000000005E-3</v>
      </c>
      <c r="O14" s="8">
        <v>2.3599999999999999E-2</v>
      </c>
      <c r="P14" s="32">
        <v>4</v>
      </c>
    </row>
    <row r="15" spans="1:16" x14ac:dyDescent="0.25">
      <c r="A15" s="32">
        <v>2008</v>
      </c>
      <c r="B15" s="32">
        <v>2011</v>
      </c>
      <c r="C15" s="8">
        <v>6.3200000000000006E-2</v>
      </c>
      <c r="D15" s="8"/>
      <c r="E15" s="8"/>
      <c r="F15" s="8"/>
      <c r="G15" s="8"/>
      <c r="H15" s="8">
        <v>3.0300000000000001E-2</v>
      </c>
      <c r="I15" s="8">
        <v>1.6E-2</v>
      </c>
      <c r="J15" s="8">
        <v>-7.6E-3</v>
      </c>
      <c r="K15" s="8">
        <v>7.1000000000000004E-3</v>
      </c>
      <c r="N15" s="8">
        <f t="shared" si="2"/>
        <v>1.145E-2</v>
      </c>
      <c r="O15" s="8">
        <v>3.0300000000000001E-2</v>
      </c>
      <c r="P15" s="32">
        <v>3</v>
      </c>
    </row>
    <row r="16" spans="1:16" x14ac:dyDescent="0.25">
      <c r="A16" s="32">
        <v>2009</v>
      </c>
      <c r="B16" s="32">
        <v>2011</v>
      </c>
      <c r="C16" s="8">
        <v>4.7600000000000003E-2</v>
      </c>
      <c r="D16" s="8"/>
      <c r="E16" s="8"/>
      <c r="F16" s="8"/>
      <c r="G16" s="8"/>
      <c r="H16" s="33">
        <v>3.8300000000000001E-2</v>
      </c>
      <c r="I16" s="34">
        <v>3.3999999999999998E-3</v>
      </c>
      <c r="J16" s="8">
        <v>-2.6499999999999999E-2</v>
      </c>
      <c r="K16" s="8">
        <v>-8.0000000000000004E-4</v>
      </c>
      <c r="N16" s="8">
        <f t="shared" si="2"/>
        <v>3.6000000000000003E-3</v>
      </c>
      <c r="O16" s="8">
        <v>3.8300000000000001E-2</v>
      </c>
      <c r="P16" s="32">
        <v>2</v>
      </c>
    </row>
    <row r="17" spans="1:16" x14ac:dyDescent="0.25">
      <c r="A17" s="32">
        <v>2005</v>
      </c>
      <c r="B17" s="32">
        <v>2012</v>
      </c>
      <c r="C17" s="8">
        <v>7.2300000000000003E-2</v>
      </c>
      <c r="D17" s="8"/>
      <c r="E17" s="8"/>
      <c r="F17" s="8"/>
      <c r="G17" s="8"/>
      <c r="H17" s="8"/>
      <c r="I17" s="8">
        <v>6.7999999999999996E-3</v>
      </c>
      <c r="J17" s="8">
        <v>-1E-4</v>
      </c>
      <c r="K17" s="8">
        <v>5.7999999999999996E-3</v>
      </c>
      <c r="N17" s="8">
        <f>AVERAGE(I17:K17)</f>
        <v>4.1666666666666666E-3</v>
      </c>
      <c r="O17" s="8">
        <v>6.7999999999999996E-3</v>
      </c>
      <c r="P17" s="32">
        <v>7</v>
      </c>
    </row>
    <row r="18" spans="1:16" x14ac:dyDescent="0.25">
      <c r="A18" s="32">
        <v>2006</v>
      </c>
      <c r="B18" s="32">
        <v>2012</v>
      </c>
      <c r="C18" s="8">
        <v>5.67E-2</v>
      </c>
      <c r="D18" s="8"/>
      <c r="E18" s="8"/>
      <c r="F18" s="8"/>
      <c r="G18" s="8"/>
      <c r="H18" s="8"/>
      <c r="I18" s="8">
        <v>9.7000000000000003E-3</v>
      </c>
      <c r="J18" s="8">
        <v>-4.7000000000000002E-3</v>
      </c>
      <c r="K18" s="8">
        <v>1.6899999999999998E-2</v>
      </c>
      <c r="N18" s="8">
        <f t="shared" ref="N18:N22" si="3">AVERAGE(I18:K18)</f>
        <v>7.3000000000000001E-3</v>
      </c>
      <c r="O18" s="8">
        <v>9.7000000000000003E-3</v>
      </c>
      <c r="P18" s="32">
        <v>6</v>
      </c>
    </row>
    <row r="19" spans="1:16" x14ac:dyDescent="0.25">
      <c r="A19" s="32">
        <v>2007</v>
      </c>
      <c r="B19" s="32">
        <v>2012</v>
      </c>
      <c r="C19" s="8">
        <v>6.6100000000000006E-2</v>
      </c>
      <c r="D19" s="8"/>
      <c r="E19" s="8"/>
      <c r="F19" s="8"/>
      <c r="G19" s="8"/>
      <c r="H19" s="8"/>
      <c r="I19" s="8">
        <v>7.6E-3</v>
      </c>
      <c r="J19" s="8">
        <v>-2.5000000000000001E-3</v>
      </c>
      <c r="K19" s="8">
        <v>1.5E-3</v>
      </c>
      <c r="N19" s="8">
        <f t="shared" si="3"/>
        <v>2.2000000000000001E-3</v>
      </c>
      <c r="O19" s="8">
        <v>7.6E-3</v>
      </c>
      <c r="P19" s="32">
        <v>5</v>
      </c>
    </row>
    <row r="20" spans="1:16" x14ac:dyDescent="0.25">
      <c r="A20" s="32">
        <v>2008</v>
      </c>
      <c r="B20" s="32">
        <v>2012</v>
      </c>
      <c r="C20" s="8">
        <v>5.1999999999999998E-2</v>
      </c>
      <c r="D20" s="8"/>
      <c r="E20" s="8"/>
      <c r="F20" s="8"/>
      <c r="G20" s="8"/>
      <c r="H20" s="8"/>
      <c r="I20" s="8">
        <v>6.9999999999999999E-4</v>
      </c>
      <c r="J20" s="8">
        <v>-7.6E-3</v>
      </c>
      <c r="K20" s="33">
        <v>1.9099999999999999E-2</v>
      </c>
      <c r="L20" s="33">
        <f>AVERAGE(D2,E3,F3,G10,H16,I6,J3,K20)</f>
        <v>3.1375E-2</v>
      </c>
      <c r="M20" s="32" t="s">
        <v>40</v>
      </c>
      <c r="N20" s="8">
        <f t="shared" si="3"/>
        <v>4.0666666666666663E-3</v>
      </c>
      <c r="O20" s="8">
        <v>6.9999999999999999E-4</v>
      </c>
      <c r="P20" s="32">
        <v>4</v>
      </c>
    </row>
    <row r="21" spans="1:16" x14ac:dyDescent="0.25">
      <c r="A21" s="32">
        <v>2009</v>
      </c>
      <c r="B21" s="32">
        <v>2012</v>
      </c>
      <c r="C21" s="8">
        <v>5.4399999999999997E-2</v>
      </c>
      <c r="D21" s="8"/>
      <c r="E21" s="8"/>
      <c r="F21" s="8"/>
      <c r="G21" s="8"/>
      <c r="H21" s="8"/>
      <c r="I21" s="8">
        <v>1.01E-2</v>
      </c>
      <c r="J21" s="8">
        <v>-1.55E-2</v>
      </c>
      <c r="K21" s="8">
        <v>7.1999999999999998E-3</v>
      </c>
      <c r="N21" s="8">
        <f t="shared" si="3"/>
        <v>5.9999999999999984E-4</v>
      </c>
      <c r="O21" s="8">
        <v>1.01E-2</v>
      </c>
      <c r="P21" s="32">
        <v>3</v>
      </c>
    </row>
    <row r="22" spans="1:16" x14ac:dyDescent="0.25">
      <c r="A22" s="32">
        <v>2010</v>
      </c>
      <c r="B22" s="32">
        <v>2012</v>
      </c>
      <c r="C22" s="8">
        <v>4.0500000000000001E-2</v>
      </c>
      <c r="D22" s="8"/>
      <c r="E22" s="8"/>
      <c r="F22" s="8"/>
      <c r="G22" s="8"/>
      <c r="H22" s="8"/>
      <c r="I22" s="8">
        <v>1.29E-2</v>
      </c>
      <c r="J22" s="8">
        <v>-6.6E-3</v>
      </c>
      <c r="K22" s="8">
        <v>-6.7000000000000002E-3</v>
      </c>
      <c r="N22" s="8">
        <f t="shared" si="3"/>
        <v>-1.3333333333333339E-4</v>
      </c>
      <c r="O22" s="8">
        <v>1.29E-2</v>
      </c>
      <c r="P22" s="32">
        <v>2</v>
      </c>
    </row>
    <row r="23" spans="1:16" x14ac:dyDescent="0.25">
      <c r="A23" s="32">
        <v>2005</v>
      </c>
      <c r="B23" s="32">
        <v>2013</v>
      </c>
      <c r="C23" s="8">
        <v>6.59E-2</v>
      </c>
      <c r="D23" s="8"/>
      <c r="E23" s="8"/>
      <c r="F23" s="8"/>
      <c r="G23" s="8"/>
      <c r="H23" s="8"/>
      <c r="I23" s="8"/>
      <c r="J23" s="8">
        <v>-1E-4</v>
      </c>
      <c r="K23" s="8">
        <v>5.7999999999999996E-3</v>
      </c>
      <c r="N23" s="8">
        <f>AVERAGE(J23:K23)</f>
        <v>2.8499999999999997E-3</v>
      </c>
      <c r="O23" s="8">
        <v>-1E-4</v>
      </c>
      <c r="P23" s="32">
        <v>8</v>
      </c>
    </row>
    <row r="24" spans="1:16" x14ac:dyDescent="0.25">
      <c r="A24" s="32">
        <v>2006</v>
      </c>
      <c r="B24" s="32">
        <v>2013</v>
      </c>
      <c r="C24" s="8">
        <v>5.4899999999999997E-2</v>
      </c>
      <c r="D24" s="8"/>
      <c r="E24" s="8"/>
      <c r="F24" s="8"/>
      <c r="G24" s="8"/>
      <c r="H24" s="8"/>
      <c r="I24" s="8"/>
      <c r="J24" s="8">
        <v>-4.3E-3</v>
      </c>
      <c r="K24" s="8">
        <v>3.8E-3</v>
      </c>
      <c r="N24" s="8">
        <f t="shared" ref="N24:N29" si="4">AVERAGE(J24:K24)</f>
        <v>-2.5000000000000001E-4</v>
      </c>
      <c r="O24" s="8">
        <v>-4.3E-3</v>
      </c>
      <c r="P24" s="32">
        <v>7</v>
      </c>
    </row>
    <row r="25" spans="1:16" x14ac:dyDescent="0.25">
      <c r="A25" s="32">
        <v>2007</v>
      </c>
      <c r="B25" s="32">
        <v>2013</v>
      </c>
      <c r="C25" s="8">
        <v>5.9700000000000003E-2</v>
      </c>
      <c r="D25" s="8"/>
      <c r="E25" s="8"/>
      <c r="F25" s="8"/>
      <c r="G25" s="8"/>
      <c r="H25" s="8"/>
      <c r="I25" s="8"/>
      <c r="J25" s="8">
        <v>-8.6E-3</v>
      </c>
      <c r="K25" s="8">
        <v>5.1000000000000004E-3</v>
      </c>
      <c r="N25" s="8">
        <f t="shared" si="4"/>
        <v>-1.7499999999999998E-3</v>
      </c>
      <c r="O25" s="8">
        <v>-8.6E-3</v>
      </c>
      <c r="P25" s="32">
        <v>6</v>
      </c>
    </row>
    <row r="26" spans="1:16" x14ac:dyDescent="0.25">
      <c r="A26" s="32">
        <v>2008</v>
      </c>
      <c r="B26" s="32">
        <v>2013</v>
      </c>
      <c r="C26" s="8">
        <v>5.7099999999999998E-2</v>
      </c>
      <c r="D26" s="8"/>
      <c r="E26" s="8"/>
      <c r="F26" s="8"/>
      <c r="G26" s="8"/>
      <c r="H26" s="8"/>
      <c r="I26" s="8"/>
      <c r="J26" s="8">
        <v>-3.0999999999999999E-3</v>
      </c>
      <c r="K26" s="8">
        <v>7.1999999999999998E-3</v>
      </c>
      <c r="N26" s="8">
        <f t="shared" si="4"/>
        <v>2.0499999999999997E-3</v>
      </c>
      <c r="O26" s="8">
        <v>-3.0999999999999999E-3</v>
      </c>
      <c r="P26" s="32">
        <v>5</v>
      </c>
    </row>
    <row r="27" spans="1:16" x14ac:dyDescent="0.25">
      <c r="A27" s="32">
        <v>2009</v>
      </c>
      <c r="B27" s="32">
        <v>2013</v>
      </c>
      <c r="C27" s="8">
        <v>4.41E-2</v>
      </c>
      <c r="D27" s="8"/>
      <c r="E27" s="8"/>
      <c r="F27" s="8"/>
      <c r="G27" s="8"/>
      <c r="H27" s="8"/>
      <c r="I27" s="8"/>
      <c r="J27" s="8">
        <v>-9.1999999999999998E-3</v>
      </c>
      <c r="K27" s="8">
        <v>2.3E-3</v>
      </c>
      <c r="N27" s="8">
        <f t="shared" si="4"/>
        <v>-3.4499999999999999E-3</v>
      </c>
      <c r="O27" s="8">
        <v>-9.1999999999999998E-3</v>
      </c>
      <c r="P27" s="32">
        <v>4</v>
      </c>
    </row>
    <row r="28" spans="1:16" x14ac:dyDescent="0.25">
      <c r="A28" s="32">
        <v>2010</v>
      </c>
      <c r="B28" s="32">
        <v>2013</v>
      </c>
      <c r="C28" s="8">
        <v>4.1200000000000001E-2</v>
      </c>
      <c r="D28" s="8"/>
      <c r="E28" s="8"/>
      <c r="F28" s="8"/>
      <c r="G28" s="8"/>
      <c r="H28" s="8"/>
      <c r="I28" s="8"/>
      <c r="J28" s="8">
        <v>-1.3100000000000001E-2</v>
      </c>
      <c r="K28" s="8">
        <v>2.2000000000000001E-3</v>
      </c>
      <c r="N28" s="8">
        <f t="shared" si="4"/>
        <v>-5.45E-3</v>
      </c>
      <c r="O28" s="8">
        <v>-1.3100000000000001E-2</v>
      </c>
      <c r="P28" s="32">
        <v>3</v>
      </c>
    </row>
    <row r="29" spans="1:16" x14ac:dyDescent="0.25">
      <c r="A29" s="32">
        <v>2011</v>
      </c>
      <c r="B29" s="32">
        <v>2013</v>
      </c>
      <c r="C29" s="8">
        <v>2.7300000000000001E-2</v>
      </c>
      <c r="D29" s="8"/>
      <c r="E29" s="8"/>
      <c r="F29" s="8"/>
      <c r="G29" s="8"/>
      <c r="H29" s="8"/>
      <c r="I29" s="8"/>
      <c r="J29" s="8">
        <v>-2.8E-3</v>
      </c>
      <c r="K29" s="8">
        <v>1.7000000000000001E-2</v>
      </c>
      <c r="M29" s="8"/>
      <c r="N29" s="8">
        <f t="shared" si="4"/>
        <v>7.1000000000000004E-3</v>
      </c>
      <c r="O29" s="8">
        <v>-2.8E-3</v>
      </c>
      <c r="P29" s="32">
        <v>2</v>
      </c>
    </row>
    <row r="30" spans="1:16" x14ac:dyDescent="0.25">
      <c r="A30" s="32">
        <v>2005</v>
      </c>
      <c r="B30" s="32">
        <v>2014</v>
      </c>
      <c r="C30" s="8">
        <v>5.7099999999999998E-2</v>
      </c>
      <c r="D30" s="8"/>
      <c r="E30" s="8"/>
      <c r="F30" s="8"/>
      <c r="G30" s="8"/>
      <c r="H30" s="8"/>
      <c r="I30" s="8"/>
      <c r="J30" s="8"/>
      <c r="K30" s="8">
        <v>5.8999999999999999E-3</v>
      </c>
      <c r="M30" s="8"/>
      <c r="N30" s="8">
        <f>AVERAGE(K30)</f>
        <v>5.8999999999999999E-3</v>
      </c>
      <c r="O30" s="8">
        <v>5.8999999999999999E-3</v>
      </c>
      <c r="P30" s="32">
        <v>9</v>
      </c>
    </row>
    <row r="31" spans="1:16" x14ac:dyDescent="0.25">
      <c r="A31" s="32">
        <v>2006</v>
      </c>
      <c r="B31" s="32">
        <v>2014</v>
      </c>
      <c r="C31" s="8">
        <v>4.9099999999999998E-2</v>
      </c>
      <c r="D31" s="8"/>
      <c r="E31" s="8"/>
      <c r="F31" s="8"/>
      <c r="G31" s="8"/>
      <c r="H31" s="8"/>
      <c r="I31" s="8"/>
      <c r="J31" s="8"/>
      <c r="K31" s="8">
        <v>5.9999999999999995E-4</v>
      </c>
      <c r="N31" s="8">
        <f t="shared" ref="N31:N37" si="5">AVERAGE(K31)</f>
        <v>5.9999999999999995E-4</v>
      </c>
      <c r="O31" s="8">
        <v>5.9999999999999995E-4</v>
      </c>
      <c r="P31" s="32">
        <v>8</v>
      </c>
    </row>
    <row r="32" spans="1:16" x14ac:dyDescent="0.25">
      <c r="A32" s="32">
        <v>2007</v>
      </c>
      <c r="B32" s="32">
        <v>2014</v>
      </c>
      <c r="C32" s="8">
        <v>4.9799999999999997E-2</v>
      </c>
      <c r="D32" s="8"/>
      <c r="E32" s="8"/>
      <c r="F32" s="8"/>
      <c r="G32" s="8"/>
      <c r="H32" s="8"/>
      <c r="I32" s="8"/>
      <c r="J32" s="8"/>
      <c r="K32" s="8">
        <v>5.9999999999999995E-4</v>
      </c>
      <c r="N32" s="8">
        <f t="shared" si="5"/>
        <v>5.9999999999999995E-4</v>
      </c>
      <c r="O32" s="8">
        <v>5.9999999999999995E-4</v>
      </c>
      <c r="P32" s="32">
        <v>7</v>
      </c>
    </row>
    <row r="33" spans="1:16" x14ac:dyDescent="0.25">
      <c r="A33" s="32">
        <v>2008</v>
      </c>
      <c r="B33" s="32">
        <v>2014</v>
      </c>
      <c r="C33" s="8">
        <v>4.0800000000000003E-2</v>
      </c>
      <c r="D33" s="8"/>
      <c r="E33" s="8"/>
      <c r="F33" s="8"/>
      <c r="G33" s="8"/>
      <c r="H33" s="8"/>
      <c r="I33" s="8"/>
      <c r="J33" s="8"/>
      <c r="K33" s="8">
        <v>4.1000000000000003E-3</v>
      </c>
      <c r="N33" s="8">
        <f t="shared" si="5"/>
        <v>4.1000000000000003E-3</v>
      </c>
      <c r="O33" s="8">
        <v>4.1000000000000003E-3</v>
      </c>
      <c r="P33" s="32">
        <v>6</v>
      </c>
    </row>
    <row r="34" spans="1:16" x14ac:dyDescent="0.25">
      <c r="A34" s="32">
        <v>2009</v>
      </c>
      <c r="B34" s="32">
        <v>2014</v>
      </c>
      <c r="C34" s="8">
        <v>3.6600000000000001E-2</v>
      </c>
      <c r="D34" s="8"/>
      <c r="E34" s="8"/>
      <c r="F34" s="8"/>
      <c r="G34" s="8"/>
      <c r="H34" s="8"/>
      <c r="I34" s="8"/>
      <c r="J34" s="8"/>
      <c r="K34" s="8">
        <v>7.1000000000000004E-3</v>
      </c>
      <c r="N34" s="8">
        <f t="shared" si="5"/>
        <v>7.1000000000000004E-3</v>
      </c>
      <c r="O34" s="8">
        <v>7.1000000000000004E-3</v>
      </c>
      <c r="P34" s="32">
        <v>5</v>
      </c>
    </row>
    <row r="35" spans="1:16" x14ac:dyDescent="0.25">
      <c r="A35" s="32">
        <v>2010</v>
      </c>
      <c r="B35" s="32">
        <v>2014</v>
      </c>
      <c r="C35" s="8">
        <v>2.3199999999999998E-2</v>
      </c>
      <c r="D35" s="8"/>
      <c r="E35" s="8"/>
      <c r="F35" s="8"/>
      <c r="G35" s="8"/>
      <c r="H35" s="8"/>
      <c r="I35" s="8"/>
      <c r="J35" s="8"/>
      <c r="K35" s="8">
        <v>-1.7399999999999999E-2</v>
      </c>
      <c r="N35" s="8">
        <f t="shared" si="5"/>
        <v>-1.7399999999999999E-2</v>
      </c>
      <c r="O35" s="8">
        <v>-1.7399999999999999E-2</v>
      </c>
      <c r="P35" s="32">
        <v>4</v>
      </c>
    </row>
    <row r="36" spans="1:16" x14ac:dyDescent="0.25">
      <c r="A36" s="32">
        <v>2011</v>
      </c>
      <c r="B36" s="32">
        <v>2014</v>
      </c>
      <c r="C36" s="8">
        <v>2.2800000000000001E-2</v>
      </c>
      <c r="D36" s="8"/>
      <c r="E36" s="8"/>
      <c r="F36" s="8"/>
      <c r="G36" s="8"/>
      <c r="H36" s="8"/>
      <c r="I36" s="8"/>
      <c r="J36" s="8"/>
      <c r="K36" s="8">
        <v>-1.01E-2</v>
      </c>
      <c r="N36" s="8">
        <f t="shared" si="5"/>
        <v>-1.01E-2</v>
      </c>
      <c r="O36" s="8">
        <v>-1.01E-2</v>
      </c>
      <c r="P36" s="32">
        <v>3</v>
      </c>
    </row>
    <row r="37" spans="1:16" x14ac:dyDescent="0.25">
      <c r="A37" s="32">
        <v>2012</v>
      </c>
      <c r="B37" s="32">
        <v>2014</v>
      </c>
      <c r="C37" s="8">
        <v>2.01E-2</v>
      </c>
      <c r="D37" s="8"/>
      <c r="E37" s="8"/>
      <c r="F37" s="8"/>
      <c r="G37" s="8"/>
      <c r="H37" s="8"/>
      <c r="I37" s="8"/>
      <c r="J37" s="8"/>
      <c r="K37" s="8">
        <v>7.3000000000000001E-3</v>
      </c>
      <c r="N37" s="8">
        <f t="shared" si="5"/>
        <v>7.3000000000000001E-3</v>
      </c>
      <c r="O37" s="8">
        <v>7.3000000000000001E-3</v>
      </c>
      <c r="P37" s="32">
        <v>2</v>
      </c>
    </row>
    <row r="38" spans="1:16" x14ac:dyDescent="0.25">
      <c r="D38" s="8">
        <f>AVERAGE(D2)</f>
        <v>2.12E-2</v>
      </c>
      <c r="E38" s="8">
        <f>AVERAGE(E3:E4)</f>
        <v>3.2899999999999999E-2</v>
      </c>
      <c r="F38" s="8">
        <f>AVERAGE(F5:F7)</f>
        <v>3.8100000000000002E-2</v>
      </c>
      <c r="G38" s="8">
        <f>AVERAGE(G8:G11)</f>
        <v>4.8274999999999998E-2</v>
      </c>
      <c r="H38" s="8">
        <f>AVERAGE(H12:H16)</f>
        <v>2.2899999999999997E-2</v>
      </c>
      <c r="I38" s="8">
        <f>AVERAGE(I17:I22)</f>
        <v>7.966666666666667E-3</v>
      </c>
      <c r="J38" s="8">
        <f>AVERAGE(J23:J29)</f>
        <v>-5.8857142857142858E-3</v>
      </c>
      <c r="K38" s="8">
        <f>AVERAGE(K30:K37)</f>
        <v>-2.3749999999999976E-4</v>
      </c>
      <c r="L38" s="8">
        <f>AVERAGE(D38:K38)</f>
        <v>2.065230654761905E-2</v>
      </c>
      <c r="M38" s="32" t="s">
        <v>42</v>
      </c>
    </row>
    <row r="41" spans="1:16" x14ac:dyDescent="0.25">
      <c r="A41" s="32" t="s">
        <v>37</v>
      </c>
      <c r="B41" s="32" t="s">
        <v>38</v>
      </c>
      <c r="C41" s="32" t="s">
        <v>39</v>
      </c>
      <c r="D41" s="32" t="s">
        <v>0</v>
      </c>
      <c r="E41" s="32" t="s">
        <v>1</v>
      </c>
      <c r="F41" s="32" t="s">
        <v>2</v>
      </c>
      <c r="G41" s="32" t="s">
        <v>3</v>
      </c>
      <c r="H41" s="32" t="s">
        <v>4</v>
      </c>
      <c r="I41" s="32" t="s">
        <v>5</v>
      </c>
      <c r="J41" s="32" t="s">
        <v>6</v>
      </c>
      <c r="K41" s="32" t="s">
        <v>7</v>
      </c>
    </row>
    <row r="42" spans="1:16" x14ac:dyDescent="0.25">
      <c r="A42" s="32">
        <v>2005</v>
      </c>
      <c r="B42" s="32">
        <v>2007</v>
      </c>
      <c r="C42" s="32">
        <v>6.9800000000000001E-2</v>
      </c>
      <c r="D42" s="35">
        <v>2.12E-2</v>
      </c>
      <c r="E42" s="32">
        <v>0.04</v>
      </c>
      <c r="F42" s="32">
        <v>3.6600000000000001E-2</v>
      </c>
      <c r="G42" s="32">
        <v>3.9E-2</v>
      </c>
      <c r="H42" s="32">
        <v>1.47E-2</v>
      </c>
      <c r="I42" s="32">
        <v>5.7999999999999996E-3</v>
      </c>
      <c r="J42" s="32">
        <v>-7.6E-3</v>
      </c>
      <c r="K42" s="32">
        <v>1.0699999999999999E-2</v>
      </c>
    </row>
    <row r="43" spans="1:16" x14ac:dyDescent="0.25">
      <c r="A43" s="32">
        <v>2005</v>
      </c>
      <c r="B43" s="32">
        <v>2008</v>
      </c>
      <c r="C43" s="32">
        <v>7.0900000000000005E-2</v>
      </c>
      <c r="E43" s="35">
        <v>4.2900000000000001E-2</v>
      </c>
      <c r="F43" s="32">
        <v>4.8000000000000001E-2</v>
      </c>
      <c r="G43" s="32">
        <v>2.6499999999999999E-2</v>
      </c>
      <c r="H43" s="32">
        <v>1.9599999999999999E-2</v>
      </c>
      <c r="I43" s="32">
        <v>1.09E-2</v>
      </c>
      <c r="J43" s="32">
        <v>1.6999999999999999E-3</v>
      </c>
      <c r="K43" s="32">
        <v>8.3999999999999995E-3</v>
      </c>
    </row>
    <row r="44" spans="1:16" x14ac:dyDescent="0.25">
      <c r="A44" s="32">
        <v>2006</v>
      </c>
      <c r="B44" s="32">
        <v>2008</v>
      </c>
      <c r="C44" s="32">
        <v>3.49E-2</v>
      </c>
      <c r="E44" s="32">
        <v>2.29E-2</v>
      </c>
      <c r="F44" s="32">
        <v>3.7499999999999999E-2</v>
      </c>
      <c r="G44" s="32">
        <v>2.7199999999999998E-2</v>
      </c>
      <c r="H44" s="32">
        <v>1.66E-2</v>
      </c>
      <c r="I44" s="32">
        <v>6.1999999999999998E-3</v>
      </c>
      <c r="J44" s="32">
        <v>-3.7000000000000002E-3</v>
      </c>
      <c r="K44" s="32">
        <v>6.1999999999999998E-3</v>
      </c>
    </row>
    <row r="45" spans="1:16" x14ac:dyDescent="0.25">
      <c r="A45" s="32">
        <v>2005</v>
      </c>
      <c r="B45" s="32">
        <v>2009</v>
      </c>
      <c r="C45" s="32">
        <v>7.3899999999999993E-2</v>
      </c>
      <c r="F45" s="35">
        <v>4.7800000000000002E-2</v>
      </c>
      <c r="G45" s="32">
        <v>2.5600000000000001E-2</v>
      </c>
      <c r="H45" s="32">
        <v>1.6799999999999999E-2</v>
      </c>
      <c r="I45" s="32">
        <v>1.61E-2</v>
      </c>
      <c r="J45" s="32">
        <v>-1.1000000000000001E-3</v>
      </c>
      <c r="K45" s="32">
        <v>1.6999999999999999E-3</v>
      </c>
    </row>
    <row r="46" spans="1:16" x14ac:dyDescent="0.25">
      <c r="A46" s="32">
        <v>2006</v>
      </c>
      <c r="B46" s="32">
        <v>2009</v>
      </c>
      <c r="C46" s="32">
        <v>5.4600000000000003E-2</v>
      </c>
      <c r="F46" s="32">
        <v>2.69E-2</v>
      </c>
      <c r="G46" s="32">
        <v>1.72E-2</v>
      </c>
      <c r="H46" s="32">
        <v>9.4999999999999998E-3</v>
      </c>
      <c r="I46" s="32">
        <v>1.67E-2</v>
      </c>
      <c r="J46" s="32">
        <v>-8.3000000000000001E-3</v>
      </c>
      <c r="K46" s="32">
        <v>9.4999999999999998E-3</v>
      </c>
    </row>
    <row r="47" spans="1:16" x14ac:dyDescent="0.25">
      <c r="A47" s="32">
        <v>2007</v>
      </c>
      <c r="B47" s="32">
        <v>2009</v>
      </c>
      <c r="C47" s="32">
        <v>6.2300000000000001E-2</v>
      </c>
      <c r="F47" s="32">
        <v>3.9600000000000003E-2</v>
      </c>
      <c r="G47" s="32">
        <v>1.12E-2</v>
      </c>
      <c r="H47" s="32">
        <v>2.5999999999999999E-2</v>
      </c>
      <c r="I47" s="32">
        <v>1.34E-2</v>
      </c>
      <c r="J47" s="32">
        <v>-1.0999999999999999E-2</v>
      </c>
      <c r="K47" s="32">
        <v>7.4000000000000003E-3</v>
      </c>
    </row>
    <row r="48" spans="1:16" x14ac:dyDescent="0.25">
      <c r="A48" s="32">
        <v>2005</v>
      </c>
      <c r="B48" s="32">
        <v>2010</v>
      </c>
      <c r="C48" s="32">
        <v>8.8400000000000006E-2</v>
      </c>
      <c r="G48" s="35">
        <v>5.96E-2</v>
      </c>
      <c r="H48" s="35">
        <v>2.1100000000000001E-2</v>
      </c>
      <c r="I48" s="35">
        <v>1.26E-2</v>
      </c>
      <c r="J48" s="35">
        <v>-1.6000000000000001E-3</v>
      </c>
      <c r="K48" s="35">
        <v>4.4000000000000003E-3</v>
      </c>
      <c r="L48" s="32">
        <f>AVERAGE(D42,E43,F45,G48:K48)</f>
        <v>2.5999999999999999E-2</v>
      </c>
    </row>
    <row r="49" spans="1:11" x14ac:dyDescent="0.25">
      <c r="A49" s="32">
        <v>2006</v>
      </c>
      <c r="B49" s="32">
        <v>2010</v>
      </c>
      <c r="C49" s="32">
        <v>7.4200000000000002E-2</v>
      </c>
      <c r="G49" s="32">
        <v>5.0200000000000002E-2</v>
      </c>
      <c r="H49" s="32">
        <v>8.6999999999999994E-3</v>
      </c>
      <c r="I49" s="32">
        <v>1.1900000000000001E-2</v>
      </c>
      <c r="J49" s="32">
        <v>-7.3000000000000001E-3</v>
      </c>
      <c r="K49" s="32">
        <v>4.7000000000000002E-3</v>
      </c>
    </row>
    <row r="50" spans="1:11" x14ac:dyDescent="0.25">
      <c r="A50" s="32">
        <v>2007</v>
      </c>
      <c r="B50" s="32">
        <v>2010</v>
      </c>
      <c r="C50" s="32">
        <v>8.7499999999999994E-2</v>
      </c>
      <c r="G50" s="32">
        <v>6.3100000000000003E-2</v>
      </c>
      <c r="H50" s="32">
        <v>2.0799999999999999E-2</v>
      </c>
      <c r="I50" s="32">
        <v>1.2500000000000001E-2</v>
      </c>
      <c r="J50" s="32">
        <v>-4.4999999999999997E-3</v>
      </c>
      <c r="K50" s="32">
        <v>4.4999999999999997E-3</v>
      </c>
    </row>
    <row r="51" spans="1:11" x14ac:dyDescent="0.25">
      <c r="A51" s="32">
        <v>2008</v>
      </c>
      <c r="B51" s="32">
        <v>2010</v>
      </c>
      <c r="C51" s="32">
        <v>6.5799999999999997E-2</v>
      </c>
      <c r="G51" s="32">
        <v>2.0199999999999999E-2</v>
      </c>
      <c r="H51" s="32">
        <v>1.6199999999999999E-2</v>
      </c>
      <c r="I51" s="32">
        <v>1.4E-2</v>
      </c>
      <c r="J51" s="32">
        <v>-7.1000000000000004E-3</v>
      </c>
      <c r="K51" s="32">
        <v>1.4200000000000001E-2</v>
      </c>
    </row>
    <row r="52" spans="1:11" x14ac:dyDescent="0.25">
      <c r="A52" s="32">
        <v>2005</v>
      </c>
      <c r="B52" s="32">
        <v>2011</v>
      </c>
      <c r="C52" s="32">
        <v>7.8100000000000003E-2</v>
      </c>
      <c r="H52" s="32">
        <v>1.47E-2</v>
      </c>
      <c r="I52" s="32">
        <v>7.0000000000000001E-3</v>
      </c>
      <c r="J52" s="32">
        <v>-3.0999999999999999E-3</v>
      </c>
      <c r="K52" s="32">
        <v>4.1000000000000003E-3</v>
      </c>
    </row>
    <row r="53" spans="1:11" x14ac:dyDescent="0.25">
      <c r="A53" s="32">
        <v>2006</v>
      </c>
      <c r="B53" s="32">
        <v>2011</v>
      </c>
      <c r="C53" s="32">
        <v>7.1099999999999997E-2</v>
      </c>
      <c r="H53" s="32">
        <v>7.6E-3</v>
      </c>
      <c r="I53" s="32">
        <v>1.1599999999999999E-2</v>
      </c>
      <c r="J53" s="32">
        <v>-1.6000000000000001E-3</v>
      </c>
      <c r="K53" s="32">
        <v>4.4000000000000003E-3</v>
      </c>
    </row>
    <row r="54" spans="1:11" x14ac:dyDescent="0.25">
      <c r="A54" s="32">
        <v>2007</v>
      </c>
      <c r="B54" s="32">
        <v>2011</v>
      </c>
      <c r="C54" s="32">
        <v>7.3800000000000004E-2</v>
      </c>
      <c r="H54" s="32">
        <v>2.3599999999999999E-2</v>
      </c>
      <c r="I54" s="32">
        <v>1.24E-2</v>
      </c>
      <c r="J54" s="32">
        <v>-4.0000000000000001E-3</v>
      </c>
      <c r="K54" s="32">
        <v>1.5E-3</v>
      </c>
    </row>
    <row r="55" spans="1:11" x14ac:dyDescent="0.25">
      <c r="A55" s="32">
        <v>2008</v>
      </c>
      <c r="B55" s="32">
        <v>2011</v>
      </c>
      <c r="C55" s="32">
        <v>6.3200000000000006E-2</v>
      </c>
      <c r="H55" s="32">
        <v>3.0300000000000001E-2</v>
      </c>
      <c r="I55" s="32">
        <v>1.6E-2</v>
      </c>
      <c r="J55" s="32">
        <v>-7.6E-3</v>
      </c>
      <c r="K55" s="32">
        <v>7.1000000000000004E-3</v>
      </c>
    </row>
    <row r="56" spans="1:11" x14ac:dyDescent="0.25">
      <c r="A56" s="32">
        <v>2009</v>
      </c>
      <c r="B56" s="32">
        <v>2011</v>
      </c>
      <c r="C56" s="32">
        <v>4.7600000000000003E-2</v>
      </c>
      <c r="H56" s="32">
        <v>3.8300000000000001E-2</v>
      </c>
      <c r="I56" s="32">
        <v>3.3999999999999998E-3</v>
      </c>
      <c r="J56" s="32">
        <v>-2.6499999999999999E-2</v>
      </c>
      <c r="K56" s="32">
        <v>-8.0000000000000004E-4</v>
      </c>
    </row>
    <row r="57" spans="1:11" x14ac:dyDescent="0.25">
      <c r="A57" s="32">
        <v>2005</v>
      </c>
      <c r="B57" s="32">
        <v>2012</v>
      </c>
      <c r="C57" s="32">
        <v>7.2300000000000003E-2</v>
      </c>
      <c r="I57" s="32">
        <v>6.7999999999999996E-3</v>
      </c>
      <c r="J57" s="32">
        <v>-1E-4</v>
      </c>
      <c r="K57" s="32">
        <v>5.7999999999999996E-3</v>
      </c>
    </row>
    <row r="58" spans="1:11" x14ac:dyDescent="0.25">
      <c r="A58" s="32">
        <v>2006</v>
      </c>
      <c r="B58" s="32">
        <v>2012</v>
      </c>
      <c r="C58" s="32">
        <v>5.67E-2</v>
      </c>
      <c r="I58" s="32">
        <v>9.7000000000000003E-3</v>
      </c>
      <c r="J58" s="32">
        <v>-4.7000000000000002E-3</v>
      </c>
      <c r="K58" s="32">
        <v>1.6899999999999998E-2</v>
      </c>
    </row>
    <row r="59" spans="1:11" x14ac:dyDescent="0.25">
      <c r="A59" s="32">
        <v>2007</v>
      </c>
      <c r="B59" s="32">
        <v>2012</v>
      </c>
      <c r="C59" s="32">
        <v>6.6100000000000006E-2</v>
      </c>
      <c r="I59" s="32">
        <v>7.6E-3</v>
      </c>
      <c r="J59" s="32">
        <v>-2.5000000000000001E-3</v>
      </c>
      <c r="K59" s="32">
        <v>1.5E-3</v>
      </c>
    </row>
    <row r="60" spans="1:11" x14ac:dyDescent="0.25">
      <c r="A60" s="32">
        <v>2008</v>
      </c>
      <c r="B60" s="32">
        <v>2012</v>
      </c>
      <c r="C60" s="32">
        <v>5.1999999999999998E-2</v>
      </c>
      <c r="I60" s="32">
        <v>6.9999999999999999E-4</v>
      </c>
      <c r="J60" s="32">
        <v>-7.6E-3</v>
      </c>
      <c r="K60" s="32">
        <v>1.9099999999999999E-2</v>
      </c>
    </row>
    <row r="61" spans="1:11" x14ac:dyDescent="0.25">
      <c r="A61" s="32">
        <v>2009</v>
      </c>
      <c r="B61" s="32">
        <v>2012</v>
      </c>
      <c r="C61" s="32">
        <v>5.4399999999999997E-2</v>
      </c>
      <c r="I61" s="32">
        <v>1.01E-2</v>
      </c>
      <c r="J61" s="32">
        <v>-1.55E-2</v>
      </c>
      <c r="K61" s="32">
        <v>7.1999999999999998E-3</v>
      </c>
    </row>
    <row r="62" spans="1:11" x14ac:dyDescent="0.25">
      <c r="A62" s="32">
        <v>2010</v>
      </c>
      <c r="B62" s="32">
        <v>2012</v>
      </c>
      <c r="C62" s="32">
        <v>4.0500000000000001E-2</v>
      </c>
      <c r="I62" s="32">
        <v>1.29E-2</v>
      </c>
      <c r="J62" s="32">
        <v>-6.6E-3</v>
      </c>
      <c r="K62" s="32">
        <v>-6.7000000000000002E-3</v>
      </c>
    </row>
    <row r="63" spans="1:11" x14ac:dyDescent="0.25">
      <c r="A63" s="32">
        <v>2005</v>
      </c>
      <c r="B63" s="32">
        <v>2013</v>
      </c>
      <c r="C63" s="32">
        <v>6.59E-2</v>
      </c>
      <c r="J63" s="32">
        <v>-1E-4</v>
      </c>
      <c r="K63" s="32">
        <v>5.7999999999999996E-3</v>
      </c>
    </row>
    <row r="64" spans="1:11" x14ac:dyDescent="0.25">
      <c r="A64" s="32">
        <v>2006</v>
      </c>
      <c r="B64" s="32">
        <v>2013</v>
      </c>
      <c r="C64" s="32">
        <v>5.4899999999999997E-2</v>
      </c>
      <c r="J64" s="32">
        <v>-4.3E-3</v>
      </c>
      <c r="K64" s="32">
        <v>3.8E-3</v>
      </c>
    </row>
    <row r="65" spans="1:20" x14ac:dyDescent="0.25">
      <c r="A65" s="32">
        <v>2007</v>
      </c>
      <c r="B65" s="32">
        <v>2013</v>
      </c>
      <c r="C65" s="32">
        <v>5.9700000000000003E-2</v>
      </c>
      <c r="J65" s="32">
        <v>-8.6E-3</v>
      </c>
      <c r="K65" s="32">
        <v>5.1000000000000004E-3</v>
      </c>
    </row>
    <row r="66" spans="1:20" x14ac:dyDescent="0.25">
      <c r="A66" s="32">
        <v>2008</v>
      </c>
      <c r="B66" s="32">
        <v>2013</v>
      </c>
      <c r="C66" s="32">
        <v>5.7099999999999998E-2</v>
      </c>
      <c r="J66" s="32">
        <v>-3.0999999999999999E-3</v>
      </c>
      <c r="K66" s="32">
        <v>7.1999999999999998E-3</v>
      </c>
    </row>
    <row r="67" spans="1:20" x14ac:dyDescent="0.25">
      <c r="A67" s="32">
        <v>2009</v>
      </c>
      <c r="B67" s="32">
        <v>2013</v>
      </c>
      <c r="C67" s="32">
        <v>4.41E-2</v>
      </c>
      <c r="J67" s="32">
        <v>-9.1999999999999998E-3</v>
      </c>
      <c r="K67" s="32">
        <v>2.3E-3</v>
      </c>
    </row>
    <row r="68" spans="1:20" x14ac:dyDescent="0.25">
      <c r="A68" s="32">
        <v>2010</v>
      </c>
      <c r="B68" s="32">
        <v>2013</v>
      </c>
      <c r="C68" s="32">
        <v>4.1200000000000001E-2</v>
      </c>
      <c r="J68" s="32">
        <v>-1.3100000000000001E-2</v>
      </c>
      <c r="K68" s="32">
        <v>2.2000000000000001E-3</v>
      </c>
    </row>
    <row r="69" spans="1:20" x14ac:dyDescent="0.25">
      <c r="A69" s="32">
        <v>2011</v>
      </c>
      <c r="B69" s="32">
        <v>2013</v>
      </c>
      <c r="C69" s="32">
        <v>2.7300000000000001E-2</v>
      </c>
      <c r="J69" s="32">
        <v>-2.8E-3</v>
      </c>
      <c r="K69" s="32">
        <v>1.7000000000000001E-2</v>
      </c>
    </row>
    <row r="70" spans="1:20" x14ac:dyDescent="0.25">
      <c r="A70" s="32">
        <v>2005</v>
      </c>
      <c r="B70" s="32">
        <v>2014</v>
      </c>
      <c r="C70" s="32">
        <v>5.7099999999999998E-2</v>
      </c>
      <c r="K70" s="32">
        <v>5.8999999999999999E-3</v>
      </c>
    </row>
    <row r="71" spans="1:20" x14ac:dyDescent="0.25">
      <c r="A71" s="32">
        <v>2006</v>
      </c>
      <c r="B71" s="32">
        <v>2014</v>
      </c>
      <c r="C71" s="32">
        <v>4.9099999999999998E-2</v>
      </c>
      <c r="K71" s="32">
        <v>5.9999999999999995E-4</v>
      </c>
    </row>
    <row r="72" spans="1:20" x14ac:dyDescent="0.25">
      <c r="A72" s="32">
        <v>2007</v>
      </c>
      <c r="B72" s="32">
        <v>2014</v>
      </c>
      <c r="C72" s="32">
        <v>4.9799999999999997E-2</v>
      </c>
      <c r="K72" s="32">
        <v>5.9999999999999995E-4</v>
      </c>
    </row>
    <row r="73" spans="1:20" x14ac:dyDescent="0.25">
      <c r="A73" s="32">
        <v>2008</v>
      </c>
      <c r="B73" s="32">
        <v>2014</v>
      </c>
      <c r="C73" s="32">
        <v>4.0800000000000003E-2</v>
      </c>
      <c r="K73" s="32">
        <v>4.1000000000000003E-3</v>
      </c>
    </row>
    <row r="74" spans="1:20" x14ac:dyDescent="0.25">
      <c r="A74" s="32">
        <v>2009</v>
      </c>
      <c r="B74" s="32">
        <v>2014</v>
      </c>
      <c r="C74" s="32">
        <v>3.6600000000000001E-2</v>
      </c>
      <c r="K74" s="32">
        <v>7.1000000000000004E-3</v>
      </c>
    </row>
    <row r="75" spans="1:20" x14ac:dyDescent="0.25">
      <c r="A75" s="32">
        <v>2010</v>
      </c>
      <c r="B75" s="32">
        <v>2014</v>
      </c>
      <c r="C75" s="32">
        <v>2.3199999999999998E-2</v>
      </c>
      <c r="K75" s="32">
        <v>-1.7399999999999999E-2</v>
      </c>
    </row>
    <row r="76" spans="1:20" x14ac:dyDescent="0.25">
      <c r="A76" s="32">
        <v>2011</v>
      </c>
      <c r="B76" s="32">
        <v>2014</v>
      </c>
      <c r="C76" s="32">
        <v>2.2800000000000001E-2</v>
      </c>
      <c r="K76" s="32">
        <v>-1.01E-2</v>
      </c>
    </row>
    <row r="77" spans="1:20" x14ac:dyDescent="0.25">
      <c r="A77" s="32">
        <v>2012</v>
      </c>
      <c r="B77" s="32">
        <v>2014</v>
      </c>
      <c r="C77" s="32">
        <v>2.01E-2</v>
      </c>
      <c r="K77" s="32">
        <v>7.3000000000000001E-3</v>
      </c>
    </row>
    <row r="79" spans="1:20" x14ac:dyDescent="0.25">
      <c r="L79" s="32">
        <f>D82</f>
        <v>2.12E-2</v>
      </c>
      <c r="M79" s="32">
        <f>E82</f>
        <v>0.04</v>
      </c>
      <c r="N79" s="32">
        <f>F83</f>
        <v>4.8000000000000001E-2</v>
      </c>
      <c r="O79" s="32">
        <f>G83</f>
        <v>2.6499999999999999E-2</v>
      </c>
      <c r="P79" s="32">
        <f>H83</f>
        <v>1.9599999999999999E-2</v>
      </c>
      <c r="Q79" s="32">
        <f>I83</f>
        <v>1.09E-2</v>
      </c>
      <c r="R79" s="32">
        <f>AVERAGE(J83,J87,J88,J90)</f>
        <v>-3.8500000000000001E-3</v>
      </c>
      <c r="S79" s="32">
        <f>AVERAGE(K88,K90)</f>
        <v>4.45E-3</v>
      </c>
      <c r="T79" s="32">
        <f>AVERAGE(L79:R79)</f>
        <v>2.3192857142857147E-2</v>
      </c>
    </row>
    <row r="81" spans="1:19" x14ac:dyDescent="0.25">
      <c r="A81" s="32" t="s">
        <v>37</v>
      </c>
      <c r="B81" s="32" t="s">
        <v>38</v>
      </c>
      <c r="C81" s="32" t="s">
        <v>39</v>
      </c>
      <c r="D81" s="32" t="s">
        <v>0</v>
      </c>
      <c r="E81" s="32" t="s">
        <v>1</v>
      </c>
      <c r="F81" s="32" t="s">
        <v>2</v>
      </c>
      <c r="G81" s="32" t="s">
        <v>3</v>
      </c>
      <c r="H81" s="32" t="s">
        <v>4</v>
      </c>
      <c r="I81" s="32" t="s">
        <v>5</v>
      </c>
      <c r="J81" s="32" t="s">
        <v>6</v>
      </c>
      <c r="K81" s="32" t="s">
        <v>7</v>
      </c>
      <c r="M81" s="32" t="s">
        <v>1</v>
      </c>
      <c r="N81" s="32" t="s">
        <v>2</v>
      </c>
      <c r="O81" s="32" t="s">
        <v>3</v>
      </c>
      <c r="P81" s="32" t="s">
        <v>4</v>
      </c>
      <c r="Q81" s="32" t="s">
        <v>5</v>
      </c>
      <c r="R81" s="32" t="s">
        <v>6</v>
      </c>
      <c r="S81" s="32" t="s">
        <v>7</v>
      </c>
    </row>
    <row r="82" spans="1:19" x14ac:dyDescent="0.25">
      <c r="A82" s="32">
        <v>2005</v>
      </c>
      <c r="B82" s="32">
        <v>2007</v>
      </c>
      <c r="C82" s="32">
        <v>6.9800000000000001E-2</v>
      </c>
      <c r="D82" s="32">
        <v>2.12E-2</v>
      </c>
      <c r="E82" s="32">
        <v>0.04</v>
      </c>
      <c r="F82" s="32">
        <v>3.6600000000000001E-2</v>
      </c>
      <c r="G82" s="32">
        <v>3.9E-2</v>
      </c>
      <c r="H82" s="32">
        <v>1.47E-2</v>
      </c>
      <c r="I82" s="32">
        <v>5.7999999999999996E-3</v>
      </c>
      <c r="J82" s="32">
        <v>-7.6E-3</v>
      </c>
      <c r="K82" s="32">
        <v>1.0699999999999999E-2</v>
      </c>
      <c r="M82" s="29"/>
      <c r="N82" s="29"/>
      <c r="O82" s="29" t="s">
        <v>48</v>
      </c>
      <c r="P82" s="29" t="s">
        <v>50</v>
      </c>
      <c r="Q82" s="29" t="s">
        <v>51</v>
      </c>
      <c r="R82" s="29" t="s">
        <v>52</v>
      </c>
      <c r="S82" s="29" t="s">
        <v>60</v>
      </c>
    </row>
    <row r="83" spans="1:19" x14ac:dyDescent="0.25">
      <c r="A83" s="32">
        <v>2005</v>
      </c>
      <c r="B83" s="32">
        <v>2008</v>
      </c>
      <c r="C83" s="32">
        <v>7.0900000000000005E-2</v>
      </c>
      <c r="E83" s="32">
        <v>4.2900000000000001E-2</v>
      </c>
      <c r="F83" s="32">
        <v>4.8000000000000001E-2</v>
      </c>
      <c r="G83" s="32">
        <v>2.6499999999999999E-2</v>
      </c>
      <c r="H83" s="32">
        <v>1.9599999999999999E-2</v>
      </c>
      <c r="I83" s="32">
        <v>1.09E-2</v>
      </c>
      <c r="J83" s="32">
        <v>1.6999999999999999E-3</v>
      </c>
      <c r="K83" s="32">
        <v>8.3999999999999995E-3</v>
      </c>
      <c r="M83" s="29" t="s">
        <v>45</v>
      </c>
      <c r="N83" s="29" t="s">
        <v>46</v>
      </c>
      <c r="O83" s="29" t="s">
        <v>49</v>
      </c>
      <c r="P83" s="29" t="s">
        <v>53</v>
      </c>
      <c r="Q83" s="29" t="s">
        <v>56</v>
      </c>
      <c r="R83" s="29" t="s">
        <v>57</v>
      </c>
      <c r="S83" s="29" t="s">
        <v>61</v>
      </c>
    </row>
    <row r="84" spans="1:19" x14ac:dyDescent="0.25">
      <c r="A84" s="32">
        <v>2006</v>
      </c>
      <c r="B84" s="32">
        <v>2008</v>
      </c>
      <c r="C84" s="32">
        <v>3.49E-2</v>
      </c>
      <c r="E84" s="32">
        <v>2.29E-2</v>
      </c>
      <c r="F84" s="32">
        <v>3.7499999999999999E-2</v>
      </c>
      <c r="G84" s="32">
        <v>2.7199999999999998E-2</v>
      </c>
      <c r="H84" s="32">
        <v>1.66E-2</v>
      </c>
      <c r="I84" s="32">
        <v>6.1999999999999998E-3</v>
      </c>
      <c r="J84" s="32">
        <v>-3.7000000000000002E-3</v>
      </c>
      <c r="K84" s="32">
        <v>6.1999999999999998E-3</v>
      </c>
      <c r="M84" s="29"/>
      <c r="N84" s="29"/>
      <c r="O84" s="29" t="s">
        <v>48</v>
      </c>
      <c r="P84" s="29" t="s">
        <v>50</v>
      </c>
      <c r="Q84" s="29" t="s">
        <v>51</v>
      </c>
      <c r="R84" s="29" t="s">
        <v>57</v>
      </c>
      <c r="S84" s="29" t="s">
        <v>61</v>
      </c>
    </row>
    <row r="85" spans="1:19" x14ac:dyDescent="0.25">
      <c r="A85" s="32">
        <v>2005</v>
      </c>
      <c r="B85" s="32">
        <v>2009</v>
      </c>
      <c r="C85" s="32">
        <v>7.3899999999999993E-2</v>
      </c>
      <c r="F85" s="32">
        <v>4.7800000000000002E-2</v>
      </c>
      <c r="G85" s="32">
        <v>2.5600000000000001E-2</v>
      </c>
      <c r="H85" s="32">
        <v>1.6799999999999999E-2</v>
      </c>
      <c r="I85" s="32">
        <v>1.61E-2</v>
      </c>
      <c r="J85" s="32">
        <v>-1.1000000000000001E-3</v>
      </c>
      <c r="K85" s="32">
        <v>1.6999999999999999E-3</v>
      </c>
      <c r="M85" s="29"/>
      <c r="N85" s="29" t="s">
        <v>47</v>
      </c>
      <c r="O85" s="29" t="s">
        <v>48</v>
      </c>
      <c r="P85" s="29" t="s">
        <v>50</v>
      </c>
      <c r="Q85" s="29" t="s">
        <v>55</v>
      </c>
      <c r="R85" s="29" t="s">
        <v>58</v>
      </c>
      <c r="S85" s="29" t="s">
        <v>61</v>
      </c>
    </row>
    <row r="86" spans="1:19" x14ac:dyDescent="0.25">
      <c r="A86" s="32">
        <v>2006</v>
      </c>
      <c r="B86" s="32">
        <v>2009</v>
      </c>
      <c r="C86" s="32">
        <v>5.4600000000000003E-2</v>
      </c>
      <c r="F86" s="32">
        <v>2.69E-2</v>
      </c>
      <c r="G86" s="32">
        <v>1.72E-2</v>
      </c>
      <c r="H86" s="32">
        <v>9.4999999999999998E-3</v>
      </c>
      <c r="I86" s="32">
        <v>1.67E-2</v>
      </c>
      <c r="J86" s="32">
        <v>-8.3000000000000001E-3</v>
      </c>
      <c r="K86" s="32">
        <v>9.4999999999999998E-3</v>
      </c>
      <c r="M86" s="29"/>
      <c r="N86" s="29"/>
      <c r="O86" s="29"/>
      <c r="P86" s="29"/>
      <c r="Q86" s="29" t="s">
        <v>51</v>
      </c>
      <c r="R86" s="29" t="s">
        <v>52</v>
      </c>
      <c r="S86" s="29" t="s">
        <v>60</v>
      </c>
    </row>
    <row r="87" spans="1:19" x14ac:dyDescent="0.25">
      <c r="A87" s="32">
        <v>2007</v>
      </c>
      <c r="B87" s="32">
        <v>2009</v>
      </c>
      <c r="C87" s="32">
        <v>6.2300000000000001E-2</v>
      </c>
      <c r="F87" s="32">
        <v>3.9600000000000003E-2</v>
      </c>
      <c r="G87" s="32">
        <v>1.12E-2</v>
      </c>
      <c r="H87" s="32">
        <v>2.5999999999999999E-2</v>
      </c>
      <c r="I87" s="32">
        <v>1.34E-2</v>
      </c>
      <c r="J87" s="32">
        <v>-1.0999999999999999E-2</v>
      </c>
      <c r="K87" s="32">
        <v>7.4000000000000003E-3</v>
      </c>
      <c r="M87" s="29"/>
      <c r="N87" s="29" t="s">
        <v>47</v>
      </c>
      <c r="O87" s="29" t="s">
        <v>48</v>
      </c>
      <c r="P87" s="29" t="s">
        <v>54</v>
      </c>
      <c r="Q87" s="29" t="s">
        <v>56</v>
      </c>
      <c r="R87" s="29" t="s">
        <v>58</v>
      </c>
      <c r="S87" s="29" t="s">
        <v>62</v>
      </c>
    </row>
    <row r="88" spans="1:19" x14ac:dyDescent="0.25">
      <c r="A88" s="32">
        <v>2005</v>
      </c>
      <c r="B88" s="32">
        <v>2010</v>
      </c>
      <c r="C88" s="32">
        <v>8.8400000000000006E-2</v>
      </c>
      <c r="G88" s="32">
        <v>5.96E-2</v>
      </c>
      <c r="H88" s="32">
        <v>2.1100000000000001E-2</v>
      </c>
      <c r="I88" s="32">
        <v>1.26E-2</v>
      </c>
      <c r="J88" s="32">
        <v>-1.6000000000000001E-3</v>
      </c>
      <c r="K88" s="32">
        <v>4.4000000000000003E-3</v>
      </c>
      <c r="M88" s="29"/>
      <c r="N88" s="29"/>
      <c r="O88" s="29" t="s">
        <v>48</v>
      </c>
      <c r="P88" s="29" t="s">
        <v>54</v>
      </c>
      <c r="Q88" s="29" t="s">
        <v>56</v>
      </c>
      <c r="R88" s="29" t="s">
        <v>59</v>
      </c>
      <c r="S88" s="29" t="s">
        <v>62</v>
      </c>
    </row>
    <row r="89" spans="1:19" x14ac:dyDescent="0.25">
      <c r="A89" s="32">
        <v>2006</v>
      </c>
      <c r="B89" s="32">
        <v>2010</v>
      </c>
      <c r="C89" s="32">
        <v>7.4200000000000002E-2</v>
      </c>
      <c r="G89" s="32">
        <v>5.0200000000000002E-2</v>
      </c>
      <c r="H89" s="32">
        <v>8.6999999999999994E-3</v>
      </c>
      <c r="I89" s="32">
        <v>1.1900000000000001E-2</v>
      </c>
      <c r="J89" s="32">
        <v>-7.3000000000000001E-3</v>
      </c>
      <c r="K89" s="32">
        <v>4.7000000000000002E-3</v>
      </c>
      <c r="M89" s="29"/>
      <c r="N89" s="29"/>
      <c r="O89" s="29" t="s">
        <v>48</v>
      </c>
      <c r="P89" s="29" t="s">
        <v>50</v>
      </c>
      <c r="Q89" s="29" t="s">
        <v>55</v>
      </c>
      <c r="R89" s="29" t="s">
        <v>57</v>
      </c>
      <c r="S89" s="29" t="s">
        <v>60</v>
      </c>
    </row>
    <row r="90" spans="1:19" x14ac:dyDescent="0.25">
      <c r="A90" s="32">
        <v>2007</v>
      </c>
      <c r="B90" s="32">
        <v>2010</v>
      </c>
      <c r="C90" s="32">
        <v>8.7499999999999994E-2</v>
      </c>
      <c r="G90" s="32">
        <v>6.3100000000000003E-2</v>
      </c>
      <c r="H90" s="32">
        <v>2.0799999999999999E-2</v>
      </c>
      <c r="I90" s="32">
        <v>1.2500000000000001E-2</v>
      </c>
      <c r="J90" s="32">
        <v>-4.4999999999999997E-3</v>
      </c>
      <c r="K90" s="32">
        <v>4.4999999999999997E-3</v>
      </c>
      <c r="M90" s="29"/>
      <c r="N90" s="29"/>
      <c r="O90" s="29" t="s">
        <v>48</v>
      </c>
      <c r="P90" s="29" t="s">
        <v>54</v>
      </c>
      <c r="Q90" s="29" t="s">
        <v>56</v>
      </c>
      <c r="R90" s="29" t="s">
        <v>59</v>
      </c>
      <c r="S90" s="29" t="s">
        <v>62</v>
      </c>
    </row>
    <row r="91" spans="1:19" x14ac:dyDescent="0.25">
      <c r="A91" s="32">
        <v>2008</v>
      </c>
      <c r="B91" s="32">
        <v>2010</v>
      </c>
      <c r="C91" s="32">
        <v>6.5799999999999997E-2</v>
      </c>
      <c r="G91" s="32">
        <v>2.0199999999999999E-2</v>
      </c>
      <c r="H91" s="32">
        <v>1.6199999999999999E-2</v>
      </c>
      <c r="I91" s="32">
        <v>1.4E-2</v>
      </c>
      <c r="J91" s="32">
        <v>-7.1000000000000004E-3</v>
      </c>
      <c r="K91" s="32">
        <v>1.4200000000000001E-2</v>
      </c>
      <c r="M91" s="29"/>
      <c r="N91" s="29"/>
      <c r="O91" s="29"/>
      <c r="P91" s="29"/>
      <c r="Q91" s="29" t="s">
        <v>51</v>
      </c>
      <c r="R91" s="29" t="s">
        <v>52</v>
      </c>
      <c r="S91" s="29" t="s">
        <v>60</v>
      </c>
    </row>
    <row r="92" spans="1:19" x14ac:dyDescent="0.25">
      <c r="A92" s="32">
        <v>2005</v>
      </c>
      <c r="B92" s="32">
        <v>2011</v>
      </c>
      <c r="C92" s="32">
        <v>7.8100000000000003E-2</v>
      </c>
      <c r="H92" s="32">
        <v>1.47E-2</v>
      </c>
      <c r="I92" s="32">
        <v>7.0000000000000001E-3</v>
      </c>
      <c r="J92" s="32">
        <v>-3.0999999999999999E-3</v>
      </c>
      <c r="K92" s="32">
        <v>4.1000000000000003E-3</v>
      </c>
      <c r="M92" s="29"/>
      <c r="N92" s="29"/>
      <c r="O92" s="29"/>
      <c r="P92" s="29"/>
      <c r="Q92" s="29"/>
      <c r="R92" s="29" t="s">
        <v>52</v>
      </c>
      <c r="S92" s="29" t="s">
        <v>63</v>
      </c>
    </row>
    <row r="93" spans="1:19" x14ac:dyDescent="0.25">
      <c r="A93" s="32">
        <v>2006</v>
      </c>
      <c r="B93" s="32">
        <v>2011</v>
      </c>
      <c r="C93" s="32">
        <v>7.1099999999999997E-2</v>
      </c>
      <c r="H93" s="32">
        <v>7.6E-3</v>
      </c>
      <c r="I93" s="32">
        <v>1.1599999999999999E-2</v>
      </c>
      <c r="J93" s="32">
        <v>-1.6000000000000001E-3</v>
      </c>
      <c r="K93" s="32">
        <v>4.4000000000000003E-3</v>
      </c>
      <c r="M93" s="29"/>
      <c r="N93" s="29"/>
      <c r="O93" s="29"/>
      <c r="P93" s="29"/>
      <c r="Q93" s="29"/>
      <c r="R93" s="29" t="s">
        <v>52</v>
      </c>
      <c r="S93" s="29" t="s">
        <v>63</v>
      </c>
    </row>
    <row r="94" spans="1:19" x14ac:dyDescent="0.25">
      <c r="A94" s="32">
        <v>2007</v>
      </c>
      <c r="B94" s="32">
        <v>2011</v>
      </c>
      <c r="C94" s="32">
        <v>7.3800000000000004E-2</v>
      </c>
      <c r="H94" s="32">
        <v>2.3599999999999999E-2</v>
      </c>
      <c r="I94" s="32">
        <v>1.24E-2</v>
      </c>
      <c r="J94" s="32">
        <v>-4.0000000000000001E-3</v>
      </c>
      <c r="K94" s="32">
        <v>1.5E-3</v>
      </c>
      <c r="M94" s="29"/>
      <c r="N94" s="29"/>
      <c r="O94" s="29"/>
      <c r="P94" s="29" t="s">
        <v>50</v>
      </c>
      <c r="Q94" s="29" t="s">
        <v>55</v>
      </c>
      <c r="R94" s="29" t="s">
        <v>58</v>
      </c>
      <c r="S94" s="29" t="s">
        <v>63</v>
      </c>
    </row>
    <row r="95" spans="1:19" x14ac:dyDescent="0.25">
      <c r="A95" s="32">
        <v>2008</v>
      </c>
      <c r="B95" s="32">
        <v>2011</v>
      </c>
      <c r="C95" s="32">
        <v>6.3200000000000006E-2</v>
      </c>
      <c r="H95" s="32">
        <v>3.0300000000000001E-2</v>
      </c>
      <c r="I95" s="32">
        <v>1.6E-2</v>
      </c>
      <c r="J95" s="32">
        <v>-7.6E-3</v>
      </c>
      <c r="K95" s="32">
        <v>7.1000000000000004E-3</v>
      </c>
      <c r="M95" s="29"/>
      <c r="N95" s="29"/>
      <c r="O95" s="29"/>
      <c r="P95" s="29" t="s">
        <v>50</v>
      </c>
      <c r="Q95" s="29" t="s">
        <v>55</v>
      </c>
      <c r="R95" s="29" t="s">
        <v>57</v>
      </c>
      <c r="S95" s="29" t="s">
        <v>61</v>
      </c>
    </row>
    <row r="96" spans="1:19" x14ac:dyDescent="0.25">
      <c r="A96" s="32">
        <v>2009</v>
      </c>
      <c r="B96" s="32">
        <v>2011</v>
      </c>
      <c r="C96" s="32">
        <v>4.7600000000000003E-2</v>
      </c>
      <c r="H96" s="32">
        <v>3.8300000000000001E-2</v>
      </c>
      <c r="I96" s="32">
        <v>3.3999999999999998E-3</v>
      </c>
      <c r="J96" s="32">
        <v>-2.6499999999999999E-2</v>
      </c>
      <c r="K96" s="32">
        <v>-8.0000000000000004E-4</v>
      </c>
      <c r="M96" s="29"/>
      <c r="N96" s="29"/>
      <c r="O96" s="29"/>
      <c r="P96" s="29" t="s">
        <v>50</v>
      </c>
      <c r="Q96" s="29" t="s">
        <v>51</v>
      </c>
      <c r="R96" s="29" t="s">
        <v>52</v>
      </c>
      <c r="S96" s="29" t="s">
        <v>63</v>
      </c>
    </row>
    <row r="97" spans="1:19" x14ac:dyDescent="0.25">
      <c r="A97" s="32">
        <v>2005</v>
      </c>
      <c r="B97" s="32">
        <v>2012</v>
      </c>
      <c r="C97" s="32">
        <v>7.2300000000000003E-2</v>
      </c>
      <c r="I97" s="32">
        <v>6.7999999999999996E-3</v>
      </c>
      <c r="J97" s="32">
        <v>-1E-4</v>
      </c>
      <c r="K97" s="32">
        <v>5.7999999999999996E-3</v>
      </c>
      <c r="M97" s="29"/>
      <c r="N97" s="29"/>
      <c r="O97" s="29"/>
      <c r="P97" s="29"/>
      <c r="Q97" s="29"/>
      <c r="R97" s="29" t="s">
        <v>52</v>
      </c>
      <c r="S97" s="29" t="s">
        <v>60</v>
      </c>
    </row>
    <row r="98" spans="1:19" x14ac:dyDescent="0.25">
      <c r="A98" s="32">
        <v>2006</v>
      </c>
      <c r="B98" s="32">
        <v>2012</v>
      </c>
      <c r="C98" s="32">
        <v>5.67E-2</v>
      </c>
      <c r="I98" s="32">
        <v>9.7000000000000003E-3</v>
      </c>
      <c r="J98" s="32">
        <v>-4.7000000000000002E-3</v>
      </c>
      <c r="K98" s="32">
        <v>1.6899999999999998E-2</v>
      </c>
      <c r="M98" s="29"/>
      <c r="N98" s="29"/>
      <c r="O98" s="29"/>
      <c r="P98" s="29"/>
      <c r="Q98" s="29"/>
      <c r="R98" s="29"/>
      <c r="S98" s="29" t="s">
        <v>63</v>
      </c>
    </row>
    <row r="99" spans="1:19" x14ac:dyDescent="0.25">
      <c r="A99" s="32">
        <v>2007</v>
      </c>
      <c r="B99" s="32">
        <v>2012</v>
      </c>
      <c r="C99" s="32">
        <v>6.6100000000000006E-2</v>
      </c>
      <c r="I99" s="32">
        <v>7.6E-3</v>
      </c>
      <c r="J99" s="32">
        <v>-2.5000000000000001E-3</v>
      </c>
      <c r="K99" s="32">
        <v>1.5E-3</v>
      </c>
      <c r="M99" s="29"/>
      <c r="N99" s="29"/>
      <c r="O99" s="29"/>
      <c r="P99" s="29"/>
      <c r="Q99" s="29"/>
      <c r="R99" s="29" t="s">
        <v>52</v>
      </c>
      <c r="S99" s="29" t="s">
        <v>63</v>
      </c>
    </row>
    <row r="100" spans="1:19" x14ac:dyDescent="0.25">
      <c r="A100" s="32">
        <v>2008</v>
      </c>
      <c r="B100" s="32">
        <v>2012</v>
      </c>
      <c r="C100" s="32">
        <v>5.1999999999999998E-2</v>
      </c>
      <c r="I100" s="32">
        <v>6.9999999999999999E-4</v>
      </c>
      <c r="J100" s="32">
        <v>-7.6E-3</v>
      </c>
      <c r="K100" s="32">
        <v>1.9099999999999999E-2</v>
      </c>
      <c r="M100" s="29"/>
      <c r="N100" s="29"/>
      <c r="O100" s="29"/>
      <c r="P100" s="29"/>
      <c r="Q100" s="29"/>
      <c r="R100" s="29"/>
      <c r="S100" s="29" t="s">
        <v>63</v>
      </c>
    </row>
    <row r="101" spans="1:19" x14ac:dyDescent="0.25">
      <c r="A101" s="32">
        <v>2009</v>
      </c>
      <c r="B101" s="32">
        <v>2012</v>
      </c>
      <c r="C101" s="32">
        <v>5.4399999999999997E-2</v>
      </c>
      <c r="I101" s="32">
        <v>1.01E-2</v>
      </c>
      <c r="J101" s="32">
        <v>-1.55E-2</v>
      </c>
      <c r="K101" s="32">
        <v>7.1999999999999998E-3</v>
      </c>
      <c r="M101" s="29"/>
      <c r="N101" s="29"/>
      <c r="O101" s="29"/>
      <c r="P101" s="29"/>
      <c r="Q101" s="29"/>
      <c r="R101" s="29"/>
      <c r="S101" s="29" t="s">
        <v>63</v>
      </c>
    </row>
    <row r="102" spans="1:19" x14ac:dyDescent="0.25">
      <c r="A102" s="32">
        <v>2010</v>
      </c>
      <c r="B102" s="32">
        <v>2012</v>
      </c>
      <c r="C102" s="32">
        <v>4.0500000000000001E-2</v>
      </c>
      <c r="I102" s="32">
        <v>1.29E-2</v>
      </c>
      <c r="J102" s="32">
        <v>-6.6E-3</v>
      </c>
      <c r="K102" s="32">
        <v>-6.7000000000000002E-3</v>
      </c>
      <c r="M102" s="29"/>
      <c r="N102" s="29"/>
      <c r="O102" s="29"/>
      <c r="P102" s="29"/>
      <c r="Q102" s="29" t="s">
        <v>51</v>
      </c>
      <c r="R102" s="29" t="s">
        <v>52</v>
      </c>
      <c r="S102" s="29" t="s">
        <v>63</v>
      </c>
    </row>
    <row r="103" spans="1:19" x14ac:dyDescent="0.25">
      <c r="A103" s="32">
        <v>2005</v>
      </c>
      <c r="B103" s="32">
        <v>2013</v>
      </c>
      <c r="C103" s="32">
        <v>6.59E-2</v>
      </c>
      <c r="J103" s="32">
        <v>-1E-4</v>
      </c>
      <c r="K103" s="32">
        <v>5.7999999999999996E-3</v>
      </c>
      <c r="M103" s="29"/>
      <c r="N103" s="29"/>
      <c r="O103" s="29"/>
      <c r="P103" s="29"/>
      <c r="Q103" s="29"/>
      <c r="R103" s="29" t="s">
        <v>52</v>
      </c>
      <c r="S103" s="29" t="s">
        <v>60</v>
      </c>
    </row>
    <row r="104" spans="1:19" x14ac:dyDescent="0.25">
      <c r="A104" s="32">
        <v>2006</v>
      </c>
      <c r="B104" s="32">
        <v>2013</v>
      </c>
      <c r="C104" s="32">
        <v>5.4899999999999997E-2</v>
      </c>
      <c r="J104" s="32">
        <v>-4.3E-3</v>
      </c>
      <c r="K104" s="32">
        <v>3.8E-3</v>
      </c>
      <c r="M104" s="29"/>
      <c r="N104" s="29"/>
      <c r="O104" s="29"/>
      <c r="P104" s="29"/>
      <c r="Q104" s="29"/>
      <c r="R104" s="29" t="s">
        <v>52</v>
      </c>
      <c r="S104" s="29" t="s">
        <v>63</v>
      </c>
    </row>
    <row r="105" spans="1:19" x14ac:dyDescent="0.25">
      <c r="A105" s="32">
        <v>2007</v>
      </c>
      <c r="B105" s="32">
        <v>2013</v>
      </c>
      <c r="C105" s="32">
        <v>5.9700000000000003E-2</v>
      </c>
      <c r="J105" s="32">
        <v>-8.6E-3</v>
      </c>
      <c r="K105" s="32">
        <v>5.1000000000000004E-3</v>
      </c>
      <c r="M105" s="29"/>
      <c r="N105" s="29"/>
      <c r="O105" s="29"/>
      <c r="P105" s="29"/>
      <c r="Q105" s="29"/>
      <c r="R105" s="29"/>
      <c r="S105" s="29" t="s">
        <v>63</v>
      </c>
    </row>
    <row r="106" spans="1:19" x14ac:dyDescent="0.25">
      <c r="A106" s="32">
        <v>2008</v>
      </c>
      <c r="B106" s="32">
        <v>2013</v>
      </c>
      <c r="C106" s="32">
        <v>5.7099999999999998E-2</v>
      </c>
      <c r="J106" s="32">
        <v>-3.0999999999999999E-3</v>
      </c>
      <c r="K106" s="32">
        <v>7.1999999999999998E-3</v>
      </c>
      <c r="M106" s="29"/>
      <c r="N106" s="29"/>
      <c r="O106" s="29"/>
      <c r="P106" s="29"/>
      <c r="Q106" s="29"/>
      <c r="R106" s="29" t="s">
        <v>52</v>
      </c>
      <c r="S106" s="29" t="s">
        <v>60</v>
      </c>
    </row>
    <row r="107" spans="1:19" x14ac:dyDescent="0.25">
      <c r="A107" s="32">
        <v>2009</v>
      </c>
      <c r="B107" s="32">
        <v>2013</v>
      </c>
      <c r="C107" s="32">
        <v>4.41E-2</v>
      </c>
      <c r="J107" s="32">
        <v>-9.1999999999999998E-3</v>
      </c>
      <c r="K107" s="32">
        <v>2.3E-3</v>
      </c>
      <c r="M107" s="29"/>
      <c r="N107" s="29"/>
      <c r="O107" s="29"/>
      <c r="P107" s="29"/>
      <c r="Q107" s="29"/>
      <c r="R107" s="29"/>
      <c r="S107" s="29"/>
    </row>
    <row r="108" spans="1:19" x14ac:dyDescent="0.25">
      <c r="A108" s="32">
        <v>2010</v>
      </c>
      <c r="B108" s="32">
        <v>2013</v>
      </c>
      <c r="C108" s="32">
        <v>4.1200000000000001E-2</v>
      </c>
      <c r="J108" s="32">
        <v>-1.3100000000000001E-2</v>
      </c>
      <c r="K108" s="32">
        <v>2.2000000000000001E-3</v>
      </c>
      <c r="M108" s="29"/>
      <c r="N108" s="29"/>
      <c r="O108" s="29"/>
      <c r="P108" s="29"/>
      <c r="Q108" s="29"/>
      <c r="R108" s="29"/>
      <c r="S108" s="29"/>
    </row>
    <row r="109" spans="1:19" x14ac:dyDescent="0.25">
      <c r="A109" s="32">
        <v>2011</v>
      </c>
      <c r="B109" s="32">
        <v>2013</v>
      </c>
      <c r="C109" s="32">
        <v>2.7300000000000001E-2</v>
      </c>
      <c r="J109" s="32">
        <v>-2.8E-3</v>
      </c>
      <c r="K109" s="32">
        <v>1.7000000000000001E-2</v>
      </c>
      <c r="M109" s="29"/>
      <c r="N109" s="29"/>
      <c r="O109" s="29"/>
      <c r="P109" s="29"/>
      <c r="Q109" s="29"/>
      <c r="R109" s="29" t="s">
        <v>52</v>
      </c>
      <c r="S109" s="29" t="s">
        <v>60</v>
      </c>
    </row>
    <row r="110" spans="1:19" x14ac:dyDescent="0.25">
      <c r="A110" s="32">
        <v>2005</v>
      </c>
      <c r="B110" s="32">
        <v>2014</v>
      </c>
      <c r="C110" s="32">
        <v>5.7099999999999998E-2</v>
      </c>
      <c r="K110" s="32">
        <v>5.8999999999999999E-3</v>
      </c>
      <c r="M110" s="29"/>
      <c r="N110" s="29"/>
      <c r="O110" s="29"/>
      <c r="P110" s="29"/>
      <c r="Q110" s="29"/>
      <c r="R110" s="29"/>
      <c r="S110" s="29" t="s">
        <v>63</v>
      </c>
    </row>
    <row r="111" spans="1:19" x14ac:dyDescent="0.25">
      <c r="A111" s="32">
        <v>2006</v>
      </c>
      <c r="B111" s="32">
        <v>2014</v>
      </c>
      <c r="C111" s="32">
        <v>4.9099999999999998E-2</v>
      </c>
      <c r="K111" s="32">
        <v>5.9999999999999995E-4</v>
      </c>
      <c r="M111" s="29"/>
      <c r="N111" s="29"/>
      <c r="O111" s="29"/>
      <c r="P111" s="29"/>
      <c r="Q111" s="29"/>
      <c r="R111" s="29"/>
      <c r="S111" s="29"/>
    </row>
    <row r="112" spans="1:19" x14ac:dyDescent="0.25">
      <c r="A112" s="32">
        <v>2007</v>
      </c>
      <c r="B112" s="32">
        <v>2014</v>
      </c>
      <c r="C112" s="32">
        <v>4.9799999999999997E-2</v>
      </c>
      <c r="K112" s="32">
        <v>5.9999999999999995E-4</v>
      </c>
      <c r="M112" s="29"/>
      <c r="N112" s="29"/>
      <c r="O112" s="29"/>
      <c r="P112" s="29"/>
      <c r="Q112" s="29"/>
      <c r="R112" s="29"/>
      <c r="S112" s="29"/>
    </row>
    <row r="113" spans="1:19" x14ac:dyDescent="0.25">
      <c r="A113" s="32">
        <v>2008</v>
      </c>
      <c r="B113" s="32">
        <v>2014</v>
      </c>
      <c r="C113" s="32">
        <v>4.0800000000000003E-2</v>
      </c>
      <c r="K113" s="32">
        <v>4.1000000000000003E-3</v>
      </c>
      <c r="M113" s="29"/>
      <c r="N113" s="29"/>
      <c r="O113" s="29"/>
      <c r="P113" s="29"/>
      <c r="Q113" s="29"/>
      <c r="R113" s="29"/>
      <c r="S113" s="29"/>
    </row>
    <row r="114" spans="1:19" x14ac:dyDescent="0.25">
      <c r="A114" s="32">
        <v>2009</v>
      </c>
      <c r="B114" s="32">
        <v>2014</v>
      </c>
      <c r="C114" s="32">
        <v>3.6600000000000001E-2</v>
      </c>
      <c r="K114" s="32">
        <v>7.1000000000000004E-3</v>
      </c>
      <c r="M114" s="29"/>
      <c r="N114" s="29"/>
      <c r="O114" s="29"/>
      <c r="P114" s="29"/>
      <c r="Q114" s="29"/>
      <c r="R114" s="29"/>
      <c r="S114" s="29" t="s">
        <v>63</v>
      </c>
    </row>
    <row r="115" spans="1:19" x14ac:dyDescent="0.25">
      <c r="A115" s="32">
        <v>2010</v>
      </c>
      <c r="B115" s="32">
        <v>2014</v>
      </c>
      <c r="C115" s="32">
        <v>2.3199999999999998E-2</v>
      </c>
      <c r="K115" s="32">
        <v>-1.7399999999999999E-2</v>
      </c>
      <c r="M115" s="29"/>
      <c r="N115" s="29"/>
      <c r="O115" s="29"/>
      <c r="P115" s="29"/>
      <c r="Q115" s="29"/>
      <c r="R115" s="29"/>
      <c r="S115" s="29"/>
    </row>
    <row r="116" spans="1:19" x14ac:dyDescent="0.25">
      <c r="A116" s="32">
        <v>2011</v>
      </c>
      <c r="B116" s="32">
        <v>2014</v>
      </c>
      <c r="C116" s="32">
        <v>2.2800000000000001E-2</v>
      </c>
      <c r="K116" s="32">
        <v>-1.01E-2</v>
      </c>
      <c r="M116" s="29"/>
      <c r="N116" s="29"/>
      <c r="O116" s="29"/>
      <c r="P116" s="29"/>
      <c r="Q116" s="29"/>
      <c r="R116" s="29"/>
      <c r="S116" s="29"/>
    </row>
    <row r="117" spans="1:19" x14ac:dyDescent="0.25">
      <c r="A117" s="32">
        <v>2012</v>
      </c>
      <c r="B117" s="32">
        <v>2014</v>
      </c>
      <c r="C117" s="32">
        <v>2.01E-2</v>
      </c>
      <c r="K117" s="32">
        <v>7.3000000000000001E-3</v>
      </c>
      <c r="M117" s="29"/>
      <c r="N117" s="29"/>
      <c r="O117" s="29"/>
      <c r="P117" s="29"/>
      <c r="Q117" s="29"/>
      <c r="R117" s="29"/>
      <c r="S117" s="29" t="s">
        <v>63</v>
      </c>
    </row>
    <row r="118" spans="1:19" x14ac:dyDescent="0.25">
      <c r="D118" s="32">
        <f>MEDIAN(D82)</f>
        <v>2.12E-2</v>
      </c>
      <c r="E118" s="32">
        <f>MEDIAN(E82:E84)</f>
        <v>0.04</v>
      </c>
      <c r="F118" s="32">
        <f>MEDIAN(F82:F87)</f>
        <v>3.8550000000000001E-2</v>
      </c>
      <c r="G118" s="32">
        <f>MEDIAN(G82:G91)</f>
        <v>2.6849999999999999E-2</v>
      </c>
      <c r="H118" s="32">
        <f>MEDIAN(H82:H96)</f>
        <v>1.6799999999999999E-2</v>
      </c>
      <c r="I118" s="32">
        <f>MEDIAN(I82:I102)</f>
        <v>1.1599999999999999E-2</v>
      </c>
      <c r="J118" s="32">
        <f>MEDIAN(J82:J109)</f>
        <v>-4.5999999999999999E-3</v>
      </c>
      <c r="K118" s="32">
        <f>MEDIAN(K82:K117)</f>
        <v>4.8999999999999998E-3</v>
      </c>
    </row>
  </sheetData>
  <conditionalFormatting sqref="C2:C3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{4E049FBB-5799-4049-AE26-B75447C99763}</x14:id>
        </ext>
      </extLst>
    </cfRule>
  </conditionalFormatting>
  <conditionalFormatting sqref="B2:B3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{351C81FA-8499-485A-B02E-4D40EADF6D37}</x14:id>
        </ext>
      </extLst>
    </cfRule>
  </conditionalFormatting>
  <conditionalFormatting sqref="O2:O3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{ED678408-1AC4-4C52-9492-BCA76BA5EA7A}</x14:id>
        </ext>
      </extLst>
    </cfRule>
  </conditionalFormatting>
  <conditionalFormatting sqref="K82:K117">
    <cfRule type="cellIs" dxfId="6" priority="7" operator="greaterThan">
      <formula>$K$118</formula>
    </cfRule>
  </conditionalFormatting>
  <conditionalFormatting sqref="J82:J109">
    <cfRule type="cellIs" dxfId="5" priority="6" operator="greaterThan">
      <formula>$J$118</formula>
    </cfRule>
  </conditionalFormatting>
  <conditionalFormatting sqref="I82:I102">
    <cfRule type="cellIs" dxfId="4" priority="5" operator="greaterThan">
      <formula>$I$118</formula>
    </cfRule>
  </conditionalFormatting>
  <conditionalFormatting sqref="H82:H96">
    <cfRule type="cellIs" dxfId="3" priority="4" operator="greaterThan">
      <formula>$H$118</formula>
    </cfRule>
  </conditionalFormatting>
  <conditionalFormatting sqref="G82:G91">
    <cfRule type="cellIs" dxfId="2" priority="3" operator="greaterThan">
      <formula>$G$118</formula>
    </cfRule>
  </conditionalFormatting>
  <conditionalFormatting sqref="F82:F87">
    <cfRule type="cellIs" dxfId="1" priority="2" operator="greaterThan">
      <formula>$F$118</formula>
    </cfRule>
  </conditionalFormatting>
  <conditionalFormatting sqref="E82:E84">
    <cfRule type="cellIs" dxfId="0" priority="1" operator="greaterThan">
      <formula>$E$118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049FBB-5799-4049-AE26-B75447C99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C2:C37</xm:sqref>
        </x14:conditionalFormatting>
        <x14:conditionalFormatting xmlns:xm="http://schemas.microsoft.com/office/excel/2006/main">
          <x14:cfRule type="dataBar" id="{351C81FA-8499-485A-B02E-4D40EADF6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N2:N37</xm:sqref>
        </x14:conditionalFormatting>
        <x14:conditionalFormatting xmlns:xm="http://schemas.microsoft.com/office/excel/2006/main">
          <x14:cfRule type="dataBar" id="{ED678408-1AC4-4C52-9492-BCA76BA5E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2016-06-09T12:19:20Z</dcterms:modified>
</cp:coreProperties>
</file>