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GJBpottery/analysis/data/raw_data/"/>
    </mc:Choice>
  </mc:AlternateContent>
  <xr:revisionPtr revIDLastSave="0" documentId="13_ncr:1_{0901A771-4E0B-FF4A-99EF-92F0D94137C5}" xr6:coauthVersionLast="47" xr6:coauthVersionMax="47" xr10:uidLastSave="{00000000-0000-0000-0000-000000000000}"/>
  <bookViews>
    <workbookView xWindow="29180" yWindow="4340" windowWidth="33700" windowHeight="17860" xr2:uid="{00000000-000D-0000-FFFF-FFFF00000000}"/>
  </bookViews>
  <sheets>
    <sheet name="all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2" l="1"/>
  <c r="AG4" i="2"/>
  <c r="AP9" i="2"/>
  <c r="AP8" i="2"/>
  <c r="AP7" i="2"/>
  <c r="AP6" i="2"/>
  <c r="AP5" i="2"/>
  <c r="W5" i="2"/>
  <c r="W6" i="2"/>
  <c r="W7" i="2"/>
  <c r="W8" i="2"/>
  <c r="W9" i="2"/>
  <c r="AD8" i="2"/>
  <c r="AD9" i="2"/>
  <c r="AD5" i="2"/>
  <c r="Z9" i="2"/>
  <c r="Z5" i="2"/>
  <c r="Z6" i="2"/>
  <c r="Z7" i="2"/>
  <c r="Z8" i="2"/>
  <c r="AG9" i="2"/>
  <c r="AE5" i="2"/>
  <c r="AE6" i="2"/>
  <c r="V10" i="2" l="1"/>
  <c r="V9" i="2"/>
  <c r="V8" i="2"/>
  <c r="AF8" i="2" s="1"/>
  <c r="V7" i="2"/>
  <c r="V6" i="2"/>
  <c r="V5" i="2"/>
  <c r="V4" i="2"/>
  <c r="X4" i="2" s="1"/>
  <c r="AE4" i="2" l="1"/>
  <c r="X8" i="2"/>
  <c r="AD4" i="2"/>
  <c r="Z4" i="2"/>
  <c r="AM5" i="2"/>
  <c r="AM6" i="2"/>
  <c r="AM10" i="2"/>
  <c r="AK8" i="2"/>
  <c r="AL8" i="2"/>
  <c r="AI8" i="2"/>
  <c r="AJ8" i="2"/>
  <c r="AC8" i="2"/>
  <c r="AH8" i="2"/>
  <c r="AG8" i="2"/>
  <c r="AM7" i="2"/>
  <c r="AE7" i="2"/>
  <c r="AM4" i="2"/>
  <c r="AM8" i="2"/>
  <c r="AE8" i="2"/>
  <c r="AM9" i="2"/>
  <c r="AE9" i="2"/>
  <c r="AA4" i="2"/>
  <c r="AA8" i="2"/>
  <c r="AB5" i="2"/>
  <c r="AA5" i="2"/>
  <c r="AN7" i="2"/>
  <c r="AO7" i="2" s="1"/>
  <c r="AA7" i="2"/>
  <c r="AB9" i="2"/>
  <c r="AA9" i="2"/>
  <c r="Y6" i="2"/>
  <c r="AA6" i="2"/>
  <c r="AB10" i="2"/>
  <c r="AA10" i="2"/>
  <c r="AN8" i="2"/>
  <c r="AO8" i="2" s="1"/>
  <c r="AN4" i="2"/>
  <c r="AO4" i="2" s="1"/>
  <c r="W4" i="2"/>
  <c r="AN5" i="2"/>
  <c r="AO5" i="2" s="1"/>
  <c r="AB7" i="2"/>
  <c r="Y10" i="2"/>
  <c r="Y7" i="2"/>
  <c r="AN9" i="2"/>
  <c r="AO9" i="2" s="1"/>
  <c r="AB6" i="2"/>
  <c r="AN6" i="2"/>
  <c r="AO6" i="2" s="1"/>
  <c r="Y8" i="2"/>
  <c r="Y4" i="2"/>
  <c r="AB4" i="2"/>
  <c r="Y5" i="2"/>
  <c r="Y9" i="2"/>
  <c r="AB8" i="2"/>
  <c r="AP10" i="2" l="1"/>
</calcChain>
</file>

<file path=xl/sharedStrings.xml><?xml version="1.0" encoding="utf-8"?>
<sst xmlns="http://schemas.openxmlformats.org/spreadsheetml/2006/main" count="57" uniqueCount="57">
  <si>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</si>
  <si>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</si>
  <si>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</si>
  <si>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</si>
  <si>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</si>
  <si>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</si>
  <si>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</si>
  <si>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</si>
  <si>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</si>
  <si>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</si>
  <si>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</si>
  <si>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</si>
  <si>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</si>
  <si>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</si>
  <si>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</si>
  <si>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</si>
  <si>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</si>
  <si>
    <t>C14:0</t>
  </si>
  <si>
    <t>rf = intensities/true mole ratio</t>
  </si>
  <si>
    <t>rf = response factors</t>
  </si>
  <si>
    <t xml:space="preserve">ng C14:0 </t>
  </si>
  <si>
    <t>C18:1</t>
  </si>
  <si>
    <t>total FAs ug/g</t>
  </si>
  <si>
    <t>C34:0</t>
  </si>
  <si>
    <t>ng C34:0</t>
  </si>
  <si>
    <t>C22:0</t>
  </si>
  <si>
    <t>ng C22:0</t>
  </si>
  <si>
    <t>C20:0</t>
  </si>
  <si>
    <t>ng C20:0</t>
  </si>
  <si>
    <t>C24:0</t>
  </si>
  <si>
    <t>ng C24:0</t>
  </si>
  <si>
    <t>C19:0</t>
  </si>
  <si>
    <t>C26:0</t>
  </si>
  <si>
    <t>ng C26:0</t>
  </si>
  <si>
    <t>C28:0</t>
  </si>
  <si>
    <t>C30:0</t>
  </si>
  <si>
    <t>C32:0</t>
  </si>
  <si>
    <t>C27:0</t>
  </si>
  <si>
    <t>ng C27:0</t>
  </si>
  <si>
    <t>ng C28:0</t>
  </si>
  <si>
    <t>ng C30:0</t>
  </si>
  <si>
    <t>ng C32:0</t>
  </si>
  <si>
    <t>C17:0</t>
  </si>
  <si>
    <t xml:space="preserve">ng C17:0 </t>
  </si>
  <si>
    <t>C15:0</t>
  </si>
  <si>
    <t xml:space="preserve">ng C15:0 </t>
  </si>
  <si>
    <t>C23:0</t>
  </si>
  <si>
    <t>ng C23:0</t>
  </si>
  <si>
    <t>Sample ID</t>
  </si>
  <si>
    <t>CDG-062</t>
  </si>
  <si>
    <t>SYG-3</t>
  </si>
  <si>
    <t>SYG-TN13-E22-2#1</t>
  </si>
  <si>
    <t>SYG-TN13-E22-1</t>
  </si>
  <si>
    <t>SYG-TN13-E22-2#2</t>
  </si>
  <si>
    <t>SYG-TN13-E23-3</t>
  </si>
  <si>
    <t>ng C19:0</t>
  </si>
  <si>
    <t>ng C18:1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</si>
</sst>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E140-E4E6-EA4A-B35E-019129C46E0F}">
  <dimension ref="A1:AP19"/>
  <sheetViews>
    <sheetView tabSelected="1" topLeftCell="T1" zoomScale="112" workbookViewId="0">
      <selection activeCell="AP4" sqref="AP4"/>
    </sheetView>
  </sheetViews>
  <sheetFormatPr baseColWidth="10" defaultRowHeight="15" x14ac:dyDescent="0.2"/>
  <cols>
    <col min="1" max="1" width="18.33203125" customWidth="1"/>
    <col min="2" max="2" width="16.6640625" customWidth="1"/>
    <col min="3" max="4" width="10.83203125" customWidth="1"/>
    <col min="23" max="36" width="8.83203125" customWidth="1"/>
    <col min="37" max="38" width="9.1640625" customWidth="1"/>
    <col min="39" max="40" width="8.83203125" customWidth="1"/>
    <col min="41" max="41" width="7.1640625" customWidth="1"/>
  </cols>
  <sheetData>
    <row r="1" spans="1:42" x14ac:dyDescent="0.2">
      <c r="A1" s="1" t="s">
        <v>0</v>
      </c>
      <c r="B1" s="1" t="s">
        <v>48</v>
      </c>
      <c r="C1" s="1"/>
      <c r="D1" s="1"/>
    </row>
    <row r="2" spans="1:42" x14ac:dyDescent="0.2">
      <c r="C2">
        <v>21.6</v>
      </c>
      <c r="D2">
        <v>23.6</v>
      </c>
      <c r="E2">
        <v>25.5</v>
      </c>
      <c r="F2">
        <v>27.3</v>
      </c>
      <c r="G2">
        <v>28.4</v>
      </c>
      <c r="H2">
        <v>29.1</v>
      </c>
      <c r="I2" s="5">
        <v>31</v>
      </c>
      <c r="J2">
        <v>32.299999999999997</v>
      </c>
      <c r="K2">
        <v>33.9</v>
      </c>
      <c r="L2">
        <v>35.4</v>
      </c>
      <c r="M2">
        <v>36.799999999999997</v>
      </c>
      <c r="N2" s="5">
        <v>38.200000000000003</v>
      </c>
      <c r="O2" s="5">
        <v>40.9</v>
      </c>
      <c r="P2">
        <v>42.1</v>
      </c>
      <c r="Q2">
        <v>43.3</v>
      </c>
      <c r="R2">
        <v>45.6</v>
      </c>
      <c r="S2">
        <v>47.8</v>
      </c>
      <c r="T2">
        <v>41.3</v>
      </c>
      <c r="U2">
        <v>51.2</v>
      </c>
    </row>
    <row r="3" spans="1:42" x14ac:dyDescent="0.2">
      <c r="C3" t="s">
        <v>17</v>
      </c>
      <c r="D3" t="s">
        <v>44</v>
      </c>
      <c r="E3" t="s">
        <v>10</v>
      </c>
      <c r="F3" t="s">
        <v>42</v>
      </c>
      <c r="G3" t="s">
        <v>21</v>
      </c>
      <c r="H3" t="s">
        <v>11</v>
      </c>
      <c r="I3" t="s">
        <v>31</v>
      </c>
      <c r="J3" t="s">
        <v>27</v>
      </c>
      <c r="K3" t="s">
        <v>12</v>
      </c>
      <c r="L3" t="s">
        <v>25</v>
      </c>
      <c r="M3" t="s">
        <v>46</v>
      </c>
      <c r="N3" t="s">
        <v>29</v>
      </c>
      <c r="O3" t="s">
        <v>32</v>
      </c>
      <c r="P3" t="s">
        <v>37</v>
      </c>
      <c r="Q3" t="s">
        <v>34</v>
      </c>
      <c r="R3" t="s">
        <v>35</v>
      </c>
      <c r="S3" t="s">
        <v>36</v>
      </c>
      <c r="T3" t="s">
        <v>13</v>
      </c>
      <c r="U3" t="s">
        <v>23</v>
      </c>
      <c r="V3" t="s">
        <v>1</v>
      </c>
      <c r="W3" t="s">
        <v>20</v>
      </c>
      <c r="X3" t="s">
        <v>45</v>
      </c>
      <c r="Y3" t="s">
        <v>14</v>
      </c>
      <c r="Z3" t="s">
        <v>43</v>
      </c>
      <c r="AA3" t="s">
        <v>56</v>
      </c>
      <c r="AB3" t="s">
        <v>15</v>
      </c>
      <c r="AC3" t="s">
        <v>55</v>
      </c>
      <c r="AD3" t="s">
        <v>28</v>
      </c>
      <c r="AE3" t="s">
        <v>26</v>
      </c>
      <c r="AF3" t="s">
        <v>47</v>
      </c>
      <c r="AG3" t="s">
        <v>30</v>
      </c>
      <c r="AH3" t="s">
        <v>33</v>
      </c>
      <c r="AI3" t="s">
        <v>38</v>
      </c>
      <c r="AJ3" t="s">
        <v>39</v>
      </c>
      <c r="AK3" t="s">
        <v>40</v>
      </c>
      <c r="AL3" t="s">
        <v>41</v>
      </c>
      <c r="AM3" t="s">
        <v>24</v>
      </c>
      <c r="AN3" t="s">
        <v>16</v>
      </c>
      <c r="AO3" t="s">
        <v>2</v>
      </c>
      <c r="AP3" t="s">
        <v>22</v>
      </c>
    </row>
    <row r="4" spans="1:42" x14ac:dyDescent="0.2">
      <c r="A4" t="s">
        <v>3</v>
      </c>
      <c r="B4" t="s">
        <v>49</v>
      </c>
      <c r="C4" s="4">
        <v>3864610</v>
      </c>
      <c r="D4" s="4">
        <v>2477066</v>
      </c>
      <c r="E4">
        <v>21585558</v>
      </c>
      <c r="F4" s="4">
        <v>813129</v>
      </c>
      <c r="G4" s="4">
        <v>5505930</v>
      </c>
      <c r="H4">
        <v>10575283</v>
      </c>
      <c r="J4" s="4">
        <v>2446490</v>
      </c>
      <c r="K4">
        <v>6712828</v>
      </c>
      <c r="L4">
        <v>3645903</v>
      </c>
      <c r="N4">
        <v>546885</v>
      </c>
      <c r="T4">
        <v>52980603</v>
      </c>
      <c r="U4" s="4">
        <v>3868620</v>
      </c>
      <c r="V4">
        <f t="shared" ref="V4:V10" si="0">10*100/T4</f>
        <v>1.8874832360817033E-5</v>
      </c>
      <c r="W4" s="3">
        <f xml:space="preserve"> C4*V4*100/5</f>
        <v>1458.8773177987423</v>
      </c>
      <c r="X4" s="3">
        <f xml:space="preserve"> D4*V4*100/5</f>
        <v>935.08410993359212</v>
      </c>
      <c r="Y4" s="3">
        <f t="shared" ref="Y4:Y10" si="1">E4*V4*100/5</f>
        <v>8148.4757732938597</v>
      </c>
      <c r="Z4" s="3">
        <f xml:space="preserve"> F4*V4*100/5</f>
        <v>306.95347125437581</v>
      </c>
      <c r="AA4" s="3">
        <f>G4*V4*100/5</f>
        <v>2078.4701148078666</v>
      </c>
      <c r="AB4" s="3">
        <f t="shared" ref="AB4:AB10" si="2">H4*V4*100/5</f>
        <v>3992.1338758639649</v>
      </c>
      <c r="AC4" s="3"/>
      <c r="AD4" s="3">
        <f>J4*V4*100/5</f>
        <v>923.54177244830521</v>
      </c>
      <c r="AE4" s="3">
        <f t="shared" ref="AE4:AE9" si="3">L4*V4*100/5</f>
        <v>1376.3161585759979</v>
      </c>
      <c r="AF4" s="3"/>
      <c r="AG4" s="3">
        <f>N4*V4*100/5</f>
        <v>206.44725391290848</v>
      </c>
      <c r="AH4" s="3"/>
      <c r="AI4" s="3"/>
      <c r="AJ4" s="3"/>
      <c r="AK4" s="3"/>
      <c r="AL4" s="3"/>
      <c r="AM4" s="3">
        <f xml:space="preserve"> U4*V4*100/5</f>
        <v>1460.3910793540797</v>
      </c>
      <c r="AN4" s="3">
        <f t="shared" ref="AN4:AN9" si="4">K4*V4*100/5</f>
        <v>2534.0700633399738</v>
      </c>
      <c r="AO4" s="2">
        <f t="shared" ref="AO4:AO9" si="5">AN4/(20*400)</f>
        <v>0.31675875791749675</v>
      </c>
      <c r="AP4">
        <f xml:space="preserve"> (W4+X4+Y4+AA4+AB4+AE4+AD4+AG4+AC4+AH4+AI4+AJ4+AK4+AL4+Z4)/1000</f>
        <v>19.426299847889617</v>
      </c>
    </row>
    <row r="5" spans="1:42" x14ac:dyDescent="0.2">
      <c r="A5" t="s">
        <v>4</v>
      </c>
      <c r="B5" t="s">
        <v>50</v>
      </c>
      <c r="C5">
        <v>267939</v>
      </c>
      <c r="E5">
        <v>6624171</v>
      </c>
      <c r="G5" s="4">
        <v>5874804</v>
      </c>
      <c r="H5">
        <v>7148275</v>
      </c>
      <c r="J5">
        <v>325354</v>
      </c>
      <c r="K5">
        <v>5292268</v>
      </c>
      <c r="L5">
        <v>382770</v>
      </c>
      <c r="T5">
        <v>56788983</v>
      </c>
      <c r="U5">
        <v>3725621</v>
      </c>
      <c r="V5">
        <f t="shared" si="0"/>
        <v>1.760904927633587E-5</v>
      </c>
      <c r="W5" s="3">
        <f t="shared" ref="W5:W9" si="6" xml:space="preserve"> C5*V5*100/5</f>
        <v>94.363021081043144</v>
      </c>
      <c r="X5" s="3"/>
      <c r="Y5" s="3">
        <f t="shared" si="1"/>
        <v>2332.9070710775009</v>
      </c>
      <c r="Z5" s="3">
        <f t="shared" ref="Z5:Z8" si="7" xml:space="preserve"> F5*V5*100/5</f>
        <v>0</v>
      </c>
      <c r="AA5" s="3">
        <f t="shared" ref="AA5:AA10" si="8">G5*V5*100/5</f>
        <v>2068.9942624963014</v>
      </c>
      <c r="AB5" s="3">
        <f t="shared" si="2"/>
        <v>2517.4865343159959</v>
      </c>
      <c r="AC5" s="3"/>
      <c r="AD5" s="3">
        <f>J5*V5*100/5</f>
        <v>114.58349236505963</v>
      </c>
      <c r="AE5" s="3">
        <f t="shared" si="3"/>
        <v>134.80431583006163</v>
      </c>
      <c r="AF5" s="3"/>
      <c r="AG5" s="3"/>
      <c r="AH5" s="3"/>
      <c r="AI5" s="3"/>
      <c r="AJ5" s="3"/>
      <c r="AK5" s="3"/>
      <c r="AL5" s="3"/>
      <c r="AM5" s="3">
        <f t="shared" ref="AM5:AM10" si="9" xml:space="preserve"> U5*V5*100/5</f>
        <v>1312.0928754790343</v>
      </c>
      <c r="AN5" s="3">
        <f t="shared" si="4"/>
        <v>1863.8361599115099</v>
      </c>
      <c r="AO5" s="2">
        <f t="shared" si="5"/>
        <v>0.23297951998893873</v>
      </c>
      <c r="AP5">
        <f xml:space="preserve"> (W5+X5+Y5+AA5+AB5+AE5+AD5+AG5+AC5+AH5+AI5+AJ5+AK5+AL5+Z5)/1000</f>
        <v>7.2631386971659619</v>
      </c>
    </row>
    <row r="6" spans="1:42" x14ac:dyDescent="0.2">
      <c r="A6" t="s">
        <v>5</v>
      </c>
      <c r="B6" t="s">
        <v>51</v>
      </c>
      <c r="C6">
        <v>189471</v>
      </c>
      <c r="E6">
        <v>4091297</v>
      </c>
      <c r="G6">
        <v>5156167</v>
      </c>
      <c r="H6">
        <v>4182956</v>
      </c>
      <c r="K6">
        <v>4657397</v>
      </c>
      <c r="L6">
        <v>574155</v>
      </c>
      <c r="T6">
        <v>54849511</v>
      </c>
      <c r="U6">
        <v>3578875</v>
      </c>
      <c r="V6">
        <f t="shared" si="0"/>
        <v>1.8231703104882738E-5</v>
      </c>
      <c r="W6" s="3">
        <f t="shared" si="6"/>
        <v>69.087580379704747</v>
      </c>
      <c r="X6" s="3"/>
      <c r="Y6" s="3">
        <f t="shared" si="1"/>
        <v>1491.8262443579488</v>
      </c>
      <c r="Z6" s="3">
        <f t="shared" si="7"/>
        <v>0</v>
      </c>
      <c r="AA6" s="3">
        <f t="shared" si="8"/>
        <v>1880.1141180638783</v>
      </c>
      <c r="AB6" s="3">
        <f t="shared" si="2"/>
        <v>1525.2482378557575</v>
      </c>
      <c r="AC6" s="3"/>
      <c r="AD6" s="3"/>
      <c r="AE6" s="3">
        <f t="shared" si="3"/>
        <v>209.35646992367896</v>
      </c>
      <c r="AF6" s="3"/>
      <c r="AG6" s="3"/>
      <c r="AH6" s="3"/>
      <c r="AI6" s="3"/>
      <c r="AJ6" s="3"/>
      <c r="AK6" s="3"/>
      <c r="AL6" s="3"/>
      <c r="AM6" s="3">
        <f t="shared" si="9"/>
        <v>1304.979728989744</v>
      </c>
      <c r="AN6" s="3">
        <f t="shared" si="4"/>
        <v>1698.245586911431</v>
      </c>
      <c r="AO6" s="2">
        <f t="shared" si="5"/>
        <v>0.21228069836392888</v>
      </c>
      <c r="AP6">
        <f xml:space="preserve"> (W6+X6+Y6+AA6+AB6+AE6+AD6+AG6+AC6+AH6+AI6+AJ6+AK6+AL6+Z6)/1000</f>
        <v>5.1756326505809671</v>
      </c>
    </row>
    <row r="7" spans="1:42" x14ac:dyDescent="0.2">
      <c r="A7" t="s">
        <v>6</v>
      </c>
      <c r="B7" t="s">
        <v>52</v>
      </c>
      <c r="C7">
        <v>167462</v>
      </c>
      <c r="E7">
        <v>4581437</v>
      </c>
      <c r="G7">
        <v>5164236</v>
      </c>
      <c r="H7">
        <v>5438986</v>
      </c>
      <c r="K7">
        <v>2982741</v>
      </c>
      <c r="L7" s="4">
        <v>669848</v>
      </c>
      <c r="M7" s="4"/>
      <c r="N7" s="4"/>
      <c r="O7" s="4"/>
      <c r="P7" s="4"/>
      <c r="Q7" s="4"/>
      <c r="R7" s="4"/>
      <c r="S7" s="4"/>
      <c r="T7">
        <v>54113660</v>
      </c>
      <c r="U7">
        <v>3438362</v>
      </c>
      <c r="V7">
        <f t="shared" si="0"/>
        <v>1.8479622335654249E-5</v>
      </c>
      <c r="W7" s="3">
        <f t="shared" si="6"/>
        <v>61.892690311466637</v>
      </c>
      <c r="X7" s="3"/>
      <c r="Y7" s="3">
        <f t="shared" si="1"/>
        <v>1693.2645102918559</v>
      </c>
      <c r="Z7" s="3">
        <f t="shared" si="7"/>
        <v>0</v>
      </c>
      <c r="AA7" s="3">
        <f t="shared" si="8"/>
        <v>1908.6626186437952</v>
      </c>
      <c r="AB7" s="3">
        <f t="shared" si="2"/>
        <v>2010.208143378215</v>
      </c>
      <c r="AC7" s="3"/>
      <c r="AD7" s="3"/>
      <c r="AE7" s="3">
        <f t="shared" si="3"/>
        <v>247.57076124586655</v>
      </c>
      <c r="AF7" s="3"/>
      <c r="AG7" s="3"/>
      <c r="AH7" s="3"/>
      <c r="AI7" s="3"/>
      <c r="AJ7" s="3"/>
      <c r="AK7" s="3"/>
      <c r="AL7" s="3"/>
      <c r="AM7" s="3">
        <f t="shared" si="9"/>
        <v>1270.7926242652964</v>
      </c>
      <c r="AN7" s="3">
        <f t="shared" si="4"/>
        <v>1102.3985441014338</v>
      </c>
      <c r="AO7" s="2">
        <f t="shared" si="5"/>
        <v>0.13779981801267924</v>
      </c>
      <c r="AP7">
        <f xml:space="preserve"> (W7+X7+Y7+AA7+AB7+AM7+AE7+AD7+AG7+AC7+AH7+AI7+AJ7+AK7+AL7+Z7)/1000</f>
        <v>7.1923913481364954</v>
      </c>
    </row>
    <row r="8" spans="1:42" x14ac:dyDescent="0.2">
      <c r="A8" t="s">
        <v>7</v>
      </c>
      <c r="B8" t="s">
        <v>53</v>
      </c>
      <c r="C8" s="4">
        <v>3725804</v>
      </c>
      <c r="D8" s="4">
        <v>1353621</v>
      </c>
      <c r="E8">
        <v>303555941</v>
      </c>
      <c r="F8" s="4">
        <v>1174943</v>
      </c>
      <c r="G8">
        <v>6434672</v>
      </c>
      <c r="H8">
        <v>52356438</v>
      </c>
      <c r="I8" s="4">
        <v>28647887</v>
      </c>
      <c r="J8">
        <v>13970329</v>
      </c>
      <c r="K8">
        <v>21101681</v>
      </c>
      <c r="L8" s="5">
        <v>13672894</v>
      </c>
      <c r="M8">
        <v>4964995</v>
      </c>
      <c r="N8" s="4">
        <v>16395798</v>
      </c>
      <c r="O8" s="4">
        <v>3301998</v>
      </c>
      <c r="P8" s="4">
        <v>708935</v>
      </c>
      <c r="Q8" s="4">
        <v>1881319</v>
      </c>
      <c r="R8" s="4">
        <v>2076260</v>
      </c>
      <c r="S8" s="4">
        <v>3833995</v>
      </c>
      <c r="T8">
        <v>59967450</v>
      </c>
      <c r="U8">
        <v>3508102</v>
      </c>
      <c r="V8">
        <f t="shared" si="0"/>
        <v>1.6675713241099962E-5</v>
      </c>
      <c r="W8" s="3">
        <f t="shared" si="6"/>
        <v>1242.6087819308641</v>
      </c>
      <c r="X8" s="3">
        <f t="shared" ref="X8" si="10" xml:space="preserve"> D8*V8*100/5</f>
        <v>451.45191266261946</v>
      </c>
      <c r="Y8" s="3">
        <f t="shared" si="1"/>
        <v>101240.23649496518</v>
      </c>
      <c r="Z8" s="3">
        <f t="shared" si="7"/>
        <v>391.86025085275423</v>
      </c>
      <c r="AA8" s="3">
        <f t="shared" si="8"/>
        <v>2146.0549014507037</v>
      </c>
      <c r="AB8" s="3">
        <f t="shared" si="2"/>
        <v>17461.618928268588</v>
      </c>
      <c r="AC8" s="3">
        <f>I8*V8*100/5</f>
        <v>9554.4789715087099</v>
      </c>
      <c r="AD8" s="3">
        <f t="shared" ref="AD8:AD9" si="11">J8*V8*100/5</f>
        <v>4659.3040057564558</v>
      </c>
      <c r="AE8" s="3">
        <f t="shared" si="3"/>
        <v>4560.1051903991238</v>
      </c>
      <c r="AF8" s="3">
        <f>M8*V8*100/5</f>
        <v>1655.8966572699021</v>
      </c>
      <c r="AG8" s="3">
        <f>N8*V8*100/5</f>
        <v>5468.2325161400058</v>
      </c>
      <c r="AH8" s="3">
        <f>O8*V8*100/5</f>
        <v>1101.2634354137119</v>
      </c>
      <c r="AI8" s="3">
        <f>P8*V8*100/5</f>
        <v>236.43993533158405</v>
      </c>
      <c r="AJ8" s="3">
        <f>Q8*V8*100/5</f>
        <v>627.44672318065875</v>
      </c>
      <c r="AK8" s="3">
        <f>R8*V8*100/5</f>
        <v>692.46232747932413</v>
      </c>
      <c r="AL8" s="3">
        <f xml:space="preserve"> S8*V8*100/5</f>
        <v>1278.692023756221</v>
      </c>
      <c r="AM8" s="3">
        <f t="shared" si="9"/>
        <v>1170.0020594505854</v>
      </c>
      <c r="AN8" s="3">
        <f t="shared" si="4"/>
        <v>7037.7116252233491</v>
      </c>
      <c r="AO8" s="2">
        <f t="shared" si="5"/>
        <v>0.87971395315291867</v>
      </c>
      <c r="AP8">
        <f xml:space="preserve"> (W8+X8+Y8+AA8+AB8+AE8+AD8+AG8+AC8+AH8+AI8+AJ8+AK8+AL8+Z8+AF8)/1000</f>
        <v>152.7681530563664</v>
      </c>
    </row>
    <row r="9" spans="1:42" x14ac:dyDescent="0.2">
      <c r="A9" t="s">
        <v>8</v>
      </c>
      <c r="B9" t="s">
        <v>54</v>
      </c>
      <c r="C9">
        <v>260200</v>
      </c>
      <c r="E9">
        <v>2651638</v>
      </c>
      <c r="G9">
        <v>4935763</v>
      </c>
      <c r="H9">
        <v>3174453</v>
      </c>
      <c r="J9">
        <v>249128</v>
      </c>
      <c r="K9">
        <v>1541860</v>
      </c>
      <c r="L9">
        <v>922697</v>
      </c>
      <c r="N9">
        <v>553618</v>
      </c>
      <c r="T9">
        <v>58808113</v>
      </c>
      <c r="U9">
        <v>3317730</v>
      </c>
      <c r="V9">
        <f t="shared" si="0"/>
        <v>1.7004456510957934E-5</v>
      </c>
      <c r="W9" s="3">
        <f t="shared" si="6"/>
        <v>88.491191683025079</v>
      </c>
      <c r="X9" s="3"/>
      <c r="Y9" s="3">
        <f t="shared" si="1"/>
        <v>901.79326107606937</v>
      </c>
      <c r="Z9" s="3">
        <f xml:space="preserve"> F9*V9*100/5</f>
        <v>0</v>
      </c>
      <c r="AA9" s="3">
        <f t="shared" si="8"/>
        <v>1678.5993456379051</v>
      </c>
      <c r="AB9" s="3">
        <f t="shared" si="2"/>
        <v>1079.5969596915988</v>
      </c>
      <c r="AC9" s="3"/>
      <c r="AD9" s="3">
        <f t="shared" si="11"/>
        <v>84.725724833238559</v>
      </c>
      <c r="AE9" s="3">
        <f t="shared" si="3"/>
        <v>313.79922018582704</v>
      </c>
      <c r="AF9" s="3"/>
      <c r="AG9" s="3">
        <f>N9*V9*100/5</f>
        <v>188.27946409367019</v>
      </c>
      <c r="AH9" s="3"/>
      <c r="AI9" s="3"/>
      <c r="AJ9" s="3"/>
      <c r="AK9" s="3"/>
      <c r="AL9" s="3"/>
      <c r="AM9" s="3">
        <f t="shared" si="9"/>
        <v>1128.3239100020094</v>
      </c>
      <c r="AN9" s="3">
        <f t="shared" si="4"/>
        <v>524.36982631971193</v>
      </c>
      <c r="AO9" s="2">
        <f t="shared" si="5"/>
        <v>6.5546228289963995E-2</v>
      </c>
      <c r="AP9">
        <f xml:space="preserve"> (W9+X9+Y9+AA9+AB9+AE9+AD9+AG9+AC9+AH9+AI9+AJ9+AK9+AL9+Z9)/1000</f>
        <v>4.3352851672013335</v>
      </c>
    </row>
    <row r="10" spans="1:42" x14ac:dyDescent="0.2">
      <c r="A10" t="s">
        <v>9</v>
      </c>
      <c r="E10">
        <v>1009590</v>
      </c>
      <c r="G10">
        <v>4338688</v>
      </c>
      <c r="H10">
        <v>1194120</v>
      </c>
      <c r="T10">
        <v>53416896</v>
      </c>
      <c r="U10">
        <v>3495851</v>
      </c>
      <c r="V10">
        <f t="shared" si="0"/>
        <v>1.87206684566621E-5</v>
      </c>
      <c r="W10" s="3"/>
      <c r="X10" s="3"/>
      <c r="Y10" s="3">
        <f t="shared" si="1"/>
        <v>378.00399334322981</v>
      </c>
      <c r="Z10" s="3"/>
      <c r="AA10" s="3">
        <f t="shared" si="8"/>
        <v>1624.4627916979675</v>
      </c>
      <c r="AB10" s="3">
        <f t="shared" si="2"/>
        <v>447.09449234938694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>
        <f t="shared" si="9"/>
        <v>1308.8933508978132</v>
      </c>
      <c r="AN10" s="3"/>
      <c r="AO10" s="2"/>
      <c r="AP10">
        <f t="shared" ref="AP10" si="12" xml:space="preserve"> (W10+X10+Y10+AA10+AB10+AM10+AE10+AD10+AG10+AC10+AH10+AI10+AJ10+AK10+AL10+Z10)/1000</f>
        <v>3.7584546282883977</v>
      </c>
    </row>
    <row r="12" spans="1:42" x14ac:dyDescent="0.2">
      <c r="L12" s="4"/>
    </row>
    <row r="13" spans="1:42" x14ac:dyDescent="0.2">
      <c r="L13" s="4"/>
    </row>
    <row r="14" spans="1:42" x14ac:dyDescent="0.2">
      <c r="L14" s="4"/>
    </row>
    <row r="15" spans="1:42" x14ac:dyDescent="0.2">
      <c r="L15" s="4"/>
    </row>
    <row r="16" spans="1:42" x14ac:dyDescent="0.2">
      <c r="L16" s="4"/>
    </row>
    <row r="17" spans="12:12" x14ac:dyDescent="0.2">
      <c r="L17" s="4"/>
    </row>
    <row r="18" spans="12:12" x14ac:dyDescent="0.2">
      <c r="L18" s="4"/>
    </row>
    <row r="19" spans="12:12" x14ac:dyDescent="0.2">
      <c r="L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861-3273-8A4B-8905-81EE1FDC3317}">
  <dimension ref="A1:A2"/>
  <sheetViews>
    <sheetView workbookViewId="0">
      <selection activeCell="A3" sqref="A3"/>
    </sheetView>
  </sheetViews>
  <sheetFormatPr baseColWidth="10" defaultRowHeight="15" x14ac:dyDescent="0.2"/>
  <cols>
    <col min="1" max="1" width="38.83203125" customWidth="1"/>
  </cols>
  <sheetData>
    <row r="1" spans="1:1" x14ac:dyDescent="0.2">
      <c r="A1" t="s">
        <v>18</v>
      </c>
    </row>
    <row r="2" spans="1:1" x14ac:dyDescent="0.2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Li-Ying Wang</cp:lastModifiedBy>
  <dcterms:created xsi:type="dcterms:W3CDTF">2021-08-24T22:54:34Z</dcterms:created>
  <dcterms:modified xsi:type="dcterms:W3CDTF">2023-01-13T08:59:53Z</dcterms:modified>
</cp:coreProperties>
</file>