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simone/Documents/Projects/Lakiotis/offerDetails/"/>
    </mc:Choice>
  </mc:AlternateContent>
  <xr:revisionPtr revIDLastSave="0" documentId="8_{D051750F-6B66-3346-9F72-451869DAA5F1}" xr6:coauthVersionLast="47" xr6:coauthVersionMax="47" xr10:uidLastSave="{00000000-0000-0000-0000-000000000000}"/>
  <bookViews>
    <workbookView xWindow="380" yWindow="500" windowWidth="28040" windowHeight="16380" xr2:uid="{A7780C20-98B9-1E47-B781-6EA8ED5235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6" i="1" l="1"/>
  <c r="C55" i="1"/>
  <c r="B55" i="1"/>
  <c r="F35" i="1"/>
  <c r="F36" i="1"/>
  <c r="F37" i="1"/>
  <c r="F38" i="1"/>
  <c r="F39" i="1"/>
  <c r="D61" i="1"/>
  <c r="D62" i="1" s="1"/>
  <c r="C59" i="1"/>
  <c r="C46" i="1" a="1"/>
  <c r="C46" i="1" s="1"/>
  <c r="D46" i="1" s="1"/>
  <c r="C47" i="1" a="1"/>
  <c r="C47" i="1" s="1"/>
  <c r="D47" i="1" s="1"/>
  <c r="C48" i="1" a="1"/>
  <c r="C48" i="1" s="1"/>
  <c r="D48" i="1" s="1"/>
  <c r="C49" i="1" a="1"/>
  <c r="C49" i="1" s="1"/>
  <c r="D49" i="1" s="1"/>
  <c r="C45" i="1" a="1"/>
  <c r="C45" i="1" s="1"/>
  <c r="D45" i="1" s="1"/>
  <c r="G40" i="1"/>
  <c r="G43" i="1"/>
  <c r="G35" i="1"/>
  <c r="G36" i="1"/>
  <c r="G37" i="1"/>
  <c r="G38" i="1"/>
  <c r="G39" i="1"/>
  <c r="F4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<sst xmlns="http://schemas.openxmlformats.org/spreadsheetml/2006/main" count="83" uniqueCount="58">
  <si>
    <t>input</t>
  </si>
  <si>
    <t>υψος</t>
  </si>
  <si>
    <t>πλατος</t>
  </si>
  <si>
    <t>διαστάσεις</t>
  </si>
  <si>
    <t>διάσταση πλακιδίου</t>
  </si>
  <si>
    <t>μπορεί να είναι παραπάνω από ένα</t>
  </si>
  <si>
    <t>διαστασεις τοιχου</t>
  </si>
  <si>
    <t>διαστάσεις δαπέδου</t>
  </si>
  <si>
    <t>30χ30</t>
  </si>
  <si>
    <t>30χ50</t>
  </si>
  <si>
    <t>cm</t>
  </si>
  <si>
    <t>m</t>
  </si>
  <si>
    <t>φίρα</t>
  </si>
  <si>
    <t>τεμάχιο ή εμβαδόν</t>
  </si>
  <si>
    <t>φίρα υπολογίζεται μόνο στο τεμάχιο</t>
  </si>
  <si>
    <t>μήκος</t>
  </si>
  <si>
    <t>διαστάσεις χώρου μπορεί να είναι παραπάνω από τις 3</t>
  </si>
  <si>
    <t>αν είναι τοιχος και 60 x 120  κ πάνω υπολογίζεις τεμάχια αλλιώς εμβαδόν</t>
  </si>
  <si>
    <t>κολλες</t>
  </si>
  <si>
    <t>στοκος</t>
  </si>
  <si>
    <t>υποδοχές</t>
  </si>
  <si>
    <t>σφήνες</t>
  </si>
  <si>
    <t>σταυρούς</t>
  </si>
  <si>
    <t>τμ*7</t>
  </si>
  <si>
    <t>στόκος</t>
  </si>
  <si>
    <t>τμ*χιλιοστα</t>
  </si>
  <si>
    <t>χιλιοστά που θα αφήσουμε π.χ 0,4</t>
  </si>
  <si>
    <t>παραμετρικός πίνακας ανάλογα διάσταση πλακιδίου- υποδοχές</t>
  </si>
  <si>
    <t>τμ*τεμάχιο/200 ανα διάσταση παραμετρικό</t>
  </si>
  <si>
    <t>ίδιο με υποδοχές σύνολο</t>
  </si>
  <si>
    <t>τμ/50</t>
  </si>
  <si>
    <t>να μπορεί να αλλάξει</t>
  </si>
  <si>
    <t xml:space="preserve">μπορεί να έχω διαφορετικά χιλιοστά στόκου αρα θα πρέπει να γίνεται έλεγχος για το σύνολο των τετραγωνικών </t>
  </si>
  <si>
    <t>τοίχος</t>
  </si>
  <si>
    <t>30x30</t>
  </si>
  <si>
    <t>30x60</t>
  </si>
  <si>
    <t>πλάτος</t>
  </si>
  <si>
    <t>διασταση</t>
  </si>
  <si>
    <t>ποσότητα</t>
  </si>
  <si>
    <t>τμ</t>
  </si>
  <si>
    <t>δάπεδο</t>
  </si>
  <si>
    <t>60x120</t>
  </si>
  <si>
    <t>παραμετρικός φίρας</t>
  </si>
  <si>
    <t>από 60x60 και πάνω</t>
  </si>
  <si>
    <t>εως 60x60</t>
  </si>
  <si>
    <t>κόλλα</t>
  </si>
  <si>
    <t>κιλά στρογγυλοποιηση</t>
  </si>
  <si>
    <t>σακουλάκια στρογγυλοποιηση</t>
  </si>
  <si>
    <t>15% υπάρχει κανόνας</t>
  </si>
  <si>
    <t>τεμάχια</t>
  </si>
  <si>
    <t>ποσότητα κιβωτίου</t>
  </si>
  <si>
    <t>τμ τεμαχίου</t>
  </si>
  <si>
    <t>τεμάχια κιβωτίου</t>
  </si>
  <si>
    <t>κιβώτια</t>
  </si>
  <si>
    <t>τμ για τα παρελκόμενα</t>
  </si>
  <si>
    <t>τοίχος τεμάχιο</t>
  </si>
  <si>
    <t>διάσταση</t>
  </si>
  <si>
    <t>https://www.lakiotis.gr/ypodoches-kit-alfadiasm-3mm-200-tmch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</si>
</sst>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9" fontId="0" fillId="0" borderId="0" xfId="0" applyNumberFormat="1"/>
    <xf numFmtId="9" fontId="2" fillId="0" borderId="0" xfId="0" applyNumberFormat="1" applyFont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0" xfId="0" applyFont="1" applyFill="1"/>
    <xf numFmtId="0" fontId="0" fillId="0" borderId="0" xfId="0" applyNumberFormat="1"/>
    <xf numFmtId="0" fontId="0" fillId="4" borderId="0" xfId="0" applyFill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8F158B-D76B-C34C-BD8D-178FE65F866F}" name="Table1" displayName="Table1" ref="B34:G40" totalsRowCount="1">
  <autoFilter ref="B34:G39" xr:uid="{298F158B-D76B-C34C-BD8D-178FE65F866F}"/>
  <tableColumns count="6">
    <tableColumn id="1" xr3:uid="{D1CF82D9-BA96-9C4A-85B6-AF63B2617244}" name="υψος"/>
    <tableColumn id="2" xr3:uid="{787424E0-E619-9648-9A96-4E5B0854A3D3}" name="πλάτος"/>
    <tableColumn id="3" xr3:uid="{2C878638-5C04-144E-9EE7-A03387B80415}" name="διασταση"/>
    <tableColumn id="4" xr3:uid="{3DC24832-4EDF-2443-9364-BAC0985F3B96}" name="ποσότητα"/>
    <tableColumn id="5" xr3:uid="{7F8682B1-9AE1-074B-8AAE-1E4A3EEFA9EB}" name="τμ" dataDxfId="0">
      <calculatedColumnFormula>B35*C35*Table1[[#This Row],[ποσότητα]]</calculatedColumnFormula>
    </tableColumn>
    <tableColumn id="6" xr3:uid="{EBDA02B7-B585-D24D-AEEE-355B2CCCAF57}" name="φίρα" totalsRowFunction="sum" dataDxfId="2" totalsRowDxfId="1">
      <calculatedColumnFormula>Table1[[#This Row],[τμ]]*1.1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56A937-B1D6-DD4B-9A22-F1911747A964}" name="Table2" displayName="Table2" ref="B42:G43" totalsRowShown="0" headerRowDxfId="3">
  <autoFilter ref="B42:G43" xr:uid="{3656A937-B1D6-DD4B-9A22-F1911747A964}"/>
  <tableColumns count="6">
    <tableColumn id="1" xr3:uid="{0A2B8D59-DA6B-024F-9AAF-3E0B51F51E0A}" name="μήκος"/>
    <tableColumn id="2" xr3:uid="{FFE2233E-CFB5-4740-BEA1-3C85D5ECE817}" name="πλάτος"/>
    <tableColumn id="3" xr3:uid="{64A995A1-A928-CD40-92A2-E6345C9DC720}" name="διασταση"/>
    <tableColumn id="4" xr3:uid="{BE128703-FC7A-BB4D-9EB7-45B331CB8904}" name="ποσότητα"/>
    <tableColumn id="5" xr3:uid="{29ADD66E-C2EA-AB48-965B-38D45B6FA07E}" name="τμ">
      <calculatedColumnFormula>Table2[[#This Row],[μήκος]]*Table2[[#This Row],[πλάτος]]</calculatedColumnFormula>
    </tableColumn>
    <tableColumn id="6" xr3:uid="{F99CD335-38F2-E347-BA1F-E33796C97C0E}" name="φίρα">
      <calculatedColumnFormula>Table2[[#This Row],[τμ]]*1.15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9BA25E-79EC-2046-9278-0883A4822056}" name="Table3" displayName="Table3" ref="B53:E56" totalsRowShown="0">
  <autoFilter ref="B53:E56" xr:uid="{3B9BA25E-79EC-2046-9278-0883A4822056}"/>
  <tableColumns count="4">
    <tableColumn id="1" xr3:uid="{4839B94B-3A8E-984B-86DF-DD768FA2B0D7}" name="υψος"/>
    <tableColumn id="2" xr3:uid="{095BC073-41DE-2147-B94A-2F03064A1E40}" name="πλάτος"/>
    <tableColumn id="3" xr3:uid="{E5EAE4EB-A5F2-A242-BA49-7787B6E1E804}" name="διάσταση"/>
    <tableColumn id="4" xr3:uid="{DABA9E4A-65DD-4642-BCBD-65A3964546D0}" name="ποσότητα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B4931-E744-644E-B7C0-9B61B52B8895}">
  <dimension ref="B3:G62"/>
  <sheetViews>
    <sheetView tabSelected="1" topLeftCell="A5" workbookViewId="0">
      <selection activeCell="C34" sqref="C34"/>
    </sheetView>
  </sheetViews>
  <sheetFormatPr baseColWidth="10" defaultRowHeight="16" x14ac:dyDescent="0.2"/>
  <cols>
    <col min="2" max="2" width="57.6640625" customWidth="1"/>
    <col min="3" max="3" width="66" customWidth="1"/>
    <col min="4" max="4" width="21.5" customWidth="1"/>
    <col min="5" max="5" width="26.6640625" customWidth="1"/>
  </cols>
  <sheetData>
    <row r="3" spans="2:7" x14ac:dyDescent="0.2">
      <c r="B3" s="1" t="s">
        <v>0</v>
      </c>
    </row>
    <row r="5" spans="2:7" x14ac:dyDescent="0.2">
      <c r="B5" s="1" t="s">
        <v>16</v>
      </c>
      <c r="F5" s="1" t="s">
        <v>27</v>
      </c>
    </row>
    <row r="6" spans="2:7" x14ac:dyDescent="0.2">
      <c r="B6" t="s">
        <v>1</v>
      </c>
      <c r="C6">
        <v>2.13</v>
      </c>
      <c r="D6" t="s">
        <v>11</v>
      </c>
      <c r="F6" t="s">
        <v>57</v>
      </c>
    </row>
    <row r="7" spans="2:7" x14ac:dyDescent="0.2">
      <c r="B7" t="s">
        <v>2</v>
      </c>
      <c r="C7">
        <v>3</v>
      </c>
      <c r="D7" t="s">
        <v>11</v>
      </c>
    </row>
    <row r="8" spans="2:7" x14ac:dyDescent="0.2">
      <c r="B8" t="s">
        <v>15</v>
      </c>
      <c r="C8">
        <v>5</v>
      </c>
      <c r="D8" t="s">
        <v>11</v>
      </c>
      <c r="F8" s="1" t="s">
        <v>42</v>
      </c>
    </row>
    <row r="9" spans="2:7" x14ac:dyDescent="0.2">
      <c r="F9" s="2">
        <v>0.1</v>
      </c>
      <c r="G9" t="s">
        <v>44</v>
      </c>
    </row>
    <row r="10" spans="2:7" x14ac:dyDescent="0.2">
      <c r="F10" s="2">
        <v>0.15</v>
      </c>
      <c r="G10" t="s">
        <v>43</v>
      </c>
    </row>
    <row r="11" spans="2:7" x14ac:dyDescent="0.2">
      <c r="B11" s="1" t="s">
        <v>4</v>
      </c>
      <c r="C11" s="1" t="s">
        <v>5</v>
      </c>
    </row>
    <row r="12" spans="2:7" x14ac:dyDescent="0.2">
      <c r="B12" t="s">
        <v>6</v>
      </c>
      <c r="C12" t="s">
        <v>8</v>
      </c>
      <c r="D12" t="s">
        <v>10</v>
      </c>
      <c r="F12" s="1" t="s">
        <v>3</v>
      </c>
    </row>
    <row r="13" spans="2:7" x14ac:dyDescent="0.2">
      <c r="B13" t="s">
        <v>7</v>
      </c>
      <c r="C13" t="s">
        <v>9</v>
      </c>
      <c r="D13" t="s">
        <v>10</v>
      </c>
    </row>
    <row r="15" spans="2:7" x14ac:dyDescent="0.2">
      <c r="B15" s="1" t="s">
        <v>14</v>
      </c>
      <c r="C15" s="3" t="s">
        <v>48</v>
      </c>
      <c r="D15" t="s">
        <v>31</v>
      </c>
    </row>
    <row r="18" spans="2:4" x14ac:dyDescent="0.2">
      <c r="B18" s="1" t="s">
        <v>13</v>
      </c>
      <c r="C18" t="s">
        <v>17</v>
      </c>
    </row>
    <row r="20" spans="2:4" x14ac:dyDescent="0.2">
      <c r="B20" s="1" t="s">
        <v>24</v>
      </c>
      <c r="C20" t="s">
        <v>26</v>
      </c>
    </row>
    <row r="24" spans="2:4" x14ac:dyDescent="0.2">
      <c r="B24" s="8" t="s">
        <v>18</v>
      </c>
      <c r="C24" t="s">
        <v>23</v>
      </c>
    </row>
    <row r="25" spans="2:4" x14ac:dyDescent="0.2">
      <c r="B25" s="8" t="s">
        <v>19</v>
      </c>
      <c r="C25" t="s">
        <v>25</v>
      </c>
      <c r="D25" t="s">
        <v>32</v>
      </c>
    </row>
    <row r="26" spans="2:4" x14ac:dyDescent="0.2">
      <c r="B26" t="s">
        <v>20</v>
      </c>
      <c r="C26" t="s">
        <v>28</v>
      </c>
    </row>
    <row r="27" spans="2:4" x14ac:dyDescent="0.2">
      <c r="B27" t="s">
        <v>21</v>
      </c>
      <c r="C27" t="s">
        <v>29</v>
      </c>
    </row>
    <row r="28" spans="2:4" x14ac:dyDescent="0.2">
      <c r="B28" s="8" t="s">
        <v>22</v>
      </c>
      <c r="C28" t="s">
        <v>30</v>
      </c>
    </row>
    <row r="33" spans="2:7" x14ac:dyDescent="0.2">
      <c r="B33" t="s">
        <v>33</v>
      </c>
    </row>
    <row r="34" spans="2:7" x14ac:dyDescent="0.2">
      <c r="B34" t="s">
        <v>1</v>
      </c>
      <c r="C34" t="s">
        <v>36</v>
      </c>
      <c r="D34" t="s">
        <v>37</v>
      </c>
      <c r="E34" t="s">
        <v>38</v>
      </c>
      <c r="F34" t="s">
        <v>39</v>
      </c>
      <c r="G34" t="s">
        <v>12</v>
      </c>
    </row>
    <row r="35" spans="2:7" x14ac:dyDescent="0.2">
      <c r="B35">
        <v>4</v>
      </c>
      <c r="C35">
        <v>0.8</v>
      </c>
      <c r="D35" t="s">
        <v>34</v>
      </c>
      <c r="E35">
        <v>2</v>
      </c>
      <c r="F35">
        <f>B35*C35*Table1[[#This Row],[ποσότητα]]</f>
        <v>6.4</v>
      </c>
      <c r="G35">
        <f>Table1[[#This Row],[τμ]]*1.1</f>
        <v>7.0400000000000009</v>
      </c>
    </row>
    <row r="36" spans="2:7" x14ac:dyDescent="0.2">
      <c r="B36">
        <v>4</v>
      </c>
      <c r="C36">
        <v>2.2000000000000002</v>
      </c>
      <c r="D36" t="s">
        <v>35</v>
      </c>
      <c r="E36">
        <v>1</v>
      </c>
      <c r="F36">
        <f>B36*C36*Table1[[#This Row],[ποσότητα]]</f>
        <v>8.8000000000000007</v>
      </c>
      <c r="G36">
        <f>Table1[[#This Row],[τμ]]*1.1</f>
        <v>9.6800000000000015</v>
      </c>
    </row>
    <row r="37" spans="2:7" x14ac:dyDescent="0.2">
      <c r="B37">
        <v>4</v>
      </c>
      <c r="C37">
        <v>4.2</v>
      </c>
      <c r="D37" t="s">
        <v>35</v>
      </c>
      <c r="E37">
        <v>1</v>
      </c>
      <c r="F37">
        <f>B37*C37*Table1[[#This Row],[ποσότητα]]</f>
        <v>16.8</v>
      </c>
      <c r="G37">
        <f>Table1[[#This Row],[τμ]]*1.1</f>
        <v>18.480000000000004</v>
      </c>
    </row>
    <row r="38" spans="2:7" x14ac:dyDescent="0.2">
      <c r="B38">
        <v>4</v>
      </c>
      <c r="C38">
        <v>5</v>
      </c>
      <c r="D38" t="s">
        <v>35</v>
      </c>
      <c r="E38">
        <v>1</v>
      </c>
      <c r="F38">
        <f>B38*C38*Table1[[#This Row],[ποσότητα]]</f>
        <v>20</v>
      </c>
      <c r="G38">
        <f>Table1[[#This Row],[τμ]]*1.1</f>
        <v>22</v>
      </c>
    </row>
    <row r="39" spans="2:7" x14ac:dyDescent="0.2">
      <c r="B39">
        <v>4</v>
      </c>
      <c r="C39">
        <v>3</v>
      </c>
      <c r="D39" t="s">
        <v>35</v>
      </c>
      <c r="E39">
        <v>1</v>
      </c>
      <c r="F39">
        <f>B39*C39*Table1[[#This Row],[ποσότητα]]</f>
        <v>12</v>
      </c>
      <c r="G39">
        <f>Table1[[#This Row],[τμ]]*1.1</f>
        <v>13.200000000000001</v>
      </c>
    </row>
    <row r="40" spans="2:7" x14ac:dyDescent="0.2">
      <c r="G40" s="7">
        <f>SUBTOTAL(109,Table1[φίρα])</f>
        <v>70.400000000000006</v>
      </c>
    </row>
    <row r="41" spans="2:7" x14ac:dyDescent="0.2">
      <c r="B41" t="s">
        <v>40</v>
      </c>
    </row>
    <row r="42" spans="2:7" x14ac:dyDescent="0.2">
      <c r="B42" t="s">
        <v>15</v>
      </c>
      <c r="C42" t="s">
        <v>36</v>
      </c>
      <c r="D42" s="4" t="s">
        <v>37</v>
      </c>
      <c r="E42" s="4" t="s">
        <v>38</v>
      </c>
      <c r="F42" s="5" t="s">
        <v>39</v>
      </c>
      <c r="G42" s="6" t="s">
        <v>12</v>
      </c>
    </row>
    <row r="43" spans="2:7" x14ac:dyDescent="0.2">
      <c r="B43">
        <v>3</v>
      </c>
      <c r="C43">
        <v>5</v>
      </c>
      <c r="D43" t="s">
        <v>41</v>
      </c>
      <c r="E43">
        <v>1</v>
      </c>
      <c r="F43">
        <f>Table2[[#This Row],[μήκος]]*Table2[[#This Row],[πλάτος]]</f>
        <v>15</v>
      </c>
      <c r="G43">
        <f>Table2[[#This Row],[τμ]]*1.15</f>
        <v>17.25</v>
      </c>
    </row>
    <row r="45" spans="2:7" x14ac:dyDescent="0.2">
      <c r="B45" t="s">
        <v>45</v>
      </c>
      <c r="C45" cm="1">
        <f t="array" ref="C45">Table1[[#Totals],[φίρα]]+Table2[φίρα]</f>
        <v>87.65</v>
      </c>
      <c r="D45">
        <f>C45*7</f>
        <v>613.55000000000007</v>
      </c>
      <c r="E45" t="s">
        <v>46</v>
      </c>
      <c r="F45">
        <v>600</v>
      </c>
    </row>
    <row r="46" spans="2:7" x14ac:dyDescent="0.2">
      <c r="B46" t="s">
        <v>19</v>
      </c>
      <c r="C46" cm="1">
        <f t="array" ref="C46">Table1[[#Totals],[φίρα]]+Table2[φίρα]</f>
        <v>87.65</v>
      </c>
      <c r="D46">
        <f>C46*0.3</f>
        <v>26.295000000000002</v>
      </c>
      <c r="E46" t="s">
        <v>46</v>
      </c>
      <c r="F46">
        <v>30</v>
      </c>
    </row>
    <row r="47" spans="2:7" x14ac:dyDescent="0.2">
      <c r="B47" t="s">
        <v>20</v>
      </c>
      <c r="C47" cm="1">
        <f t="array" ref="C47">Table1[[#Totals],[φίρα]]+Table2[φίρα]</f>
        <v>87.65</v>
      </c>
      <c r="D47">
        <f>(C47*11)/200</f>
        <v>4.8207500000000003</v>
      </c>
      <c r="E47" t="s">
        <v>47</v>
      </c>
      <c r="F47">
        <v>5</v>
      </c>
    </row>
    <row r="48" spans="2:7" x14ac:dyDescent="0.2">
      <c r="B48" t="s">
        <v>21</v>
      </c>
      <c r="C48" cm="1">
        <f t="array" ref="C48">Table1[[#Totals],[φίρα]]+Table2[φίρα]</f>
        <v>87.65</v>
      </c>
      <c r="D48">
        <f>(C48*11)/200</f>
        <v>4.8207500000000003</v>
      </c>
      <c r="E48" t="s">
        <v>47</v>
      </c>
      <c r="F48">
        <v>5</v>
      </c>
    </row>
    <row r="49" spans="2:6" x14ac:dyDescent="0.2">
      <c r="B49" t="s">
        <v>22</v>
      </c>
      <c r="C49" cm="1">
        <f t="array" ref="C49">Table1[[#Totals],[φίρα]]+Table2[φίρα]</f>
        <v>87.65</v>
      </c>
      <c r="D49">
        <f>C49/50</f>
        <v>1.7530000000000001</v>
      </c>
      <c r="E49" t="s">
        <v>47</v>
      </c>
      <c r="F49">
        <v>2</v>
      </c>
    </row>
    <row r="52" spans="2:6" x14ac:dyDescent="0.2">
      <c r="B52" t="s">
        <v>55</v>
      </c>
    </row>
    <row r="53" spans="2:6" x14ac:dyDescent="0.2">
      <c r="B53" t="s">
        <v>1</v>
      </c>
      <c r="C53" t="s">
        <v>36</v>
      </c>
      <c r="D53" t="s">
        <v>56</v>
      </c>
      <c r="E53" t="s">
        <v>38</v>
      </c>
    </row>
    <row r="54" spans="2:6" x14ac:dyDescent="0.2">
      <c r="B54">
        <v>3.2</v>
      </c>
      <c r="C54">
        <v>4</v>
      </c>
      <c r="D54" t="s">
        <v>41</v>
      </c>
      <c r="E54">
        <v>1</v>
      </c>
    </row>
    <row r="55" spans="2:6" x14ac:dyDescent="0.2">
      <c r="B55">
        <f>B54/1.2</f>
        <v>2.666666666666667</v>
      </c>
      <c r="C55">
        <f>C54/0.6</f>
        <v>6.666666666666667</v>
      </c>
    </row>
    <row r="56" spans="2:6" x14ac:dyDescent="0.2">
      <c r="B56">
        <v>3</v>
      </c>
      <c r="C56">
        <v>7</v>
      </c>
      <c r="D56">
        <f>B56*Table3[[#This Row],[πλάτος]]</f>
        <v>21</v>
      </c>
      <c r="E56" t="s">
        <v>49</v>
      </c>
    </row>
    <row r="58" spans="2:6" x14ac:dyDescent="0.2">
      <c r="B58" t="s">
        <v>50</v>
      </c>
      <c r="C58" t="s">
        <v>51</v>
      </c>
      <c r="D58" t="s">
        <v>52</v>
      </c>
    </row>
    <row r="59" spans="2:6" x14ac:dyDescent="0.2">
      <c r="B59" s="1">
        <v>1.44</v>
      </c>
      <c r="C59">
        <f>0.6*1.2</f>
        <v>0.72</v>
      </c>
      <c r="D59">
        <v>2</v>
      </c>
      <c r="E59" t="s">
        <v>49</v>
      </c>
    </row>
    <row r="61" spans="2:6" x14ac:dyDescent="0.2">
      <c r="D61">
        <f>D56/D59</f>
        <v>10.5</v>
      </c>
      <c r="E61" t="s">
        <v>53</v>
      </c>
    </row>
    <row r="62" spans="2:6" x14ac:dyDescent="0.2">
      <c r="D62">
        <f>B59*D61</f>
        <v>15.12</v>
      </c>
      <c r="E62" t="s">
        <v>54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Evangelia Fostiropoulou</dc:creator>
  <cp:lastModifiedBy>Evangelia Fostiropoulou</cp:lastModifiedBy>
  <dcterms:created xsi:type="dcterms:W3CDTF">2025-03-24T12:51:31Z</dcterms:created>
  <dcterms:modified xsi:type="dcterms:W3CDTF">2025-03-26T04:29:00Z</dcterms:modified>
</cp:coreProperties>
</file>