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bookViews>
    <workbookView xWindow="0" yWindow="40" windowWidth="15960" windowHeight="18080"/>
  </bookViews>
  <sheets>
    <sheet name="Sheet1" sheetId="1" r:id="rId1"/>
    <sheet name="Sheet2" sheetId="2" r:id="rId2"/>
    <sheet name="Sheet3" sheetId="3" r:id="rId3"/>
  </sheets>
  <calcPr calcId="171026" refMode="R1C1" iterateCount="0" calcOnSave="0" concurrentCalc="0"/>
</workbook>
</file>

<file path=xl/calcChain.xml><?xml version="1.0" encoding="utf-8"?>
<calcChain xmlns="http://schemas.openxmlformats.org/spreadsheetml/2006/main">
  <c r="F3" i="1" l="1"/>
  <c r="H3" i="1"/>
  <c r="I3" i="1"/>
  <c r="F4" i="1"/>
  <c r="H4" i="1"/>
  <c r="I4" i="1"/>
  <c r="F5" i="1"/>
  <c r="H5" i="1"/>
  <c r="I5" i="1"/>
  <c r="F6" i="1"/>
  <c r="H6" i="1"/>
  <c r="I6" i="1"/>
  <c r="F7" i="1"/>
  <c r="H7" i="1"/>
  <c r="I7" i="1"/>
  <c r="F8" i="1"/>
  <c r="H8" i="1"/>
  <c r="I8" i="1"/>
  <c r="F9" i="1"/>
  <c r="H9" i="1"/>
  <c r="I9" i="1"/>
  <c r="F10" i="1"/>
  <c r="H10" i="1"/>
  <c r="I10" i="1"/>
  <c r="F11" i="1"/>
  <c r="H11" i="1"/>
  <c r="I11" i="1"/>
  <c r="F12" i="1"/>
  <c r="H12" i="1"/>
  <c r="I12" i="1"/>
  <c r="F13" i="1"/>
  <c r="H13" i="1"/>
  <c r="I13" i="1"/>
  <c r="F14" i="1"/>
  <c r="H14" i="1"/>
  <c r="I14" i="1"/>
  <c r="F15" i="1"/>
  <c r="H15" i="1"/>
  <c r="I15" i="1"/>
  <c r="F17" i="1"/>
  <c r="H17" i="1"/>
  <c r="I17" i="1"/>
  <c r="F18" i="1"/>
  <c r="H18" i="1"/>
  <c r="I18" i="1"/>
  <c r="F19" i="1"/>
  <c r="H19" i="1"/>
  <c r="I19" i="1"/>
  <c r="F20" i="1"/>
  <c r="H20" i="1"/>
  <c r="I20" i="1"/>
  <c r="H21" i="1"/>
  <c r="I21" i="1"/>
  <c r="I22" i="1"/>
  <c r="F23" i="1"/>
  <c r="H23" i="1"/>
  <c r="I23" i="1"/>
  <c r="F24" i="1"/>
  <c r="I24" i="1"/>
  <c r="F25" i="1"/>
  <c r="H25" i="1"/>
  <c r="I25" i="1"/>
  <c r="F26" i="1"/>
  <c r="H26" i="1"/>
  <c r="I26" i="1"/>
  <c r="F27" i="1"/>
  <c r="H27" i="1"/>
  <c r="I27" i="1"/>
  <c r="F28" i="1"/>
  <c r="H28" i="1"/>
  <c r="I28" i="1"/>
  <c r="F29" i="1"/>
  <c r="H29" i="1"/>
  <c r="I29" i="1"/>
  <c r="F30" i="1"/>
  <c r="H30" i="1"/>
  <c r="I30" i="1"/>
  <c r="F31" i="1"/>
  <c r="H31" i="1"/>
  <c r="I31" i="1"/>
  <c r="F32" i="1"/>
  <c r="H32" i="1"/>
  <c r="I32" i="1"/>
  <c r="F33" i="1"/>
  <c r="H33" i="1"/>
  <c r="I33" i="1"/>
  <c r="F34" i="1"/>
  <c r="H34" i="1"/>
  <c r="I34" i="1"/>
  <c r="F35" i="1"/>
  <c r="H35" i="1"/>
  <c r="I35" i="1"/>
  <c r="F36" i="1"/>
  <c r="H36" i="1"/>
  <c r="I36" i="1"/>
  <c r="F37" i="1"/>
  <c r="H37" i="1"/>
  <c r="I37" i="1"/>
  <c r="F38" i="1"/>
  <c r="H38" i="1"/>
  <c r="I38" i="1"/>
  <c r="F39" i="1"/>
  <c r="H39" i="1"/>
  <c r="I39" i="1"/>
  <c r="F40" i="1"/>
  <c r="H40" i="1"/>
  <c r="I40" i="1"/>
  <c r="F41" i="1"/>
  <c r="H41" i="1"/>
  <c r="I41" i="1"/>
  <c r="F42" i="1"/>
  <c r="H42" i="1"/>
  <c r="I42" i="1"/>
  <c r="F43" i="1"/>
  <c r="H43" i="1"/>
  <c r="I43" i="1"/>
  <c r="F44" i="1"/>
  <c r="H44" i="1"/>
  <c r="I44" i="1"/>
  <c r="F45" i="1"/>
  <c r="H45" i="1"/>
  <c r="I45" i="1"/>
  <c r="F46" i="1"/>
  <c r="H46" i="1"/>
  <c r="I46" i="1"/>
  <c r="F47" i="1"/>
  <c r="H47" i="1"/>
  <c r="I47" i="1"/>
  <c r="F48" i="1"/>
  <c r="H48" i="1"/>
  <c r="I48" i="1"/>
  <c r="F49" i="1"/>
  <c r="H49" i="1"/>
  <c r="I49" i="1"/>
  <c r="F50" i="1"/>
  <c r="H50" i="1"/>
  <c r="I50" i="1"/>
  <c r="F51" i="1"/>
  <c r="H51" i="1"/>
  <c r="I51" i="1"/>
  <c r="F52" i="1"/>
  <c r="H52" i="1"/>
  <c r="I52" i="1"/>
  <c r="F53" i="1"/>
  <c r="H53" i="1"/>
  <c r="I53" i="1"/>
  <c r="F54" i="1"/>
  <c r="H54" i="1"/>
  <c r="I54" i="1"/>
  <c r="F55" i="1"/>
  <c r="H55" i="1"/>
  <c r="I55" i="1"/>
  <c r="F56" i="1"/>
  <c r="H56" i="1"/>
  <c r="I56" i="1"/>
  <c r="F57" i="1"/>
  <c r="H57" i="1"/>
  <c r="I57" i="1"/>
  <c r="F58" i="1"/>
  <c r="H58" i="1"/>
  <c r="I58" i="1"/>
  <c r="F59" i="1"/>
  <c r="H59" i="1"/>
  <c r="I59" i="1"/>
  <c r="F60" i="1"/>
  <c r="H60" i="1"/>
  <c r="I60" i="1"/>
  <c r="F61" i="1"/>
  <c r="H61" i="1"/>
  <c r="I61" i="1"/>
  <c r="F62" i="1"/>
  <c r="H62" i="1"/>
  <c r="I62" i="1"/>
  <c r="F63" i="1"/>
  <c r="H63" i="1"/>
  <c r="I63" i="1"/>
  <c r="F64" i="1"/>
  <c r="H64" i="1"/>
  <c r="I64" i="1"/>
  <c r="F65" i="1"/>
  <c r="H65" i="1"/>
  <c r="I65" i="1"/>
  <c r="F66" i="1"/>
  <c r="H66" i="1"/>
  <c r="I66" i="1"/>
  <c r="F67" i="1"/>
  <c r="H67" i="1"/>
  <c r="I67" i="1"/>
  <c r="F68" i="1"/>
  <c r="H68" i="1"/>
  <c r="I68" i="1"/>
  <c r="F69" i="1"/>
  <c r="H69" i="1"/>
  <c r="I69" i="1"/>
  <c r="F70" i="1"/>
  <c r="H70" i="1"/>
  <c r="I70" i="1"/>
  <c r="F71" i="1"/>
  <c r="H71" i="1"/>
  <c r="I71" i="1"/>
  <c r="F72" i="1"/>
  <c r="H72" i="1"/>
  <c r="I72" i="1"/>
  <c r="I7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L62" i="1"/>
  <c r="F16" i="1"/>
</calcChain>
</file>

<file path=xl/sharedStrings.xml><?xml version="1.0" encoding="utf-8"?>
<sst xmlns="http://schemas.openxmlformats.org/spreadsheetml/2006/main" count="229" uniqueCount="50">
  <si>
    <t>Time/Date</t>
  </si>
  <si>
    <t>Bookmaker</t>
  </si>
  <si>
    <t>€ Amount Placed</t>
  </si>
  <si>
    <t xml:space="preserve">€ Total Stake </t>
  </si>
  <si>
    <t xml:space="preserve">% Return </t>
  </si>
  <si>
    <t xml:space="preserve">€ Total Return </t>
  </si>
  <si>
    <t>€ Profit</t>
  </si>
  <si>
    <t>Trading Accounts Total</t>
  </si>
  <si>
    <t>(10 Accounts)</t>
  </si>
  <si>
    <t xml:space="preserve">Investment </t>
  </si>
  <si>
    <t>(Investment - Fee's) €300.00</t>
  </si>
  <si>
    <t>€300 + €500 + €200 + €300</t>
  </si>
  <si>
    <t>William Hill</t>
  </si>
  <si>
    <t>PaddyPower</t>
  </si>
  <si>
    <t>BetFair</t>
  </si>
  <si>
    <t xml:space="preserve">William Hill Error didn’t pay out full amount </t>
  </si>
  <si>
    <t>€1,000.00 Investment, €500.00 Investment</t>
  </si>
  <si>
    <t>Week 1</t>
  </si>
  <si>
    <r>
      <rPr>
        <sz val="11"/>
        <color indexed="16"/>
        <rFont val="Calibri"/>
      </rPr>
      <t>*</t>
    </r>
    <r>
      <rPr>
        <sz val="11"/>
        <color indexed="8"/>
        <rFont val="Calibri"/>
      </rPr>
      <t xml:space="preserve"> €300.00 Cash Out BetFair to Transfer to William Hill</t>
    </r>
  </si>
  <si>
    <t>€200.00 Investment</t>
  </si>
  <si>
    <t>Paddy Power</t>
  </si>
  <si>
    <t>WH Didn’t Place</t>
  </si>
  <si>
    <t>Cash Out Early</t>
  </si>
  <si>
    <t>Loss from Odds Change</t>
  </si>
  <si>
    <r>
      <rPr>
        <sz val="11"/>
        <color indexed="16"/>
        <rFont val="Calibri"/>
      </rPr>
      <t xml:space="preserve">* </t>
    </r>
    <r>
      <rPr>
        <sz val="11"/>
        <color indexed="8"/>
        <rFont val="Calibri"/>
      </rPr>
      <t>Relodgement of €300 into William Hill</t>
    </r>
  </si>
  <si>
    <t>Coral Sports</t>
  </si>
  <si>
    <r>
      <rPr>
        <b/>
        <sz val="11"/>
        <color indexed="8"/>
        <rFont val="Calibri"/>
      </rPr>
      <t>BetFair</t>
    </r>
    <r>
      <rPr>
        <sz val="11"/>
        <color indexed="8"/>
        <rFont val="Calibri"/>
      </rPr>
      <t xml:space="preserve"> </t>
    </r>
    <r>
      <rPr>
        <b/>
        <sz val="11"/>
        <color indexed="8"/>
        <rFont val="Calibri"/>
      </rPr>
      <t>FREE</t>
    </r>
  </si>
  <si>
    <r>
      <rPr>
        <b/>
        <sz val="11"/>
        <color indexed="8"/>
        <rFont val="Calibri"/>
      </rPr>
      <t>PaddyPower F.F</t>
    </r>
    <r>
      <rPr>
        <sz val="11"/>
        <color indexed="8"/>
        <rFont val="Calibri"/>
      </rPr>
      <t>.</t>
    </r>
  </si>
  <si>
    <t>* Cart Change for Evens</t>
  </si>
  <si>
    <t xml:space="preserve">€300 Investment </t>
  </si>
  <si>
    <t>Week 2 Tuesday</t>
  </si>
  <si>
    <t>€500 Coral Sports</t>
  </si>
  <si>
    <t>* BetFair Didn’t Place</t>
  </si>
  <si>
    <t>€250 Bet Fair</t>
  </si>
  <si>
    <t>BetClic</t>
  </si>
  <si>
    <t>* WH Didn’t Place 1st</t>
  </si>
  <si>
    <t>*WH Deducted Odds Change</t>
  </si>
  <si>
    <t>0.29032% and €126 profit down to -€29.56</t>
  </si>
  <si>
    <t>*PP Changed Odds After</t>
  </si>
  <si>
    <t>Free Bet</t>
  </si>
  <si>
    <t>Average % Return over 60 Trades</t>
  </si>
  <si>
    <t>SkyBet</t>
  </si>
  <si>
    <r>
      <rPr>
        <sz val="11"/>
        <color indexed="8"/>
        <rFont val="Calibri"/>
      </rPr>
      <t xml:space="preserve">Cashed Out All Accounts. </t>
    </r>
    <r>
      <rPr>
        <b/>
        <sz val="11"/>
        <color indexed="8"/>
        <rFont val="Calibri"/>
      </rPr>
      <t xml:space="preserve">-€300 </t>
    </r>
  </si>
  <si>
    <t>Game Voided. €Returned</t>
  </si>
  <si>
    <t>***** WH Wont Pay Out</t>
  </si>
  <si>
    <t>Should have been, 1.75% = €210.00 Profit</t>
  </si>
  <si>
    <t xml:space="preserve">€10 into Bet365 </t>
  </si>
  <si>
    <t>Most Active Accounts Winners/Losers</t>
  </si>
  <si>
    <t>BetFair Win</t>
  </si>
  <si>
    <t>Risk Anaylises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</si>
</sst>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€&quot;#,##0.00;&quot;-€&quot;#,##0.00"/>
    <numFmt numFmtId="165" formatCode="dd/mm/yyyy\ hh:mm:ss"/>
    <numFmt numFmtId="166" formatCode="0.0000"/>
    <numFmt numFmtId="167" formatCode="0.00000"/>
    <numFmt numFmtId="168" formatCode="0.000"/>
  </numFmts>
  <fonts count="4">
    <font>
      <sz val="11"/>
      <color indexed="8"/>
      <name val="Calibri"/>
    </font>
    <font>
      <b/>
      <sz val="11"/>
      <color indexed="8"/>
      <name val="Calibri"/>
    </font>
    <font>
      <sz val="11"/>
      <color indexed="16"/>
      <name val="Calibri"/>
    </font>
    <font>
      <b/>
      <u/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6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3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1" fillId="4" borderId="2" xfId="0" applyNumberFormat="1" applyFont="1" applyFill="1" applyBorder="1" applyAlignment="1"/>
    <xf numFmtId="49" fontId="1" fillId="5" borderId="2" xfId="0" applyNumberFormat="1" applyFont="1" applyFill="1" applyBorder="1" applyAlignment="1"/>
    <xf numFmtId="49" fontId="1" fillId="6" borderId="2" xfId="0" applyNumberFormat="1" applyFont="1" applyFill="1" applyBorder="1" applyAlignment="1"/>
    <xf numFmtId="49" fontId="1" fillId="7" borderId="2" xfId="0" applyNumberFormat="1" applyFont="1" applyFill="1" applyBorder="1" applyAlignment="1"/>
    <xf numFmtId="0" fontId="0" fillId="0" borderId="4" xfId="0" applyFont="1" applyBorder="1" applyAlignment="1"/>
    <xf numFmtId="49" fontId="1" fillId="2" borderId="5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0" borderId="1" xfId="0" applyFont="1" applyBorder="1" applyAlignment="1"/>
    <xf numFmtId="0" fontId="0" fillId="3" borderId="6" xfId="0" applyNumberFormat="1" applyFont="1" applyFill="1" applyBorder="1" applyAlignment="1"/>
    <xf numFmtId="0" fontId="0" fillId="0" borderId="3" xfId="0" applyFont="1" applyBorder="1" applyAlignment="1"/>
    <xf numFmtId="0" fontId="0" fillId="4" borderId="6" xfId="0" applyNumberFormat="1" applyFont="1" applyFill="1" applyBorder="1" applyAlignment="1"/>
    <xf numFmtId="0" fontId="0" fillId="5" borderId="6" xfId="0" applyNumberFormat="1" applyFont="1" applyFill="1" applyBorder="1" applyAlignment="1"/>
    <xf numFmtId="0" fontId="0" fillId="6" borderId="6" xfId="0" applyNumberFormat="1" applyFont="1" applyFill="1" applyBorder="1" applyAlignment="1"/>
    <xf numFmtId="0" fontId="1" fillId="7" borderId="6" xfId="0" applyNumberFormat="1" applyFont="1" applyFill="1" applyBorder="1" applyAlignment="1"/>
    <xf numFmtId="164" fontId="1" fillId="2" borderId="5" xfId="0" applyNumberFormat="1" applyFont="1" applyFill="1" applyBorder="1" applyAlignment="1"/>
    <xf numFmtId="14" fontId="0" fillId="2" borderId="1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2" borderId="3" xfId="0" applyNumberFormat="1" applyFont="1" applyFill="1" applyBorder="1" applyAlignment="1"/>
    <xf numFmtId="2" fontId="0" fillId="2" borderId="3" xfId="0" applyNumberFormat="1" applyFont="1" applyFill="1" applyBorder="1" applyAlignment="1"/>
    <xf numFmtId="2" fontId="0" fillId="4" borderId="6" xfId="0" applyNumberFormat="1" applyFont="1" applyFill="1" applyBorder="1" applyAlignment="1"/>
    <xf numFmtId="2" fontId="0" fillId="5" borderId="6" xfId="0" applyNumberFormat="1" applyFont="1" applyFill="1" applyBorder="1" applyAlignment="1"/>
    <xf numFmtId="2" fontId="0" fillId="6" borderId="6" xfId="0" applyNumberFormat="1" applyFont="1" applyFill="1" applyBorder="1" applyAlignment="1"/>
    <xf numFmtId="2" fontId="1" fillId="7" borderId="6" xfId="0" applyNumberFormat="1" applyFont="1" applyFill="1" applyBorder="1" applyAlignment="1"/>
    <xf numFmtId="164" fontId="0" fillId="2" borderId="5" xfId="0" applyNumberFormat="1" applyFont="1" applyFill="1" applyBorder="1" applyAlignment="1"/>
    <xf numFmtId="0" fontId="0" fillId="0" borderId="5" xfId="0" applyFont="1" applyBorder="1" applyAlignment="1"/>
    <xf numFmtId="165" fontId="0" fillId="2" borderId="1" xfId="0" applyNumberFormat="1" applyFont="1" applyFill="1" applyBorder="1" applyAlignment="1"/>
    <xf numFmtId="49" fontId="0" fillId="2" borderId="4" xfId="0" applyNumberFormat="1" applyFont="1" applyFill="1" applyBorder="1" applyAlignment="1"/>
    <xf numFmtId="166" fontId="0" fillId="5" borderId="6" xfId="0" applyNumberFormat="1" applyFont="1" applyFill="1" applyBorder="1" applyAlignment="1"/>
    <xf numFmtId="167" fontId="0" fillId="5" borderId="6" xfId="0" applyNumberFormat="1" applyFont="1" applyFill="1" applyBorder="1" applyAlignment="1"/>
    <xf numFmtId="0" fontId="0" fillId="0" borderId="7" xfId="0" applyFont="1" applyBorder="1" applyAlignment="1"/>
    <xf numFmtId="14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/>
    <xf numFmtId="164" fontId="0" fillId="2" borderId="1" xfId="0" applyNumberFormat="1" applyFont="1" applyFill="1" applyBorder="1" applyAlignment="1"/>
    <xf numFmtId="168" fontId="0" fillId="5" borderId="6" xfId="0" applyNumberFormat="1" applyFont="1" applyFill="1" applyBorder="1" applyAlignment="1"/>
    <xf numFmtId="14" fontId="0" fillId="8" borderId="10" xfId="0" applyNumberFormat="1" applyFont="1" applyFill="1" applyBorder="1" applyAlignment="1"/>
    <xf numFmtId="49" fontId="0" fillId="8" borderId="6" xfId="0" applyNumberFormat="1" applyFont="1" applyFill="1" applyBorder="1" applyAlignment="1"/>
    <xf numFmtId="164" fontId="0" fillId="2" borderId="4" xfId="0" applyNumberFormat="1" applyFont="1" applyFill="1" applyBorder="1" applyAlignment="1"/>
    <xf numFmtId="49" fontId="0" fillId="2" borderId="11" xfId="0" applyNumberFormat="1" applyFont="1" applyFill="1" applyBorder="1" applyAlignment="1"/>
    <xf numFmtId="14" fontId="0" fillId="2" borderId="12" xfId="0" applyNumberFormat="1" applyFont="1" applyFill="1" applyBorder="1" applyAlignment="1"/>
    <xf numFmtId="0" fontId="0" fillId="0" borderId="13" xfId="0" applyFont="1" applyBorder="1" applyAlignment="1"/>
    <xf numFmtId="0" fontId="0" fillId="3" borderId="14" xfId="0" applyNumberFormat="1" applyFont="1" applyFill="1" applyBorder="1" applyAlignment="1"/>
    <xf numFmtId="0" fontId="0" fillId="4" borderId="14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6" borderId="14" xfId="0" applyNumberFormat="1" applyFont="1" applyFill="1" applyBorder="1" applyAlignment="1"/>
    <xf numFmtId="2" fontId="0" fillId="7" borderId="14" xfId="0" applyNumberFormat="1" applyFont="1" applyFill="1" applyBorder="1" applyAlignment="1"/>
    <xf numFmtId="0" fontId="0" fillId="0" borderId="0" xfId="0" applyNumberFormat="1" applyFont="1" applyAlignment="1"/>
    <xf numFmtId="0" fontId="1" fillId="2" borderId="5" xfId="0" applyNumberFormat="1" applyFont="1" applyFill="1" applyBorder="1" applyAlignment="1"/>
    <xf numFmtId="49" fontId="1" fillId="3" borderId="6" xfId="0" applyNumberFormat="1" applyFont="1" applyFill="1" applyBorder="1" applyAlignment="1"/>
    <xf numFmtId="49" fontId="1" fillId="2" borderId="4" xfId="0" applyNumberFormat="1" applyFont="1" applyFill="1" applyBorder="1" applyAlignment="1"/>
    <xf numFmtId="2" fontId="0" fillId="2" borderId="4" xfId="0" applyNumberFormat="1" applyFont="1" applyFill="1" applyBorder="1" applyAlignment="1"/>
    <xf numFmtId="49" fontId="0" fillId="2" borderId="7" xfId="0" applyNumberFormat="1" applyFont="1" applyFill="1" applyBorder="1" applyAlignment="1"/>
    <xf numFmtId="0" fontId="0" fillId="4" borderId="15" xfId="0" applyNumberFormat="1" applyFont="1" applyFill="1" applyBorder="1" applyAlignment="1"/>
    <xf numFmtId="49" fontId="0" fillId="3" borderId="14" xfId="0" applyNumberFormat="1" applyFont="1" applyFill="1" applyBorder="1" applyAlignment="1"/>
    <xf numFmtId="2" fontId="0" fillId="4" borderId="13" xfId="0" applyNumberFormat="1" applyFont="1" applyFill="1" applyBorder="1" applyAlignment="1"/>
    <xf numFmtId="0" fontId="0" fillId="0" borderId="0" xfId="0" applyNumberFormat="1" applyFont="1" applyAlignment="1"/>
    <xf numFmtId="49" fontId="3" fillId="2" borderId="5" xfId="0" applyNumberFormat="1" applyFont="1" applyFill="1" applyBorder="1" applyAlignment="1"/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ADACAC"/>
      <rgbColor rgb="FFFFD965"/>
      <rgbColor rgb="FFBDD6EE"/>
      <rgbColor rgb="FFFFFF00"/>
      <rgbColor rgb="FFFF0000"/>
      <rgbColor rgb="FF00B05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3"/>
  <sheetViews>
    <sheetView showGridLines="0" tabSelected="1" workbookViewId="0"/>
  </sheetViews>
  <sheetFormatPr defaultColWidth="8.85546875" defaultRowHeight="15" customHeight="1"/>
  <cols>
    <col min="1" max="1" width="10.7109375" style="1" customWidth="1"/>
    <col min="2" max="2" width="12.42578125" style="1" customWidth="1"/>
    <col min="3" max="3" width="15.42578125" style="1" customWidth="1"/>
    <col min="4" max="4" width="15.28515625" style="1" customWidth="1"/>
    <col min="5" max="5" width="16" style="1" customWidth="1"/>
    <col min="6" max="6" width="12.140625" style="1" customWidth="1"/>
    <col min="7" max="7" width="10.140625" style="1" customWidth="1"/>
    <col min="8" max="8" width="13.85546875" style="1" customWidth="1"/>
    <col min="9" max="9" width="10.85546875" style="1" customWidth="1"/>
    <col min="10" max="10" width="27.85546875" style="1" customWidth="1"/>
    <col min="11" max="11" width="21.140625" style="1" customWidth="1"/>
    <col min="12" max="12" width="52.42578125" style="1" customWidth="1"/>
    <col min="13" max="13" width="50.5703125" style="1" customWidth="1"/>
    <col min="14" max="256" width="8.85546875" style="1" customWidth="1"/>
  </cols>
  <sheetData>
    <row r="1" spans="1:13" ht="15" customHeight="1">
      <c r="A1" s="2" t="s">
        <v>0</v>
      </c>
      <c r="B1" s="3" t="s">
        <v>1</v>
      </c>
      <c r="C1" s="4" t="s">
        <v>2</v>
      </c>
      <c r="D1" s="3" t="s">
        <v>1</v>
      </c>
      <c r="E1" s="4" t="s">
        <v>2</v>
      </c>
      <c r="F1" s="5" t="s">
        <v>3</v>
      </c>
      <c r="G1" s="6" t="s">
        <v>4</v>
      </c>
      <c r="H1" s="7" t="s">
        <v>5</v>
      </c>
      <c r="I1" s="8" t="s">
        <v>6</v>
      </c>
      <c r="J1" s="9"/>
      <c r="K1" s="10" t="s">
        <v>7</v>
      </c>
      <c r="L1" s="11" t="s">
        <v>8</v>
      </c>
      <c r="M1" s="11" t="s">
        <v>9</v>
      </c>
    </row>
    <row r="2" spans="1:13" ht="15" customHeight="1">
      <c r="A2" s="12"/>
      <c r="B2" s="13"/>
      <c r="C2" s="14"/>
      <c r="D2" s="13"/>
      <c r="E2" s="14"/>
      <c r="F2" s="15"/>
      <c r="G2" s="16"/>
      <c r="H2" s="17"/>
      <c r="I2" s="18"/>
      <c r="J2" s="9"/>
      <c r="K2" s="19">
        <v>278.51</v>
      </c>
      <c r="L2" s="11" t="s">
        <v>10</v>
      </c>
      <c r="M2" s="11" t="s">
        <v>11</v>
      </c>
    </row>
    <row r="3" spans="1:13" ht="15" customHeight="1">
      <c r="A3" s="20">
        <v>42298</v>
      </c>
      <c r="B3" s="21" t="s">
        <v>12</v>
      </c>
      <c r="C3" s="22">
        <v>4.5</v>
      </c>
      <c r="D3" s="21" t="s">
        <v>13</v>
      </c>
      <c r="E3" s="23">
        <v>5.5</v>
      </c>
      <c r="F3" s="24">
        <f>SUM(C3+E3)</f>
        <v>10</v>
      </c>
      <c r="G3" s="25">
        <v>1.2999999999999999E-2</v>
      </c>
      <c r="H3" s="26">
        <f>SUM(F3*G3+F3)</f>
        <v>10.130000000000001</v>
      </c>
      <c r="I3" s="27">
        <f>SUM(H3-F3)</f>
        <v>0.13000000000000078</v>
      </c>
      <c r="J3" s="9"/>
      <c r="K3" s="28">
        <f>SUM(K2+I3)</f>
        <v>278.64</v>
      </c>
      <c r="L3" s="29"/>
      <c r="M3" s="29"/>
    </row>
    <row r="4" spans="1:13" ht="15" customHeight="1">
      <c r="A4" s="20">
        <v>42299</v>
      </c>
      <c r="B4" s="21" t="s">
        <v>12</v>
      </c>
      <c r="C4" s="22">
        <v>5.64</v>
      </c>
      <c r="D4" s="21" t="s">
        <v>13</v>
      </c>
      <c r="E4" s="23">
        <v>4.3600000000000003</v>
      </c>
      <c r="F4" s="24">
        <f>SUM(C4+E4)</f>
        <v>10</v>
      </c>
      <c r="G4" s="25">
        <v>3.4000000000000002E-2</v>
      </c>
      <c r="H4" s="26">
        <f>SUM(F4*G4+F4)</f>
        <v>10.34</v>
      </c>
      <c r="I4" s="27">
        <f>SUM(H4-F4)</f>
        <v>0.33999999999999986</v>
      </c>
      <c r="J4" s="9"/>
      <c r="K4" s="28">
        <f>SUM(K3+I4)</f>
        <v>278.97999999999996</v>
      </c>
      <c r="L4" s="29"/>
      <c r="M4" s="29"/>
    </row>
    <row r="5" spans="1:13" ht="15" customHeight="1">
      <c r="A5" s="20">
        <v>42299</v>
      </c>
      <c r="B5" s="21" t="s">
        <v>12</v>
      </c>
      <c r="C5" s="22">
        <v>3.85</v>
      </c>
      <c r="D5" s="21" t="s">
        <v>13</v>
      </c>
      <c r="E5" s="23">
        <v>6.15</v>
      </c>
      <c r="F5" s="24">
        <f>SUM(C5+E5)</f>
        <v>10</v>
      </c>
      <c r="G5" s="25">
        <v>2.0750000000000002</v>
      </c>
      <c r="H5" s="26">
        <f>SUM(F5*G5+F5)</f>
        <v>30.75</v>
      </c>
      <c r="I5" s="27">
        <f>SUM(H5-F5)</f>
        <v>20.75</v>
      </c>
      <c r="J5" s="9"/>
      <c r="K5" s="28">
        <f>SUM(K4+I5)</f>
        <v>299.72999999999996</v>
      </c>
      <c r="L5" s="29"/>
      <c r="M5" s="29"/>
    </row>
    <row r="6" spans="1:13" ht="15" customHeight="1">
      <c r="A6" s="30">
        <v>42300</v>
      </c>
      <c r="B6" s="21" t="s">
        <v>12</v>
      </c>
      <c r="C6" s="22">
        <v>5.18</v>
      </c>
      <c r="D6" s="21" t="s">
        <v>13</v>
      </c>
      <c r="E6" s="23">
        <v>4.8099999999999996</v>
      </c>
      <c r="F6" s="24">
        <f>SUM(C6+E6)</f>
        <v>9.9899999999999984</v>
      </c>
      <c r="G6" s="25">
        <v>1.0999999999999999E-2</v>
      </c>
      <c r="H6" s="26">
        <f>SUM(F6*G6+F6)</f>
        <v>10.099889999999998</v>
      </c>
      <c r="I6" s="27">
        <f>SUM(H6-F6)</f>
        <v>0.10989000000000004</v>
      </c>
      <c r="J6" s="9"/>
      <c r="K6" s="28">
        <f>SUM(K5+I6)</f>
        <v>299.83988999999997</v>
      </c>
      <c r="L6" s="29"/>
      <c r="M6" s="29"/>
    </row>
    <row r="7" spans="1:13" ht="15" customHeight="1">
      <c r="A7" s="20">
        <v>42300</v>
      </c>
      <c r="B7" s="21" t="s">
        <v>12</v>
      </c>
      <c r="C7" s="22">
        <v>7.56</v>
      </c>
      <c r="D7" s="21" t="s">
        <v>14</v>
      </c>
      <c r="E7" s="23">
        <v>2.44</v>
      </c>
      <c r="F7" s="24">
        <f>SUM(C7+E7)</f>
        <v>10</v>
      </c>
      <c r="G7" s="25">
        <v>0.03</v>
      </c>
      <c r="H7" s="26">
        <f>SUM(F7*G7+F7)</f>
        <v>10.3</v>
      </c>
      <c r="I7" s="27">
        <f>SUM(H7-F7)</f>
        <v>0.30000000000000071</v>
      </c>
      <c r="J7" s="9"/>
      <c r="K7" s="28">
        <f>SUM(K6+I7)</f>
        <v>300.13988999999998</v>
      </c>
      <c r="L7" s="29"/>
      <c r="M7" s="29"/>
    </row>
    <row r="8" spans="1:13" ht="15" customHeight="1">
      <c r="A8" s="20">
        <v>42300</v>
      </c>
      <c r="B8" s="21" t="s">
        <v>12</v>
      </c>
      <c r="C8" s="22">
        <v>6.83</v>
      </c>
      <c r="D8" s="21" t="s">
        <v>14</v>
      </c>
      <c r="E8" s="23">
        <v>3.17</v>
      </c>
      <c r="F8" s="24">
        <f>SUM(C8+E8)</f>
        <v>10</v>
      </c>
      <c r="G8" s="25">
        <v>4.5999999999999999E-2</v>
      </c>
      <c r="H8" s="26">
        <f>SUM(F8*G8+F8)</f>
        <v>10.46</v>
      </c>
      <c r="I8" s="27">
        <f>SUM(H8-F8)</f>
        <v>0.46000000000000085</v>
      </c>
      <c r="J8" s="9"/>
      <c r="K8" s="28">
        <f>SUM(K7+I8)</f>
        <v>300.59988999999996</v>
      </c>
      <c r="L8" s="29"/>
      <c r="M8" s="29"/>
    </row>
    <row r="9" spans="1:13" ht="15" customHeight="1">
      <c r="A9" s="20">
        <v>42300</v>
      </c>
      <c r="B9" s="21" t="s">
        <v>12</v>
      </c>
      <c r="C9" s="22">
        <v>3.59</v>
      </c>
      <c r="D9" s="21" t="s">
        <v>13</v>
      </c>
      <c r="E9" s="23">
        <v>6.41</v>
      </c>
      <c r="F9" s="24">
        <f>SUM(C9+E9)</f>
        <v>10</v>
      </c>
      <c r="G9" s="25">
        <v>0.34499999999999997</v>
      </c>
      <c r="H9" s="26">
        <f>SUM(F9*G9+F9)</f>
        <v>13.45</v>
      </c>
      <c r="I9" s="27">
        <f>SUM(H9-F9)</f>
        <v>3.4499999999999993</v>
      </c>
      <c r="J9" s="9"/>
      <c r="K9" s="28">
        <f>SUM(K8+I9)</f>
        <v>304.04988999999995</v>
      </c>
      <c r="L9" s="29"/>
      <c r="M9" s="29"/>
    </row>
    <row r="10" spans="1:13" ht="15" customHeight="1">
      <c r="A10" s="20">
        <v>42301</v>
      </c>
      <c r="B10" s="21" t="s">
        <v>14</v>
      </c>
      <c r="C10" s="22">
        <v>3.82</v>
      </c>
      <c r="D10" s="21" t="s">
        <v>13</v>
      </c>
      <c r="E10" s="23">
        <v>6.18</v>
      </c>
      <c r="F10" s="24">
        <f>SUM(C10+E10)</f>
        <v>10</v>
      </c>
      <c r="G10" s="25">
        <v>0.31</v>
      </c>
      <c r="H10" s="26">
        <f>SUM(F10*G10+F10)</f>
        <v>13.1</v>
      </c>
      <c r="I10" s="27">
        <f>SUM(H10-F10)</f>
        <v>3.0999999999999996</v>
      </c>
      <c r="J10" s="9"/>
      <c r="K10" s="28">
        <f>SUM(K9+I10)</f>
        <v>307.14988999999997</v>
      </c>
      <c r="L10" s="29"/>
      <c r="M10" s="29"/>
    </row>
    <row r="11" spans="1:13" ht="15" customHeight="1">
      <c r="A11" s="20">
        <v>42301</v>
      </c>
      <c r="B11" s="21" t="s">
        <v>14</v>
      </c>
      <c r="C11" s="22">
        <v>9.9</v>
      </c>
      <c r="D11" s="21" t="s">
        <v>13</v>
      </c>
      <c r="E11" s="23">
        <v>0.1</v>
      </c>
      <c r="F11" s="24">
        <f>SUM(C11+E11)</f>
        <v>10</v>
      </c>
      <c r="G11" s="25">
        <v>0.01</v>
      </c>
      <c r="H11" s="26">
        <f>SUM(F11*G11+F11)</f>
        <v>10.1</v>
      </c>
      <c r="I11" s="27">
        <f>SUM(H11-F11)</f>
        <v>9.9999999999999645E-2</v>
      </c>
      <c r="J11" s="9"/>
      <c r="K11" s="28">
        <f>SUM(K10+I11)</f>
        <v>307.24988999999999</v>
      </c>
      <c r="L11" s="29"/>
      <c r="M11" s="29"/>
    </row>
    <row r="12" spans="1:13" ht="15" customHeight="1">
      <c r="A12" s="20">
        <v>42301</v>
      </c>
      <c r="B12" s="21" t="s">
        <v>12</v>
      </c>
      <c r="C12" s="22">
        <v>7.63</v>
      </c>
      <c r="D12" s="21" t="s">
        <v>13</v>
      </c>
      <c r="E12" s="23">
        <v>3.29</v>
      </c>
      <c r="F12" s="24">
        <f>SUM(C12+E12)</f>
        <v>10.92</v>
      </c>
      <c r="G12" s="25">
        <v>0.01</v>
      </c>
      <c r="H12" s="26">
        <f>SUM(F12*G12+F12)</f>
        <v>11.029199999999999</v>
      </c>
      <c r="I12" s="27">
        <f>SUM(H12-F12)</f>
        <v>0.10919999999999952</v>
      </c>
      <c r="J12" s="9"/>
      <c r="K12" s="28">
        <f>SUM(K11+I12)</f>
        <v>307.35908999999998</v>
      </c>
      <c r="L12" s="29"/>
      <c r="M12" s="29"/>
    </row>
    <row r="13" spans="1:13" ht="15" customHeight="1">
      <c r="A13" s="20">
        <v>42301</v>
      </c>
      <c r="B13" s="21" t="s">
        <v>14</v>
      </c>
      <c r="C13" s="22">
        <v>3.82</v>
      </c>
      <c r="D13" s="21" t="s">
        <v>13</v>
      </c>
      <c r="E13" s="23">
        <v>6.18</v>
      </c>
      <c r="F13" s="24">
        <f>SUM(C13+E13)</f>
        <v>10</v>
      </c>
      <c r="G13" s="25">
        <v>0.03</v>
      </c>
      <c r="H13" s="26">
        <f>SUM(F13*G13+F13)</f>
        <v>10.3</v>
      </c>
      <c r="I13" s="27">
        <f>SUM(H13-F13)</f>
        <v>0.30000000000000071</v>
      </c>
      <c r="J13" s="9"/>
      <c r="K13" s="28">
        <f>SUM(K12+I13)</f>
        <v>307.65908999999999</v>
      </c>
      <c r="L13" s="29"/>
      <c r="M13" s="29"/>
    </row>
    <row r="14" spans="1:13" ht="15" customHeight="1">
      <c r="A14" s="20">
        <v>42301</v>
      </c>
      <c r="B14" s="21" t="s">
        <v>14</v>
      </c>
      <c r="C14" s="22">
        <v>9.9</v>
      </c>
      <c r="D14" s="21" t="s">
        <v>13</v>
      </c>
      <c r="E14" s="23">
        <v>0.1</v>
      </c>
      <c r="F14" s="24">
        <f>SUM(C14+E14)</f>
        <v>10</v>
      </c>
      <c r="G14" s="25">
        <v>0.01</v>
      </c>
      <c r="H14" s="26">
        <f>SUM(F14*G14+F14)</f>
        <v>10.1</v>
      </c>
      <c r="I14" s="27">
        <f>SUM(H14-F14)</f>
        <v>9.9999999999999645E-2</v>
      </c>
      <c r="J14" s="9"/>
      <c r="K14" s="28">
        <f>SUM(K13+I14)</f>
        <v>307.75909000000001</v>
      </c>
      <c r="L14" s="29"/>
      <c r="M14" s="29"/>
    </row>
    <row r="15" spans="1:13" ht="15" customHeight="1">
      <c r="A15" s="20">
        <v>42301</v>
      </c>
      <c r="B15" s="21" t="s">
        <v>12</v>
      </c>
      <c r="C15" s="22">
        <v>7.63</v>
      </c>
      <c r="D15" s="21" t="s">
        <v>13</v>
      </c>
      <c r="E15" s="23">
        <v>3.29</v>
      </c>
      <c r="F15" s="24">
        <f>SUM(C15+E15)</f>
        <v>10.92</v>
      </c>
      <c r="G15" s="25">
        <v>0.01</v>
      </c>
      <c r="H15" s="26">
        <f>SUM(F15*G15+F15)</f>
        <v>11.029199999999999</v>
      </c>
      <c r="I15" s="27">
        <f>SUM(H15-F15)</f>
        <v>0.10919999999999952</v>
      </c>
      <c r="J15" s="9"/>
      <c r="K15" s="28">
        <f>SUM(K14+I15)</f>
        <v>307.86829</v>
      </c>
      <c r="L15" s="29"/>
      <c r="M15" s="29"/>
    </row>
    <row r="16" spans="1:13" ht="15" customHeight="1">
      <c r="A16" s="20">
        <v>42301</v>
      </c>
      <c r="B16" s="21" t="s">
        <v>12</v>
      </c>
      <c r="C16" s="22">
        <v>10</v>
      </c>
      <c r="D16" s="21" t="s">
        <v>13</v>
      </c>
      <c r="E16" s="23">
        <v>10</v>
      </c>
      <c r="F16" s="24">
        <f>SUM(C16+E16)</f>
        <v>20</v>
      </c>
      <c r="G16" s="25"/>
      <c r="H16" s="26">
        <v>12.86</v>
      </c>
      <c r="I16" s="27">
        <v>-7.14</v>
      </c>
      <c r="J16" s="9"/>
      <c r="K16" s="28">
        <f>SUM(K15+I16)</f>
        <v>300.72829000000002</v>
      </c>
      <c r="L16" s="11" t="s">
        <v>15</v>
      </c>
      <c r="M16" s="29"/>
    </row>
    <row r="17" spans="1:13" ht="15" customHeight="1">
      <c r="A17" s="20">
        <v>42301</v>
      </c>
      <c r="B17" s="21" t="s">
        <v>12</v>
      </c>
      <c r="C17" s="22">
        <v>6.62</v>
      </c>
      <c r="D17" s="21" t="s">
        <v>14</v>
      </c>
      <c r="E17" s="23">
        <v>3.38</v>
      </c>
      <c r="F17" s="24">
        <f>SUM(C17+E17)</f>
        <v>10</v>
      </c>
      <c r="G17" s="16">
        <v>1.4E-2</v>
      </c>
      <c r="H17" s="26">
        <f>SUM(F17*G17+F17)</f>
        <v>10.14</v>
      </c>
      <c r="I17" s="27">
        <f>SUM(H17-F17)</f>
        <v>0.14000000000000057</v>
      </c>
      <c r="J17" s="9"/>
      <c r="K17" s="28">
        <f>SUM(K16+I17)</f>
        <v>300.86829</v>
      </c>
      <c r="L17" s="29"/>
      <c r="M17" s="29"/>
    </row>
    <row r="18" spans="1:13" ht="15" customHeight="1">
      <c r="A18" s="20">
        <v>42301</v>
      </c>
      <c r="B18" s="21" t="s">
        <v>12</v>
      </c>
      <c r="C18" s="22">
        <v>3.32</v>
      </c>
      <c r="D18" s="21" t="s">
        <v>14</v>
      </c>
      <c r="E18" s="23">
        <v>6.68</v>
      </c>
      <c r="F18" s="24">
        <f>SUM(C18+E18)</f>
        <v>10</v>
      </c>
      <c r="G18" s="16">
        <v>0.104</v>
      </c>
      <c r="H18" s="26">
        <f>SUM(F18*G18+F18)</f>
        <v>11.04</v>
      </c>
      <c r="I18" s="27">
        <f>SUM(H18-F18)</f>
        <v>1.0399999999999991</v>
      </c>
      <c r="J18" s="9"/>
      <c r="K18" s="28">
        <f>SUM(K17+I18)</f>
        <v>301.90829000000002</v>
      </c>
      <c r="L18" s="29"/>
      <c r="M18" s="29"/>
    </row>
    <row r="19" spans="1:13" ht="15" customHeight="1">
      <c r="A19" s="20">
        <v>42304</v>
      </c>
      <c r="B19" s="21" t="s">
        <v>12</v>
      </c>
      <c r="C19" s="22">
        <v>450</v>
      </c>
      <c r="D19" s="21" t="s">
        <v>14</v>
      </c>
      <c r="E19" s="23">
        <v>250</v>
      </c>
      <c r="F19" s="24">
        <f>SUM(C19+E19)</f>
        <v>700</v>
      </c>
      <c r="G19" s="16">
        <v>0.33929999999999999</v>
      </c>
      <c r="H19" s="26">
        <f>SUM(F19*G19+F19)-0.01</f>
        <v>937.5</v>
      </c>
      <c r="I19" s="27">
        <f>SUM(H19-F19)</f>
        <v>237.5</v>
      </c>
      <c r="J19" s="9"/>
      <c r="K19" s="28">
        <f>SUM(K18+I19)+1500</f>
        <v>2039.4082900000001</v>
      </c>
      <c r="L19" s="11" t="s">
        <v>16</v>
      </c>
      <c r="M19" s="11" t="s">
        <v>17</v>
      </c>
    </row>
    <row r="20" spans="1:13" ht="15" customHeight="1">
      <c r="A20" s="20">
        <v>42305</v>
      </c>
      <c r="B20" s="21" t="s">
        <v>12</v>
      </c>
      <c r="C20" s="22">
        <v>80</v>
      </c>
      <c r="D20" s="21" t="s">
        <v>14</v>
      </c>
      <c r="E20" s="23">
        <v>80</v>
      </c>
      <c r="F20" s="24">
        <f>SUM(C20+E20)</f>
        <v>160</v>
      </c>
      <c r="G20" s="25">
        <v>0.4</v>
      </c>
      <c r="H20" s="26">
        <f>SUM(F20*G20+F20)</f>
        <v>224</v>
      </c>
      <c r="I20" s="27">
        <f>SUM(H20-F20)</f>
        <v>64</v>
      </c>
      <c r="J20" s="9"/>
      <c r="K20" s="28">
        <f>SUM(K19+I20)</f>
        <v>2103.4082900000003</v>
      </c>
      <c r="L20" s="11" t="s">
        <v>18</v>
      </c>
      <c r="M20" s="29"/>
    </row>
    <row r="21" spans="1:13" ht="15" customHeight="1">
      <c r="A21" s="20">
        <v>42305</v>
      </c>
      <c r="B21" s="21" t="s">
        <v>12</v>
      </c>
      <c r="C21" s="22">
        <v>80</v>
      </c>
      <c r="D21" s="13"/>
      <c r="E21" s="23">
        <v>0</v>
      </c>
      <c r="F21" s="15">
        <v>80</v>
      </c>
      <c r="G21" s="16">
        <v>1.3149999999999999</v>
      </c>
      <c r="H21" s="17">
        <f>SUM(F21*G21+F21)-0.2</f>
        <v>185</v>
      </c>
      <c r="I21" s="18">
        <f>SUM(H21-F21)</f>
        <v>105</v>
      </c>
      <c r="J21" s="9"/>
      <c r="K21" s="28">
        <f>SUM(K20+I21)+200</f>
        <v>2408.4082900000003</v>
      </c>
      <c r="L21" s="11" t="s">
        <v>19</v>
      </c>
      <c r="M21" s="29"/>
    </row>
    <row r="22" spans="1:13" ht="15" customHeight="1">
      <c r="A22" s="20">
        <v>42305</v>
      </c>
      <c r="B22" s="21" t="s">
        <v>20</v>
      </c>
      <c r="C22" s="22">
        <v>250</v>
      </c>
      <c r="D22" s="21" t="s">
        <v>21</v>
      </c>
      <c r="E22" s="23">
        <v>0</v>
      </c>
      <c r="F22" s="15">
        <v>250</v>
      </c>
      <c r="G22" s="16">
        <v>0.70199999999999996</v>
      </c>
      <c r="H22" s="17">
        <v>355.74</v>
      </c>
      <c r="I22" s="18">
        <f>SUM(H22-F22)</f>
        <v>105.74000000000001</v>
      </c>
      <c r="J22" s="31" t="s">
        <v>22</v>
      </c>
      <c r="K22" s="28">
        <f>SUM(K21+I22)</f>
        <v>2514.1482900000001</v>
      </c>
      <c r="L22" s="29"/>
      <c r="M22" s="29"/>
    </row>
    <row r="23" spans="1:13" ht="15" customHeight="1">
      <c r="A23" s="20">
        <v>42305</v>
      </c>
      <c r="B23" s="21" t="s">
        <v>12</v>
      </c>
      <c r="C23" s="22">
        <v>365</v>
      </c>
      <c r="D23" s="21" t="s">
        <v>14</v>
      </c>
      <c r="E23" s="23">
        <v>235</v>
      </c>
      <c r="F23" s="24">
        <f>SUM(C23+E23)</f>
        <v>600</v>
      </c>
      <c r="G23" s="32">
        <v>3.424E-2</v>
      </c>
      <c r="H23" s="26">
        <f>SUM(F23*G23+F23)-0.04</f>
        <v>620.50400000000002</v>
      </c>
      <c r="I23" s="27">
        <f>SUM(H23-F23)</f>
        <v>20.504000000000019</v>
      </c>
      <c r="J23" s="9"/>
      <c r="K23" s="28">
        <f>SUM(K22+I23)</f>
        <v>2534.65229</v>
      </c>
      <c r="L23" s="29"/>
      <c r="M23" s="29"/>
    </row>
    <row r="24" spans="1:13" ht="15" customHeight="1">
      <c r="A24" s="20">
        <v>42306</v>
      </c>
      <c r="B24" s="21" t="s">
        <v>20</v>
      </c>
      <c r="C24" s="22">
        <v>150</v>
      </c>
      <c r="D24" s="21" t="s">
        <v>12</v>
      </c>
      <c r="E24" s="23">
        <v>75</v>
      </c>
      <c r="F24" s="24">
        <f>SUM(C24+E24)</f>
        <v>225</v>
      </c>
      <c r="G24" s="16">
        <v>-0.10199999999999999</v>
      </c>
      <c r="H24" s="17">
        <v>202.07</v>
      </c>
      <c r="I24" s="27">
        <f>SUM(H24-F24)</f>
        <v>-22.930000000000007</v>
      </c>
      <c r="J24" s="31" t="s">
        <v>23</v>
      </c>
      <c r="K24" s="28">
        <f>SUM(K23+I24)</f>
        <v>2511.7222900000002</v>
      </c>
      <c r="L24" s="28"/>
      <c r="M24" s="29"/>
    </row>
    <row r="25" spans="1:13" ht="15" customHeight="1">
      <c r="A25" s="20">
        <v>42306</v>
      </c>
      <c r="B25" s="21" t="s">
        <v>20</v>
      </c>
      <c r="C25" s="22">
        <v>410</v>
      </c>
      <c r="D25" s="21" t="s">
        <v>14</v>
      </c>
      <c r="E25" s="23">
        <v>190</v>
      </c>
      <c r="F25" s="24">
        <f>SUM(C25+E25)</f>
        <v>600</v>
      </c>
      <c r="G25" s="16">
        <v>7.3800000000000004E-2</v>
      </c>
      <c r="H25" s="26">
        <f>SUM(F25*G25+F25)</f>
        <v>644.28</v>
      </c>
      <c r="I25" s="27">
        <f>SUM(H25-F25)</f>
        <v>44.279999999999973</v>
      </c>
      <c r="J25" s="9"/>
      <c r="K25" s="28">
        <f>SUM(K24+I25)</f>
        <v>2556.0022900000004</v>
      </c>
      <c r="L25" s="29"/>
      <c r="M25" s="29"/>
    </row>
    <row r="26" spans="1:13" ht="15" customHeight="1">
      <c r="A26" s="20">
        <v>42306</v>
      </c>
      <c r="B26" s="21" t="s">
        <v>12</v>
      </c>
      <c r="C26" s="22">
        <v>325</v>
      </c>
      <c r="D26" s="21" t="s">
        <v>14</v>
      </c>
      <c r="E26" s="23">
        <v>175</v>
      </c>
      <c r="F26" s="24">
        <f>SUM(C26+E26)</f>
        <v>500</v>
      </c>
      <c r="G26" s="16">
        <v>0.04</v>
      </c>
      <c r="H26" s="26">
        <f>SUM(F26*G26+F26)</f>
        <v>520</v>
      </c>
      <c r="I26" s="27">
        <f>SUM(H26-F26)</f>
        <v>20</v>
      </c>
      <c r="J26" s="9"/>
      <c r="K26" s="28">
        <f>SUM(K25+I26)</f>
        <v>2576.0022900000004</v>
      </c>
      <c r="L26" s="29"/>
      <c r="M26" s="29"/>
    </row>
    <row r="27" spans="1:13" ht="15" customHeight="1">
      <c r="A27" s="20">
        <v>42306</v>
      </c>
      <c r="B27" s="21" t="s">
        <v>12</v>
      </c>
      <c r="C27" s="22">
        <v>415</v>
      </c>
      <c r="D27" s="21" t="s">
        <v>13</v>
      </c>
      <c r="E27" s="23">
        <v>185</v>
      </c>
      <c r="F27" s="24">
        <f>SUM(C27+E27)</f>
        <v>600</v>
      </c>
      <c r="G27" s="16">
        <v>9.2200000000000004E-2</v>
      </c>
      <c r="H27" s="26">
        <f>SUM(F27*G27+F27)</f>
        <v>655.32000000000005</v>
      </c>
      <c r="I27" s="27">
        <f>SUM(H27-F27)+0.05</f>
        <v>55.370000000000047</v>
      </c>
      <c r="J27" s="31" t="s">
        <v>22</v>
      </c>
      <c r="K27" s="28">
        <f>SUM(K26+I27)</f>
        <v>2631.3722900000002</v>
      </c>
      <c r="L27" s="29"/>
      <c r="M27" s="29"/>
    </row>
    <row r="28" spans="1:13" ht="15" customHeight="1">
      <c r="A28" s="20">
        <v>42307</v>
      </c>
      <c r="B28" s="21" t="s">
        <v>14</v>
      </c>
      <c r="C28" s="22">
        <v>300</v>
      </c>
      <c r="D28" s="13"/>
      <c r="E28" s="23">
        <v>0</v>
      </c>
      <c r="F28" s="24">
        <f>SUM(C28+E28)</f>
        <v>300</v>
      </c>
      <c r="G28" s="16">
        <v>0.1328</v>
      </c>
      <c r="H28" s="26">
        <f>SUM(F28*G28+F28)+0.01</f>
        <v>339.85</v>
      </c>
      <c r="I28" s="27">
        <f>SUM(H28-F28)</f>
        <v>39.850000000000023</v>
      </c>
      <c r="J28" s="31" t="s">
        <v>22</v>
      </c>
      <c r="K28" s="28">
        <f>SUM(K27+I28)</f>
        <v>2671.2222900000002</v>
      </c>
      <c r="L28" s="11" t="s">
        <v>24</v>
      </c>
      <c r="M28" s="29"/>
    </row>
    <row r="29" spans="1:13" ht="15" customHeight="1">
      <c r="A29" s="20">
        <v>42307</v>
      </c>
      <c r="B29" s="21" t="s">
        <v>14</v>
      </c>
      <c r="C29" s="22">
        <v>35</v>
      </c>
      <c r="D29" s="13"/>
      <c r="E29" s="23">
        <v>0</v>
      </c>
      <c r="F29" s="24">
        <f>SUM(C29+E29)</f>
        <v>35</v>
      </c>
      <c r="G29" s="16">
        <v>0.187</v>
      </c>
      <c r="H29" s="26">
        <f>SUM(F29*G29+F29)+0.03</f>
        <v>41.575000000000003</v>
      </c>
      <c r="I29" s="27">
        <f>SUM(H29-F29)+0.05</f>
        <v>6.6250000000000027</v>
      </c>
      <c r="J29" s="31" t="s">
        <v>22</v>
      </c>
      <c r="K29" s="28">
        <f>SUM(K28+I29)</f>
        <v>2677.8472900000002</v>
      </c>
      <c r="L29" s="29"/>
      <c r="M29" s="29"/>
    </row>
    <row r="30" spans="1:13" ht="15" customHeight="1">
      <c r="A30" s="20">
        <v>42307</v>
      </c>
      <c r="B30" s="21" t="s">
        <v>25</v>
      </c>
      <c r="C30" s="22">
        <v>24</v>
      </c>
      <c r="D30" s="21" t="s">
        <v>13</v>
      </c>
      <c r="E30" s="23">
        <v>15</v>
      </c>
      <c r="F30" s="24">
        <f>SUM(C30+E30)</f>
        <v>39</v>
      </c>
      <c r="G30" s="16">
        <v>0.15</v>
      </c>
      <c r="H30" s="26">
        <f>SUM(F30*G30+F30)+0.03</f>
        <v>44.88</v>
      </c>
      <c r="I30" s="27">
        <f>SUM(H30-F30)+0.05</f>
        <v>5.9300000000000024</v>
      </c>
      <c r="J30" s="9"/>
      <c r="K30" s="28">
        <f>SUM(K29+I30)</f>
        <v>2683.77729</v>
      </c>
      <c r="L30" s="29"/>
      <c r="M30" s="29"/>
    </row>
    <row r="31" spans="1:13" ht="15" customHeight="1">
      <c r="A31" s="20">
        <v>42307</v>
      </c>
      <c r="B31" s="21" t="s">
        <v>12</v>
      </c>
      <c r="C31" s="22">
        <v>280</v>
      </c>
      <c r="D31" s="21" t="s">
        <v>13</v>
      </c>
      <c r="E31" s="23">
        <v>320</v>
      </c>
      <c r="F31" s="24">
        <f>SUM(C31+E31)</f>
        <v>600</v>
      </c>
      <c r="G31" s="16">
        <v>6.6600000000000006E-2</v>
      </c>
      <c r="H31" s="26">
        <f>SUM(F31*G31+F31)+0.04</f>
        <v>640</v>
      </c>
      <c r="I31" s="27">
        <f>SUM(H31-F31)</f>
        <v>40</v>
      </c>
      <c r="J31" s="9"/>
      <c r="K31" s="28">
        <f>SUM(K30+I31)</f>
        <v>2723.77729</v>
      </c>
      <c r="L31" s="29"/>
      <c r="M31" s="29"/>
    </row>
    <row r="32" spans="1:13" ht="15" customHeight="1">
      <c r="A32" s="20">
        <v>42307</v>
      </c>
      <c r="B32" s="21" t="s">
        <v>26</v>
      </c>
      <c r="C32" s="22">
        <v>0</v>
      </c>
      <c r="D32" s="21" t="s">
        <v>27</v>
      </c>
      <c r="E32" s="23">
        <v>10</v>
      </c>
      <c r="F32" s="24">
        <f>SUM(C32+E32)</f>
        <v>10</v>
      </c>
      <c r="G32" s="16">
        <v>3.5</v>
      </c>
      <c r="H32" s="26">
        <f>SUM(F32*G32+F32)</f>
        <v>45</v>
      </c>
      <c r="I32" s="27">
        <f>SUM(H32-F32)</f>
        <v>35</v>
      </c>
      <c r="J32" s="9"/>
      <c r="K32" s="28">
        <f>SUM(K31+I32)</f>
        <v>2758.77729</v>
      </c>
      <c r="L32" s="29"/>
      <c r="M32" s="29"/>
    </row>
    <row r="33" spans="1:13" ht="15" customHeight="1">
      <c r="A33" s="20">
        <v>42307</v>
      </c>
      <c r="B33" s="21" t="s">
        <v>12</v>
      </c>
      <c r="C33" s="22">
        <v>125</v>
      </c>
      <c r="D33" s="21" t="s">
        <v>20</v>
      </c>
      <c r="E33" s="23">
        <v>375</v>
      </c>
      <c r="F33" s="24">
        <f>SUM(C33+E33)</f>
        <v>500</v>
      </c>
      <c r="G33" s="16">
        <v>8.3299999999999999E-2</v>
      </c>
      <c r="H33" s="26">
        <f>SUM(F33*G33+F33)+0.02</f>
        <v>541.66999999999996</v>
      </c>
      <c r="I33" s="27">
        <f>SUM(H33-F33)</f>
        <v>41.669999999999959</v>
      </c>
      <c r="J33" s="9"/>
      <c r="K33" s="28">
        <f>SUM(K32+I33)</f>
        <v>2800.4472900000001</v>
      </c>
      <c r="L33" s="29"/>
      <c r="M33" s="29"/>
    </row>
    <row r="34" spans="1:13" ht="15" customHeight="1">
      <c r="A34" s="20">
        <v>42307</v>
      </c>
      <c r="B34" s="21" t="s">
        <v>12</v>
      </c>
      <c r="C34" s="22">
        <v>90</v>
      </c>
      <c r="D34" s="21" t="s">
        <v>13</v>
      </c>
      <c r="E34" s="23">
        <v>90</v>
      </c>
      <c r="F34" s="24">
        <f>SUM(C34+E34)</f>
        <v>180</v>
      </c>
      <c r="G34" s="16">
        <v>0</v>
      </c>
      <c r="H34" s="26">
        <f>SUM(F34*G34+F34)</f>
        <v>180</v>
      </c>
      <c r="I34" s="27">
        <f>SUM(H34-F34)</f>
        <v>0</v>
      </c>
      <c r="J34" s="31" t="s">
        <v>28</v>
      </c>
      <c r="K34" s="28">
        <f>SUM(K33+I34)</f>
        <v>2800.4472900000001</v>
      </c>
      <c r="L34" s="29"/>
      <c r="M34" s="29"/>
    </row>
    <row r="35" spans="1:13" ht="15" customHeight="1">
      <c r="A35" s="20">
        <v>42308</v>
      </c>
      <c r="B35" s="21" t="s">
        <v>12</v>
      </c>
      <c r="C35" s="22">
        <v>200</v>
      </c>
      <c r="D35" s="21" t="s">
        <v>13</v>
      </c>
      <c r="E35" s="23">
        <v>300</v>
      </c>
      <c r="F35" s="24">
        <f>SUM(C35+E35)</f>
        <v>500</v>
      </c>
      <c r="G35" s="25">
        <v>0.1</v>
      </c>
      <c r="H35" s="26">
        <f>SUM(F35*G35+F35)</f>
        <v>550</v>
      </c>
      <c r="I35" s="27">
        <f>SUM(H35-F35)</f>
        <v>50</v>
      </c>
      <c r="J35" s="9"/>
      <c r="K35" s="28">
        <f>SUM(K34+I35)+300</f>
        <v>3150.4472900000001</v>
      </c>
      <c r="L35" s="11" t="s">
        <v>29</v>
      </c>
      <c r="M35" s="29"/>
    </row>
    <row r="36" spans="1:13" ht="15" customHeight="1">
      <c r="A36" s="20">
        <v>42308</v>
      </c>
      <c r="B36" s="21" t="s">
        <v>14</v>
      </c>
      <c r="C36" s="22">
        <v>170</v>
      </c>
      <c r="D36" s="21" t="s">
        <v>12</v>
      </c>
      <c r="E36" s="23">
        <v>330</v>
      </c>
      <c r="F36" s="24">
        <f>SUM(C36+E36)</f>
        <v>500</v>
      </c>
      <c r="G36" s="16">
        <v>0.28699999999999998</v>
      </c>
      <c r="H36" s="26">
        <f>SUM(F36*G36+F36)</f>
        <v>643.5</v>
      </c>
      <c r="I36" s="27">
        <f>SUM(H36-F36)</f>
        <v>143.5</v>
      </c>
      <c r="J36" s="9"/>
      <c r="K36" s="28">
        <f>SUM(K35+I36)</f>
        <v>3293.9472900000001</v>
      </c>
      <c r="L36" s="29"/>
      <c r="M36" s="29"/>
    </row>
    <row r="37" spans="1:13" ht="15" customHeight="1">
      <c r="A37" s="20">
        <v>42308</v>
      </c>
      <c r="B37" s="21" t="s">
        <v>12</v>
      </c>
      <c r="C37" s="22">
        <v>140</v>
      </c>
      <c r="D37" s="21" t="s">
        <v>13</v>
      </c>
      <c r="E37" s="23">
        <v>360</v>
      </c>
      <c r="F37" s="24">
        <f>SUM(C37+E37)</f>
        <v>500</v>
      </c>
      <c r="G37" s="32">
        <v>5.6939999999999998E-2</v>
      </c>
      <c r="H37" s="26">
        <f>SUM(F37*G37+F37)</f>
        <v>528.47</v>
      </c>
      <c r="I37" s="27">
        <f>SUM(H37-F37)</f>
        <v>28.470000000000027</v>
      </c>
      <c r="J37" s="9"/>
      <c r="K37" s="28">
        <f>SUM(K36+I37)</f>
        <v>3322.4172900000003</v>
      </c>
      <c r="L37" s="29"/>
      <c r="M37" s="29"/>
    </row>
    <row r="38" spans="1:13" ht="15" customHeight="1">
      <c r="A38" s="20">
        <v>42308</v>
      </c>
      <c r="B38" s="21" t="s">
        <v>12</v>
      </c>
      <c r="C38" s="22">
        <v>400</v>
      </c>
      <c r="D38" s="13"/>
      <c r="E38" s="23">
        <v>0</v>
      </c>
      <c r="F38" s="24">
        <f>SUM(C38+E38)</f>
        <v>400</v>
      </c>
      <c r="G38" s="32">
        <v>8.8425000000000004E-2</v>
      </c>
      <c r="H38" s="26">
        <f>SUM(F38*G38+F38)</f>
        <v>435.37</v>
      </c>
      <c r="I38" s="27">
        <f>SUM(H38-F38)</f>
        <v>35.370000000000005</v>
      </c>
      <c r="J38" s="9"/>
      <c r="K38" s="28">
        <f>SUM(K37+I38)</f>
        <v>3357.7872900000002</v>
      </c>
      <c r="L38" s="29"/>
      <c r="M38" s="29"/>
    </row>
    <row r="39" spans="1:13" ht="15" customHeight="1">
      <c r="A39" s="20">
        <v>42308</v>
      </c>
      <c r="B39" s="21" t="s">
        <v>20</v>
      </c>
      <c r="C39" s="22">
        <v>245</v>
      </c>
      <c r="D39" s="21" t="s">
        <v>14</v>
      </c>
      <c r="E39" s="23">
        <v>255</v>
      </c>
      <c r="F39" s="24">
        <f>SUM(C39+E39)</f>
        <v>500</v>
      </c>
      <c r="G39" s="16">
        <v>0.42649999999999999</v>
      </c>
      <c r="H39" s="26">
        <f>SUM(F39*G39+F39)</f>
        <v>713.25</v>
      </c>
      <c r="I39" s="27">
        <f>SUM(H39-F39)</f>
        <v>213.25</v>
      </c>
      <c r="J39" s="9"/>
      <c r="K39" s="28">
        <f>SUM(K38+I39)</f>
        <v>3571.0372900000002</v>
      </c>
      <c r="L39" s="29"/>
      <c r="M39" s="29"/>
    </row>
    <row r="40" spans="1:13" ht="15" customHeight="1">
      <c r="A40" s="20">
        <v>42312</v>
      </c>
      <c r="B40" s="21" t="s">
        <v>20</v>
      </c>
      <c r="C40" s="22">
        <v>30</v>
      </c>
      <c r="D40" s="21" t="s">
        <v>25</v>
      </c>
      <c r="E40" s="23">
        <v>25</v>
      </c>
      <c r="F40" s="24">
        <f>SUM(C40+E40)</f>
        <v>55</v>
      </c>
      <c r="G40" s="16">
        <v>0.18179999999999999</v>
      </c>
      <c r="H40" s="26">
        <f>SUM(F40*G40+F40)</f>
        <v>64.998999999999995</v>
      </c>
      <c r="I40" s="27">
        <f>SUM(H40-F40)</f>
        <v>9.9989999999999952</v>
      </c>
      <c r="J40" s="9"/>
      <c r="K40" s="28">
        <f>SUM(K39+I40)</f>
        <v>3581.03629</v>
      </c>
      <c r="L40" s="11" t="s">
        <v>30</v>
      </c>
      <c r="M40" s="29"/>
    </row>
    <row r="41" spans="1:13" ht="15" customHeight="1">
      <c r="A41" s="20">
        <v>42312</v>
      </c>
      <c r="B41" s="21" t="s">
        <v>20</v>
      </c>
      <c r="C41" s="22">
        <v>100</v>
      </c>
      <c r="D41" s="21" t="s">
        <v>12</v>
      </c>
      <c r="E41" s="23">
        <v>450</v>
      </c>
      <c r="F41" s="24">
        <f>SUM(C41+E41)</f>
        <v>550</v>
      </c>
      <c r="G41" s="32">
        <v>-4.5454000000000001E-2</v>
      </c>
      <c r="H41" s="26">
        <f>SUM(F41*G41+F41)</f>
        <v>525.00030000000004</v>
      </c>
      <c r="I41" s="27">
        <f>SUM(H41-F41)</f>
        <v>-24.999699999999962</v>
      </c>
      <c r="J41" s="9"/>
      <c r="K41" s="28">
        <f>SUM(K40+I41)</f>
        <v>3556.0365900000002</v>
      </c>
      <c r="L41" s="29"/>
      <c r="M41" s="29"/>
    </row>
    <row r="42" spans="1:13" ht="15" customHeight="1">
      <c r="A42" s="20">
        <v>42312</v>
      </c>
      <c r="B42" s="21" t="s">
        <v>20</v>
      </c>
      <c r="C42" s="22">
        <v>250</v>
      </c>
      <c r="D42" s="21" t="s">
        <v>12</v>
      </c>
      <c r="E42" s="23">
        <v>250</v>
      </c>
      <c r="F42" s="24">
        <f>SUM(C42+E42)</f>
        <v>500</v>
      </c>
      <c r="G42" s="25">
        <v>0.1</v>
      </c>
      <c r="H42" s="26">
        <f>SUM(F42*G42+F42)</f>
        <v>550</v>
      </c>
      <c r="I42" s="27">
        <f>SUM(H42-F42)</f>
        <v>50</v>
      </c>
      <c r="J42" s="9"/>
      <c r="K42" s="28">
        <f>SUM(K41+I42)</f>
        <v>3606.0365900000002</v>
      </c>
      <c r="L42" s="29"/>
      <c r="M42" s="29"/>
    </row>
    <row r="43" spans="1:13" ht="15" customHeight="1">
      <c r="A43" s="20">
        <v>42312</v>
      </c>
      <c r="B43" s="21" t="s">
        <v>14</v>
      </c>
      <c r="C43" s="22">
        <v>270</v>
      </c>
      <c r="D43" s="21" t="s">
        <v>12</v>
      </c>
      <c r="E43" s="23">
        <v>230</v>
      </c>
      <c r="F43" s="24">
        <f>SUM(C43+E43)</f>
        <v>500</v>
      </c>
      <c r="G43" s="16">
        <v>3.5000000000000003E-2</v>
      </c>
      <c r="H43" s="26">
        <f>SUM(F43*G43+F43)</f>
        <v>517.5</v>
      </c>
      <c r="I43" s="27">
        <f>SUM(H43-F43)</f>
        <v>17.5</v>
      </c>
      <c r="J43" s="9"/>
      <c r="K43" s="28">
        <f>SUM(K42+I43)</f>
        <v>3623.5365900000002</v>
      </c>
      <c r="L43" s="29"/>
      <c r="M43" s="29"/>
    </row>
    <row r="44" spans="1:13" ht="15" customHeight="1">
      <c r="A44" s="20">
        <v>42313</v>
      </c>
      <c r="B44" s="21" t="s">
        <v>12</v>
      </c>
      <c r="C44" s="22">
        <v>200</v>
      </c>
      <c r="D44" s="21" t="s">
        <v>20</v>
      </c>
      <c r="E44" s="23">
        <v>0</v>
      </c>
      <c r="F44" s="24">
        <f>SUM(C44+E44)</f>
        <v>200</v>
      </c>
      <c r="G44" s="16">
        <v>0.21640000000000001</v>
      </c>
      <c r="H44" s="26">
        <f>SUM(F44*G44+F44)</f>
        <v>243.28</v>
      </c>
      <c r="I44" s="27">
        <f>SUM(H44-F44)</f>
        <v>43.28</v>
      </c>
      <c r="J44" s="9"/>
      <c r="K44" s="28">
        <f>SUM(K43+I44)</f>
        <v>3666.8165900000004</v>
      </c>
      <c r="L44" s="29"/>
      <c r="M44" s="29"/>
    </row>
    <row r="45" spans="1:13" ht="15" customHeight="1">
      <c r="A45" s="20">
        <v>42313</v>
      </c>
      <c r="B45" s="21" t="s">
        <v>12</v>
      </c>
      <c r="C45" s="22">
        <v>320</v>
      </c>
      <c r="D45" s="21" t="s">
        <v>14</v>
      </c>
      <c r="E45" s="23">
        <v>180</v>
      </c>
      <c r="F45" s="24">
        <f>SUM(C45+E45)</f>
        <v>500</v>
      </c>
      <c r="G45" s="32">
        <v>3.3839000000000001E-2</v>
      </c>
      <c r="H45" s="26">
        <f>SUM(F45*G45+F45)</f>
        <v>516.91949999999997</v>
      </c>
      <c r="I45" s="27">
        <f>SUM(H45-F45)</f>
        <v>16.919499999999971</v>
      </c>
      <c r="J45" s="9"/>
      <c r="K45" s="28">
        <f>SUM(K44+I45)</f>
        <v>3683.7360900000003</v>
      </c>
      <c r="L45" s="29"/>
      <c r="M45" s="29"/>
    </row>
    <row r="46" spans="1:13" ht="15" customHeight="1">
      <c r="A46" s="20">
        <v>42313</v>
      </c>
      <c r="B46" s="21" t="s">
        <v>12</v>
      </c>
      <c r="C46" s="22">
        <v>220</v>
      </c>
      <c r="D46" s="21" t="s">
        <v>14</v>
      </c>
      <c r="E46" s="23">
        <v>0</v>
      </c>
      <c r="F46" s="24">
        <f>SUM(C46+E46)</f>
        <v>220</v>
      </c>
      <c r="G46" s="32">
        <v>0.25658999999999998</v>
      </c>
      <c r="H46" s="26">
        <f>SUM(F46*G46+F46)</f>
        <v>276.44979999999998</v>
      </c>
      <c r="I46" s="27">
        <f>SUM(H46-F46)</f>
        <v>56.449799999999982</v>
      </c>
      <c r="J46" s="9"/>
      <c r="K46" s="28">
        <f>SUM(K45+I46)</f>
        <v>3740.1858900000002</v>
      </c>
      <c r="L46" s="29"/>
      <c r="M46" s="29"/>
    </row>
    <row r="47" spans="1:13" ht="15" customHeight="1">
      <c r="A47" s="20">
        <v>42313</v>
      </c>
      <c r="B47" s="21" t="s">
        <v>20</v>
      </c>
      <c r="C47" s="23">
        <v>250.5</v>
      </c>
      <c r="D47" s="21" t="s">
        <v>12</v>
      </c>
      <c r="E47" s="23">
        <v>240</v>
      </c>
      <c r="F47" s="24">
        <f>SUM(C47+E47)</f>
        <v>490.5</v>
      </c>
      <c r="G47" s="32">
        <v>2.1406000000000001E-2</v>
      </c>
      <c r="H47" s="26">
        <f>SUM(F47*G47+F47)</f>
        <v>500.99964299999999</v>
      </c>
      <c r="I47" s="27">
        <f>SUM(H47-F47)</f>
        <v>10.499642999999992</v>
      </c>
      <c r="J47" s="9"/>
      <c r="K47" s="28">
        <f>SUM(K46+I47)+500</f>
        <v>4250.6855329999999</v>
      </c>
      <c r="L47" s="11" t="s">
        <v>31</v>
      </c>
      <c r="M47" s="29"/>
    </row>
    <row r="48" spans="1:13" ht="15" customHeight="1">
      <c r="A48" s="20">
        <v>42313</v>
      </c>
      <c r="B48" s="21" t="s">
        <v>12</v>
      </c>
      <c r="C48" s="22">
        <v>270</v>
      </c>
      <c r="D48" s="21" t="s">
        <v>14</v>
      </c>
      <c r="E48" s="23">
        <v>0</v>
      </c>
      <c r="F48" s="24">
        <f>SUM(C48+E48)</f>
        <v>270</v>
      </c>
      <c r="G48" s="32">
        <v>-0.97307407407407398</v>
      </c>
      <c r="H48" s="26">
        <f>SUM(F48*G48+F48)</f>
        <v>7.2700000000000387</v>
      </c>
      <c r="I48" s="27">
        <f>SUM(H48-F48)</f>
        <v>-262.72999999999996</v>
      </c>
      <c r="J48" s="31" t="s">
        <v>32</v>
      </c>
      <c r="K48" s="28">
        <f>SUM(K47+I48)+250</f>
        <v>4237.9555330000003</v>
      </c>
      <c r="L48" s="11" t="s">
        <v>33</v>
      </c>
      <c r="M48" s="29"/>
    </row>
    <row r="49" spans="1:13" ht="15" customHeight="1">
      <c r="A49" s="20">
        <v>42313</v>
      </c>
      <c r="B49" s="21" t="s">
        <v>12</v>
      </c>
      <c r="C49" s="22">
        <v>150</v>
      </c>
      <c r="D49" s="21" t="s">
        <v>14</v>
      </c>
      <c r="E49" s="23">
        <v>350</v>
      </c>
      <c r="F49" s="24">
        <f>SUM(C49+E49)</f>
        <v>500</v>
      </c>
      <c r="G49" s="16">
        <v>0.13750000000000001</v>
      </c>
      <c r="H49" s="26">
        <f>SUM(F49*G49+F49)</f>
        <v>568.75</v>
      </c>
      <c r="I49" s="27">
        <f>SUM(H49-F49)</f>
        <v>68.75</v>
      </c>
      <c r="J49" s="9"/>
      <c r="K49" s="28">
        <f>SUM(K48+I49)</f>
        <v>4306.7055330000003</v>
      </c>
      <c r="L49" s="29"/>
      <c r="M49" s="29"/>
    </row>
    <row r="50" spans="1:13" ht="15" customHeight="1">
      <c r="A50" s="20">
        <v>42313</v>
      </c>
      <c r="B50" s="21" t="s">
        <v>12</v>
      </c>
      <c r="C50" s="22">
        <v>24</v>
      </c>
      <c r="D50" s="21" t="s">
        <v>34</v>
      </c>
      <c r="E50" s="23">
        <v>24</v>
      </c>
      <c r="F50" s="24">
        <f>SUM(C50+E50)</f>
        <v>48</v>
      </c>
      <c r="G50" s="16">
        <v>0.3125</v>
      </c>
      <c r="H50" s="26">
        <f>SUM(F50*G50+F50)</f>
        <v>63</v>
      </c>
      <c r="I50" s="27">
        <f>SUM(H50-F50)</f>
        <v>15</v>
      </c>
      <c r="J50" s="9"/>
      <c r="K50" s="28">
        <f>SUM(K49+I50)</f>
        <v>4321.7055330000003</v>
      </c>
      <c r="L50" s="29"/>
      <c r="M50" s="29"/>
    </row>
    <row r="51" spans="1:13" ht="15" customHeight="1">
      <c r="A51" s="20">
        <v>42313</v>
      </c>
      <c r="B51" s="21" t="s">
        <v>12</v>
      </c>
      <c r="C51" s="22">
        <v>90</v>
      </c>
      <c r="D51" s="21" t="s">
        <v>14</v>
      </c>
      <c r="E51" s="23">
        <v>90</v>
      </c>
      <c r="F51" s="24">
        <f>SUM(C51+E51)</f>
        <v>180</v>
      </c>
      <c r="G51" s="16">
        <v>0.3125</v>
      </c>
      <c r="H51" s="26">
        <f>SUM(F51*G51+F51)</f>
        <v>236.25</v>
      </c>
      <c r="I51" s="27">
        <f>SUM(H51-F51)</f>
        <v>56.25</v>
      </c>
      <c r="J51" s="9"/>
      <c r="K51" s="28">
        <f>SUM(K50+I51)</f>
        <v>4377.9555330000003</v>
      </c>
      <c r="L51" s="29"/>
      <c r="M51" s="29"/>
    </row>
    <row r="52" spans="1:13" ht="15" customHeight="1">
      <c r="A52" s="20">
        <v>42313</v>
      </c>
      <c r="B52" s="21" t="s">
        <v>20</v>
      </c>
      <c r="C52" s="22">
        <v>20</v>
      </c>
      <c r="D52" s="21" t="s">
        <v>25</v>
      </c>
      <c r="E52" s="23">
        <v>22.5</v>
      </c>
      <c r="F52" s="24">
        <f>SUM(C52+E52)</f>
        <v>42.5</v>
      </c>
      <c r="G52" s="32">
        <v>5.8823E-2</v>
      </c>
      <c r="H52" s="26">
        <f>SUM(F52*G52+F52)</f>
        <v>44.9999775</v>
      </c>
      <c r="I52" s="27">
        <f>SUM(H52-F52)</f>
        <v>2.4999775</v>
      </c>
      <c r="J52" s="9"/>
      <c r="K52" s="28">
        <f>SUM(K51+I52)</f>
        <v>4380.4555104999999</v>
      </c>
      <c r="L52" s="29"/>
      <c r="M52" s="29"/>
    </row>
    <row r="53" spans="1:13" ht="15" customHeight="1">
      <c r="A53" s="20">
        <v>42314</v>
      </c>
      <c r="B53" s="21" t="s">
        <v>14</v>
      </c>
      <c r="C53" s="22">
        <v>290</v>
      </c>
      <c r="D53" s="21" t="s">
        <v>12</v>
      </c>
      <c r="E53" s="23">
        <v>210</v>
      </c>
      <c r="F53" s="24">
        <f>SUM(C53+E53)</f>
        <v>500</v>
      </c>
      <c r="G53" s="33">
        <v>-0.308639</v>
      </c>
      <c r="H53" s="26">
        <f>SUM(F53*G53+F53)</f>
        <v>345.68049999999999</v>
      </c>
      <c r="I53" s="27">
        <f>SUM(H53-F53)</f>
        <v>-154.31950000000001</v>
      </c>
      <c r="J53" s="31" t="s">
        <v>35</v>
      </c>
      <c r="K53" s="28">
        <f>SUM(K52+I53)</f>
        <v>4226.1360105000003</v>
      </c>
      <c r="L53" s="29"/>
      <c r="M53" s="29"/>
    </row>
    <row r="54" spans="1:13" ht="15" customHeight="1">
      <c r="A54" s="20">
        <v>42314</v>
      </c>
      <c r="B54" s="21" t="s">
        <v>20</v>
      </c>
      <c r="C54" s="22">
        <v>154</v>
      </c>
      <c r="D54" s="21" t="s">
        <v>12</v>
      </c>
      <c r="E54" s="23">
        <v>280</v>
      </c>
      <c r="F54" s="24">
        <f>SUM(C54+E54)</f>
        <v>434</v>
      </c>
      <c r="G54" s="16">
        <v>-6.8110000000000004E-2</v>
      </c>
      <c r="H54" s="26">
        <f>SUM(F54*G54+F54)</f>
        <v>404.44026000000002</v>
      </c>
      <c r="I54" s="27">
        <f>SUM(H54-F54)</f>
        <v>-29.559739999999977</v>
      </c>
      <c r="J54" s="31" t="s">
        <v>36</v>
      </c>
      <c r="K54" s="28">
        <f>SUM(K53+I54)</f>
        <v>4196.5762705000006</v>
      </c>
      <c r="L54" s="11" t="s">
        <v>37</v>
      </c>
      <c r="M54" s="29"/>
    </row>
    <row r="55" spans="1:13" ht="15" customHeight="1">
      <c r="A55" s="20">
        <v>42314</v>
      </c>
      <c r="B55" s="21" t="s">
        <v>14</v>
      </c>
      <c r="C55" s="22">
        <v>255</v>
      </c>
      <c r="D55" s="21" t="s">
        <v>12</v>
      </c>
      <c r="E55" s="23">
        <v>245</v>
      </c>
      <c r="F55" s="24">
        <f>SUM(C55+E55)</f>
        <v>500</v>
      </c>
      <c r="G55" s="33">
        <v>0.16375899999999999</v>
      </c>
      <c r="H55" s="26">
        <f>SUM(F55*G55+F55)</f>
        <v>581.87950000000001</v>
      </c>
      <c r="I55" s="27">
        <f>SUM(H55-F55)</f>
        <v>81.879500000000007</v>
      </c>
      <c r="J55" s="9"/>
      <c r="K55" s="28">
        <f>SUM(K54+I55)</f>
        <v>4278.4557705000007</v>
      </c>
      <c r="L55" s="29"/>
      <c r="M55" s="29"/>
    </row>
    <row r="56" spans="1:13" ht="15" customHeight="1">
      <c r="A56" s="20">
        <v>42315</v>
      </c>
      <c r="B56" s="21" t="s">
        <v>14</v>
      </c>
      <c r="C56" s="22">
        <v>100</v>
      </c>
      <c r="D56" s="21" t="s">
        <v>12</v>
      </c>
      <c r="E56" s="23">
        <v>65</v>
      </c>
      <c r="F56" s="24">
        <f>SUM(C56+E56)</f>
        <v>165</v>
      </c>
      <c r="G56" s="33">
        <v>0.121212</v>
      </c>
      <c r="H56" s="26">
        <f>SUM(F56*G56+F56)</f>
        <v>184.99997999999999</v>
      </c>
      <c r="I56" s="27">
        <f>SUM(H56-F56)</f>
        <v>19.999979999999994</v>
      </c>
      <c r="J56" s="9"/>
      <c r="K56" s="28">
        <f>SUM(K55+I56)</f>
        <v>4298.4557505000002</v>
      </c>
      <c r="L56" s="29"/>
      <c r="M56" s="29"/>
    </row>
    <row r="57" spans="1:13" ht="15" customHeight="1">
      <c r="A57" s="20">
        <v>42316</v>
      </c>
      <c r="B57" s="21" t="s">
        <v>14</v>
      </c>
      <c r="C57" s="22">
        <v>160</v>
      </c>
      <c r="D57" s="21" t="s">
        <v>12</v>
      </c>
      <c r="E57" s="23">
        <v>0</v>
      </c>
      <c r="F57" s="24">
        <f>SUM(C57+E57)</f>
        <v>160</v>
      </c>
      <c r="G57" s="16">
        <v>-0.80181000000000002</v>
      </c>
      <c r="H57" s="26">
        <f>SUM(F57*G57+F57)</f>
        <v>31.710399999999993</v>
      </c>
      <c r="I57" s="27">
        <f>SUM(H57-F57)</f>
        <v>-128.28960000000001</v>
      </c>
      <c r="J57" s="31" t="s">
        <v>35</v>
      </c>
      <c r="K57" s="28">
        <f>SUM(K56+I57)</f>
        <v>4170.1661505000002</v>
      </c>
      <c r="L57" s="29"/>
      <c r="M57" s="29"/>
    </row>
    <row r="58" spans="1:13" ht="15" customHeight="1">
      <c r="A58" s="20">
        <v>42316</v>
      </c>
      <c r="B58" s="21" t="s">
        <v>14</v>
      </c>
      <c r="C58" s="22">
        <v>40</v>
      </c>
      <c r="D58" s="21" t="s">
        <v>12</v>
      </c>
      <c r="E58" s="23">
        <v>20</v>
      </c>
      <c r="F58" s="24">
        <f>SUM(C58+E58)</f>
        <v>60</v>
      </c>
      <c r="G58" s="33">
        <v>0.16666600000000001</v>
      </c>
      <c r="H58" s="26">
        <f>SUM(F58*G58+F58)</f>
        <v>69.999960000000002</v>
      </c>
      <c r="I58" s="27">
        <f>SUM(H58-F58)</f>
        <v>9.9999600000000015</v>
      </c>
      <c r="J58" s="9"/>
      <c r="K58" s="28">
        <f>SUM(K57+I58)</f>
        <v>4180.1661105000003</v>
      </c>
      <c r="L58" s="29"/>
      <c r="M58" s="29"/>
    </row>
    <row r="59" spans="1:13" ht="15" customHeight="1">
      <c r="A59" s="20">
        <v>42316</v>
      </c>
      <c r="B59" s="21" t="s">
        <v>20</v>
      </c>
      <c r="C59" s="22">
        <v>100</v>
      </c>
      <c r="D59" s="21" t="s">
        <v>12</v>
      </c>
      <c r="E59" s="23">
        <v>10</v>
      </c>
      <c r="F59" s="24">
        <f>SUM(C59+E59)</f>
        <v>110</v>
      </c>
      <c r="G59" s="33">
        <v>0.14636360000000001</v>
      </c>
      <c r="H59" s="26">
        <f>SUM(F59*G59+F59)</f>
        <v>126.099996</v>
      </c>
      <c r="I59" s="27">
        <f>SUM(H59-F59)</f>
        <v>16.099996000000004</v>
      </c>
      <c r="J59" s="9"/>
      <c r="K59" s="28">
        <f>SUM(K58+I59)</f>
        <v>4196.2661065000002</v>
      </c>
      <c r="L59" s="29"/>
      <c r="M59" s="29"/>
    </row>
    <row r="60" spans="1:13" ht="15" customHeight="1">
      <c r="A60" s="20">
        <v>42316</v>
      </c>
      <c r="B60" s="21" t="s">
        <v>20</v>
      </c>
      <c r="C60" s="22">
        <v>440</v>
      </c>
      <c r="D60" s="21" t="s">
        <v>14</v>
      </c>
      <c r="E60" s="23">
        <v>60</v>
      </c>
      <c r="F60" s="24">
        <f>SUM(C60+E60)</f>
        <v>500</v>
      </c>
      <c r="G60" s="16">
        <v>-4.3339999999999997E-2</v>
      </c>
      <c r="H60" s="26">
        <f>SUM(F60*G60+F60)</f>
        <v>478.33</v>
      </c>
      <c r="I60" s="27">
        <f>SUM(H60-F60)</f>
        <v>-21.670000000000016</v>
      </c>
      <c r="J60" s="31" t="s">
        <v>38</v>
      </c>
      <c r="K60" s="28">
        <f>SUM(K59+I60)</f>
        <v>4174.5961065000001</v>
      </c>
      <c r="L60" s="29"/>
      <c r="M60" s="29"/>
    </row>
    <row r="61" spans="1:13" ht="15" customHeight="1">
      <c r="A61" s="20">
        <v>42316</v>
      </c>
      <c r="B61" s="21" t="s">
        <v>20</v>
      </c>
      <c r="C61" s="22">
        <v>35</v>
      </c>
      <c r="D61" s="21" t="s">
        <v>12</v>
      </c>
      <c r="E61" s="23">
        <v>25</v>
      </c>
      <c r="F61" s="24">
        <f>SUM(C61+E61)</f>
        <v>60</v>
      </c>
      <c r="G61" s="16">
        <v>6.9500000000000006E-2</v>
      </c>
      <c r="H61" s="26">
        <f>SUM(F61*G61+F61)</f>
        <v>64.17</v>
      </c>
      <c r="I61" s="27">
        <f>SUM(H61-F61)</f>
        <v>4.1700000000000017</v>
      </c>
      <c r="J61" s="9"/>
      <c r="K61" s="28">
        <f>SUM(K60+I61)</f>
        <v>4178.7661065000002</v>
      </c>
      <c r="L61" s="34"/>
      <c r="M61" s="29"/>
    </row>
    <row r="62" spans="1:13" ht="15" customHeight="1">
      <c r="A62" s="35">
        <v>42316</v>
      </c>
      <c r="B62" s="21" t="s">
        <v>25</v>
      </c>
      <c r="C62" s="22">
        <v>20</v>
      </c>
      <c r="D62" s="21" t="s">
        <v>39</v>
      </c>
      <c r="E62" s="23">
        <v>-5</v>
      </c>
      <c r="F62" s="24">
        <f>SUM(C62+E62)</f>
        <v>15</v>
      </c>
      <c r="G62" s="16">
        <v>1</v>
      </c>
      <c r="H62" s="26">
        <f>SUM(F62*G62+F62)</f>
        <v>30</v>
      </c>
      <c r="I62" s="27">
        <f>SUM(H62-F62)</f>
        <v>15</v>
      </c>
      <c r="J62" s="36" t="s">
        <v>39</v>
      </c>
      <c r="K62" s="37">
        <f>SUM(K61+I62)</f>
        <v>4193.7661065000002</v>
      </c>
      <c r="L62" s="38">
        <f>SUM(G3:G62)/60</f>
        <v>0.20197560876543216</v>
      </c>
      <c r="M62" s="31" t="s">
        <v>40</v>
      </c>
    </row>
    <row r="63" spans="1:13" ht="15" customHeight="1">
      <c r="A63" s="39">
        <v>42326</v>
      </c>
      <c r="B63" s="21" t="s">
        <v>14</v>
      </c>
      <c r="C63" s="22">
        <v>25</v>
      </c>
      <c r="D63" s="21" t="s">
        <v>41</v>
      </c>
      <c r="E63" s="23">
        <v>25</v>
      </c>
      <c r="F63" s="24">
        <f>SUM(C63+E63)</f>
        <v>50</v>
      </c>
      <c r="G63" s="16">
        <v>0.25</v>
      </c>
      <c r="H63" s="26">
        <f>SUM(F63*G63+F63)</f>
        <v>62.5</v>
      </c>
      <c r="I63" s="27">
        <f>SUM(H63-F63)</f>
        <v>12.5</v>
      </c>
      <c r="J63" s="40"/>
      <c r="K63" s="41">
        <f>SUM(K62+I63)-300</f>
        <v>3906.2661065000002</v>
      </c>
      <c r="L63" s="42" t="s">
        <v>42</v>
      </c>
      <c r="M63" s="29"/>
    </row>
    <row r="64" spans="1:13" ht="15" customHeight="1">
      <c r="A64" s="43">
        <v>42326</v>
      </c>
      <c r="B64" s="21" t="s">
        <v>14</v>
      </c>
      <c r="C64" s="22">
        <v>130</v>
      </c>
      <c r="D64" s="21" t="s">
        <v>12</v>
      </c>
      <c r="E64" s="23">
        <v>120</v>
      </c>
      <c r="F64" s="24">
        <f>SUM(C64+E64)</f>
        <v>250</v>
      </c>
      <c r="G64" s="16">
        <v>0.2</v>
      </c>
      <c r="H64" s="26">
        <f>SUM(F64*G64+F64)</f>
        <v>300</v>
      </c>
      <c r="I64" s="27">
        <f>SUM(H64-F64)</f>
        <v>50</v>
      </c>
      <c r="J64" s="44"/>
      <c r="K64" s="28">
        <f>SUM(K63+I64)</f>
        <v>3956.2661065000002</v>
      </c>
      <c r="L64" s="29"/>
      <c r="M64" s="29"/>
    </row>
    <row r="65" spans="1:13" ht="15" customHeight="1">
      <c r="A65" s="20">
        <v>42326</v>
      </c>
      <c r="B65" s="21" t="s">
        <v>12</v>
      </c>
      <c r="C65" s="22">
        <v>225</v>
      </c>
      <c r="D65" s="21" t="s">
        <v>13</v>
      </c>
      <c r="E65" s="23">
        <v>85</v>
      </c>
      <c r="F65" s="24">
        <f>SUM(C65+E65)</f>
        <v>310</v>
      </c>
      <c r="G65" s="16">
        <v>9.6769999999999995E-2</v>
      </c>
      <c r="H65" s="26">
        <f>SUM(F65*G65+F65)</f>
        <v>339.99869999999999</v>
      </c>
      <c r="I65" s="27">
        <f>SUM(H65-F65)</f>
        <v>29.998699999999985</v>
      </c>
      <c r="J65" s="9"/>
      <c r="K65" s="28">
        <f>SUM(K64+I65)</f>
        <v>3986.2648065000003</v>
      </c>
      <c r="L65" s="29"/>
      <c r="M65" s="29"/>
    </row>
    <row r="66" spans="1:13" ht="15" customHeight="1">
      <c r="A66" s="20">
        <v>42326</v>
      </c>
      <c r="B66" s="21" t="s">
        <v>12</v>
      </c>
      <c r="C66" s="22">
        <v>160</v>
      </c>
      <c r="D66" s="21" t="s">
        <v>14</v>
      </c>
      <c r="E66" s="23">
        <v>0</v>
      </c>
      <c r="F66" s="24">
        <f>SUM(C66+E66)</f>
        <v>160</v>
      </c>
      <c r="G66" s="16">
        <v>0</v>
      </c>
      <c r="H66" s="26">
        <f>SUM(F66*G66+F66)</f>
        <v>160</v>
      </c>
      <c r="I66" s="27">
        <f>SUM(H66-F66)</f>
        <v>0</v>
      </c>
      <c r="J66" s="31" t="s">
        <v>43</v>
      </c>
      <c r="K66" s="28">
        <f>SUM(K65+I66)</f>
        <v>3986.2648065000003</v>
      </c>
      <c r="L66" s="29"/>
      <c r="M66" s="29"/>
    </row>
    <row r="67" spans="1:13" ht="15" customHeight="1">
      <c r="A67" s="20">
        <v>42327</v>
      </c>
      <c r="B67" s="21" t="s">
        <v>12</v>
      </c>
      <c r="C67" s="22">
        <v>195</v>
      </c>
      <c r="D67" s="21" t="s">
        <v>13</v>
      </c>
      <c r="E67" s="23">
        <v>95</v>
      </c>
      <c r="F67" s="24">
        <f>SUM(C67+E67)</f>
        <v>290</v>
      </c>
      <c r="G67" s="32">
        <v>5.6654999999999997E-2</v>
      </c>
      <c r="H67" s="26">
        <f>SUM(F67*G67+F67)</f>
        <v>306.42995000000002</v>
      </c>
      <c r="I67" s="27">
        <f>SUM(H67-F67)</f>
        <v>16.429950000000019</v>
      </c>
      <c r="J67" s="9"/>
      <c r="K67" s="28">
        <f>SUM(K66+I67)</f>
        <v>4002.6947565000005</v>
      </c>
      <c r="L67" s="29"/>
      <c r="M67" s="29"/>
    </row>
    <row r="68" spans="1:13" ht="15" customHeight="1">
      <c r="A68" s="20">
        <v>42327</v>
      </c>
      <c r="B68" s="21" t="s">
        <v>12</v>
      </c>
      <c r="C68" s="22">
        <v>200</v>
      </c>
      <c r="D68" s="21" t="s">
        <v>13</v>
      </c>
      <c r="E68" s="23">
        <v>60</v>
      </c>
      <c r="F68" s="24">
        <f>SUM(C68+E68)</f>
        <v>260</v>
      </c>
      <c r="G68" s="32">
        <v>4.8960999999999998E-2</v>
      </c>
      <c r="H68" s="26">
        <f>SUM(F68*G68+F68)</f>
        <v>272.72985999999997</v>
      </c>
      <c r="I68" s="27">
        <f>SUM(H68-F68)</f>
        <v>12.729859999999974</v>
      </c>
      <c r="J68" s="9"/>
      <c r="K68" s="28">
        <f>SUM(K67+I68)</f>
        <v>4015.4246165000004</v>
      </c>
      <c r="L68" s="29"/>
      <c r="M68" s="29"/>
    </row>
    <row r="69" spans="1:13" ht="15" customHeight="1">
      <c r="A69" s="20">
        <v>42327</v>
      </c>
      <c r="B69" s="21" t="s">
        <v>20</v>
      </c>
      <c r="C69" s="22">
        <v>1</v>
      </c>
      <c r="D69" s="21" t="s">
        <v>12</v>
      </c>
      <c r="E69" s="23">
        <v>6</v>
      </c>
      <c r="F69" s="24">
        <f>SUM(C69+E69)</f>
        <v>7</v>
      </c>
      <c r="G69" s="16">
        <v>1.57142</v>
      </c>
      <c r="H69" s="26">
        <f>SUM(F69*G69+F69)</f>
        <v>17.999940000000002</v>
      </c>
      <c r="I69" s="27">
        <f>SUM(H69-F69)</f>
        <v>10.999940000000002</v>
      </c>
      <c r="J69" s="9"/>
      <c r="K69" s="28">
        <f>SUM(K68+I69)</f>
        <v>4026.4245565000006</v>
      </c>
      <c r="L69" s="29"/>
      <c r="M69" s="29"/>
    </row>
    <row r="70" spans="1:13" ht="15" customHeight="1">
      <c r="A70" s="20">
        <v>42327</v>
      </c>
      <c r="B70" s="21" t="s">
        <v>12</v>
      </c>
      <c r="C70" s="22">
        <v>120</v>
      </c>
      <c r="D70" s="21" t="s">
        <v>13</v>
      </c>
      <c r="E70" s="23">
        <v>0</v>
      </c>
      <c r="F70" s="24">
        <f>SUM(C70+E70)</f>
        <v>120</v>
      </c>
      <c r="G70" s="16">
        <v>0</v>
      </c>
      <c r="H70" s="26">
        <f>SUM(F70*G70+F70)</f>
        <v>120</v>
      </c>
      <c r="I70" s="27">
        <f>SUM(H70-F70)</f>
        <v>0</v>
      </c>
      <c r="J70" s="31" t="s">
        <v>44</v>
      </c>
      <c r="K70" s="28">
        <f>SUM(K69+I70)</f>
        <v>4026.4245565000006</v>
      </c>
      <c r="L70" s="11" t="s">
        <v>45</v>
      </c>
      <c r="M70" s="29"/>
    </row>
    <row r="71" spans="1:13" ht="15" customHeight="1">
      <c r="A71" s="20">
        <v>42328</v>
      </c>
      <c r="B71" s="21" t="s">
        <v>12</v>
      </c>
      <c r="C71" s="22">
        <v>10</v>
      </c>
      <c r="D71" s="21" t="s">
        <v>13</v>
      </c>
      <c r="E71" s="23">
        <v>10</v>
      </c>
      <c r="F71" s="24">
        <f>SUM(C71+E71)</f>
        <v>20</v>
      </c>
      <c r="G71" s="16">
        <v>0.875</v>
      </c>
      <c r="H71" s="26">
        <f>SUM(F71*G71+F71)</f>
        <v>37.5</v>
      </c>
      <c r="I71" s="27">
        <f>SUM(H71-F71)</f>
        <v>17.5</v>
      </c>
      <c r="J71" s="9"/>
      <c r="K71" s="28">
        <f>SUM(K70+I71)</f>
        <v>4043.9245565000006</v>
      </c>
      <c r="L71" s="29"/>
      <c r="M71" s="29"/>
    </row>
    <row r="72" spans="1:13" ht="15" customHeight="1">
      <c r="A72" s="20">
        <v>42328</v>
      </c>
      <c r="B72" s="21" t="s">
        <v>14</v>
      </c>
      <c r="C72" s="22">
        <v>220</v>
      </c>
      <c r="D72" s="21" t="s">
        <v>14</v>
      </c>
      <c r="E72" s="23">
        <v>160</v>
      </c>
      <c r="F72" s="24">
        <f>SUM(C72+E72)</f>
        <v>380</v>
      </c>
      <c r="G72" s="33">
        <v>0.33157799999999998</v>
      </c>
      <c r="H72" s="26">
        <f>SUM(F72*G72+F72)</f>
        <v>505.99964</v>
      </c>
      <c r="I72" s="27">
        <f>SUM(H72-F72)</f>
        <v>125.99964</v>
      </c>
      <c r="J72" s="9"/>
      <c r="K72" s="28">
        <f>SUM(K71+I72)</f>
        <v>4169.9241965000001</v>
      </c>
      <c r="L72" s="11" t="s">
        <v>46</v>
      </c>
      <c r="M72" s="29"/>
    </row>
    <row r="73" spans="1:13" ht="15" customHeight="1">
      <c r="A73" s="12"/>
      <c r="B73" s="45"/>
      <c r="C73" s="14"/>
      <c r="D73" s="45"/>
      <c r="E73" s="14"/>
      <c r="F73" s="46"/>
      <c r="G73" s="47"/>
      <c r="H73" s="48"/>
      <c r="I73" s="49">
        <f>SUM(I3:I72)</f>
        <v>1441.4141964999999</v>
      </c>
      <c r="J73" s="9"/>
      <c r="K73" s="29"/>
      <c r="L73" s="29"/>
      <c r="M73" s="29"/>
    </row>
  </sheetData>
  <conditionalFormatting sqref="K2:K72 L24">
    <cfRule type="cellIs" dxfId="0" priority="1" stopIfTrue="1" operator="lessThan">
      <formula>0</formula>
    </cfRule>
  </conditionalFormatting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defaultColWidth="8.85546875" defaultRowHeight="15" customHeight="1"/>
  <cols>
    <col min="1" max="1" width="10.7109375" style="50" customWidth="1"/>
    <col min="2" max="2" width="11.28515625" style="50" customWidth="1"/>
    <col min="3" max="3" width="16" style="50" customWidth="1"/>
    <col min="4" max="4" width="12.140625" style="50" customWidth="1"/>
    <col min="5" max="5" width="16" style="50" customWidth="1"/>
    <col min="6" max="6" width="11.28515625" style="50" customWidth="1"/>
    <col min="7" max="256" width="8.85546875" style="50" customWidth="1"/>
  </cols>
  <sheetData>
    <row r="1" spans="1:6" ht="15" customHeight="1">
      <c r="A1" s="10" t="s">
        <v>47</v>
      </c>
      <c r="B1" s="51"/>
      <c r="C1" s="51"/>
      <c r="D1" s="29"/>
      <c r="E1" s="29"/>
      <c r="F1" s="29"/>
    </row>
    <row r="2" spans="1:6" ht="15" customHeight="1">
      <c r="A2" s="29"/>
      <c r="B2" s="34"/>
      <c r="C2" s="29"/>
      <c r="D2" s="34"/>
      <c r="E2" s="29"/>
      <c r="F2" s="29"/>
    </row>
    <row r="3" spans="1:6" ht="15" customHeight="1">
      <c r="A3" s="2" t="s">
        <v>0</v>
      </c>
      <c r="B3" s="52" t="s">
        <v>1</v>
      </c>
      <c r="C3" s="4" t="s">
        <v>2</v>
      </c>
      <c r="D3" s="52" t="s">
        <v>1</v>
      </c>
      <c r="E3" s="53" t="s">
        <v>2</v>
      </c>
      <c r="F3" s="29"/>
    </row>
    <row r="4" spans="1:6" ht="15" customHeight="1">
      <c r="A4" s="12"/>
      <c r="B4" s="13"/>
      <c r="C4" s="14"/>
      <c r="D4" s="13"/>
      <c r="E4" s="9"/>
      <c r="F4" s="29"/>
    </row>
    <row r="5" spans="1:6" ht="15" customHeight="1">
      <c r="A5" s="20">
        <v>42206</v>
      </c>
      <c r="B5" s="21" t="s">
        <v>12</v>
      </c>
      <c r="C5" s="22">
        <v>4.5</v>
      </c>
      <c r="D5" s="21" t="s">
        <v>13</v>
      </c>
      <c r="E5" s="54">
        <v>5.5</v>
      </c>
      <c r="F5" s="29"/>
    </row>
    <row r="6" spans="1:6" ht="15" customHeight="1">
      <c r="A6" s="20">
        <v>42207</v>
      </c>
      <c r="B6" s="21" t="s">
        <v>12</v>
      </c>
      <c r="C6" s="22">
        <v>5.64</v>
      </c>
      <c r="D6" s="21" t="s">
        <v>13</v>
      </c>
      <c r="E6" s="54">
        <v>4.3600000000000003</v>
      </c>
      <c r="F6" s="29"/>
    </row>
    <row r="7" spans="1:6" ht="15" customHeight="1">
      <c r="A7" s="20">
        <v>42207</v>
      </c>
      <c r="B7" s="21" t="s">
        <v>12</v>
      </c>
      <c r="C7" s="22">
        <v>3.85</v>
      </c>
      <c r="D7" s="21" t="s">
        <v>13</v>
      </c>
      <c r="E7" s="54">
        <v>6.15</v>
      </c>
      <c r="F7" s="29"/>
    </row>
    <row r="8" spans="1:6" ht="15" customHeight="1">
      <c r="A8" s="20">
        <v>42208</v>
      </c>
      <c r="B8" s="21" t="s">
        <v>12</v>
      </c>
      <c r="C8" s="22">
        <v>5.18</v>
      </c>
      <c r="D8" s="21" t="s">
        <v>13</v>
      </c>
      <c r="E8" s="54">
        <v>4.8099999999999996</v>
      </c>
      <c r="F8" s="29"/>
    </row>
    <row r="9" spans="1:6" ht="15" customHeight="1">
      <c r="A9" s="20">
        <v>42208</v>
      </c>
      <c r="B9" s="21" t="s">
        <v>12</v>
      </c>
      <c r="C9" s="22">
        <v>7.56</v>
      </c>
      <c r="D9" s="21" t="s">
        <v>14</v>
      </c>
      <c r="E9" s="54">
        <v>2.44</v>
      </c>
      <c r="F9" s="29"/>
    </row>
    <row r="10" spans="1:6" ht="15" customHeight="1">
      <c r="A10" s="20">
        <v>42208</v>
      </c>
      <c r="B10" s="21" t="s">
        <v>12</v>
      </c>
      <c r="C10" s="22">
        <v>6.83</v>
      </c>
      <c r="D10" s="21" t="s">
        <v>14</v>
      </c>
      <c r="E10" s="54">
        <v>3.17</v>
      </c>
      <c r="F10" s="29"/>
    </row>
    <row r="11" spans="1:6" ht="15" customHeight="1">
      <c r="A11" s="20">
        <v>42208</v>
      </c>
      <c r="B11" s="21" t="s">
        <v>12</v>
      </c>
      <c r="C11" s="22">
        <v>3.59</v>
      </c>
      <c r="D11" s="21" t="s">
        <v>13</v>
      </c>
      <c r="E11" s="54">
        <v>6.41</v>
      </c>
      <c r="F11" s="29"/>
    </row>
    <row r="12" spans="1:6" ht="15" customHeight="1">
      <c r="A12" s="20">
        <v>42209</v>
      </c>
      <c r="B12" s="21" t="s">
        <v>14</v>
      </c>
      <c r="C12" s="22">
        <v>3.82</v>
      </c>
      <c r="D12" s="21" t="s">
        <v>13</v>
      </c>
      <c r="E12" s="54">
        <v>6.18</v>
      </c>
      <c r="F12" s="29"/>
    </row>
    <row r="13" spans="1:6" ht="15" customHeight="1">
      <c r="A13" s="20">
        <v>42209</v>
      </c>
      <c r="B13" s="21" t="s">
        <v>14</v>
      </c>
      <c r="C13" s="22">
        <v>9.9</v>
      </c>
      <c r="D13" s="21" t="s">
        <v>13</v>
      </c>
      <c r="E13" s="54">
        <v>0.1</v>
      </c>
      <c r="F13" s="29"/>
    </row>
    <row r="14" spans="1:6" ht="15" customHeight="1">
      <c r="A14" s="20">
        <v>42209</v>
      </c>
      <c r="B14" s="21" t="s">
        <v>12</v>
      </c>
      <c r="C14" s="22">
        <v>7.63</v>
      </c>
      <c r="D14" s="21" t="s">
        <v>13</v>
      </c>
      <c r="E14" s="54">
        <v>3.29</v>
      </c>
      <c r="F14" s="29"/>
    </row>
    <row r="15" spans="1:6" ht="15" customHeight="1">
      <c r="A15" s="20">
        <v>42209</v>
      </c>
      <c r="B15" s="21" t="s">
        <v>14</v>
      </c>
      <c r="C15" s="22">
        <v>3.82</v>
      </c>
      <c r="D15" s="21" t="s">
        <v>13</v>
      </c>
      <c r="E15" s="54">
        <v>6.18</v>
      </c>
      <c r="F15" s="29"/>
    </row>
    <row r="16" spans="1:6" ht="15" customHeight="1">
      <c r="A16" s="20">
        <v>42209</v>
      </c>
      <c r="B16" s="21" t="s">
        <v>14</v>
      </c>
      <c r="C16" s="22">
        <v>9.9</v>
      </c>
      <c r="D16" s="21" t="s">
        <v>13</v>
      </c>
      <c r="E16" s="54">
        <v>0.1</v>
      </c>
      <c r="F16" s="29"/>
    </row>
    <row r="17" spans="1:6" ht="15" customHeight="1">
      <c r="A17" s="20">
        <v>42209</v>
      </c>
      <c r="B17" s="21" t="s">
        <v>12</v>
      </c>
      <c r="C17" s="22">
        <v>7.63</v>
      </c>
      <c r="D17" s="21" t="s">
        <v>13</v>
      </c>
      <c r="E17" s="54">
        <v>3.29</v>
      </c>
      <c r="F17" s="29"/>
    </row>
    <row r="18" spans="1:6" ht="15" customHeight="1">
      <c r="A18" s="20">
        <v>42209</v>
      </c>
      <c r="B18" s="21" t="s">
        <v>12</v>
      </c>
      <c r="C18" s="22">
        <v>10</v>
      </c>
      <c r="D18" s="21" t="s">
        <v>13</v>
      </c>
      <c r="E18" s="54">
        <v>10</v>
      </c>
      <c r="F18" s="29"/>
    </row>
    <row r="19" spans="1:6" ht="15" customHeight="1">
      <c r="A19" s="20">
        <v>42209</v>
      </c>
      <c r="B19" s="21" t="s">
        <v>12</v>
      </c>
      <c r="C19" s="22">
        <v>6.62</v>
      </c>
      <c r="D19" s="21" t="s">
        <v>14</v>
      </c>
      <c r="E19" s="54">
        <v>3.38</v>
      </c>
      <c r="F19" s="29"/>
    </row>
    <row r="20" spans="1:6" ht="15" customHeight="1">
      <c r="A20" s="20">
        <v>42209</v>
      </c>
      <c r="B20" s="21" t="s">
        <v>12</v>
      </c>
      <c r="C20" s="22">
        <v>3.32</v>
      </c>
      <c r="D20" s="21" t="s">
        <v>14</v>
      </c>
      <c r="E20" s="54">
        <v>6.68</v>
      </c>
      <c r="F20" s="29"/>
    </row>
    <row r="21" spans="1:6" ht="15" customHeight="1">
      <c r="A21" s="20">
        <v>42212</v>
      </c>
      <c r="B21" s="21" t="s">
        <v>12</v>
      </c>
      <c r="C21" s="22">
        <v>450</v>
      </c>
      <c r="D21" s="21" t="s">
        <v>14</v>
      </c>
      <c r="E21" s="54">
        <v>250</v>
      </c>
      <c r="F21" s="11" t="s">
        <v>48</v>
      </c>
    </row>
    <row r="22" spans="1:6" ht="15" customHeight="1">
      <c r="A22" s="20">
        <v>42213</v>
      </c>
      <c r="B22" s="21" t="s">
        <v>12</v>
      </c>
      <c r="C22" s="22">
        <v>80</v>
      </c>
      <c r="D22" s="21" t="s">
        <v>14</v>
      </c>
      <c r="E22" s="54">
        <v>80</v>
      </c>
      <c r="F22" s="55" t="s">
        <v>48</v>
      </c>
    </row>
    <row r="23" spans="1:6" ht="15" customHeight="1">
      <c r="A23" s="20">
        <v>42213</v>
      </c>
      <c r="B23" s="21" t="s">
        <v>12</v>
      </c>
      <c r="C23" s="14"/>
      <c r="D23" s="13"/>
      <c r="E23" s="14"/>
      <c r="F23" s="56"/>
    </row>
    <row r="24" spans="1:6" ht="15" customHeight="1">
      <c r="A24" s="20">
        <v>42213</v>
      </c>
      <c r="B24" s="21" t="s">
        <v>20</v>
      </c>
      <c r="C24" s="22">
        <v>250</v>
      </c>
      <c r="D24" s="21" t="s">
        <v>21</v>
      </c>
      <c r="E24" s="23">
        <v>0</v>
      </c>
      <c r="F24" s="56"/>
    </row>
    <row r="25" spans="1:6" ht="15" customHeight="1">
      <c r="A25" s="20">
        <v>42213</v>
      </c>
      <c r="B25" s="57" t="s">
        <v>12</v>
      </c>
      <c r="C25" s="22">
        <v>365</v>
      </c>
      <c r="D25" s="57" t="s">
        <v>14</v>
      </c>
      <c r="E25" s="23">
        <v>235</v>
      </c>
      <c r="F25" s="58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19.85546875" style="59" customWidth="1"/>
    <col min="2" max="256" width="8.85546875" style="59" customWidth="1"/>
  </cols>
  <sheetData>
    <row r="1" spans="1:5" ht="15" customHeight="1">
      <c r="A1" s="60" t="s">
        <v>49</v>
      </c>
      <c r="B1" s="29"/>
      <c r="C1" s="29"/>
      <c r="D1" s="29"/>
      <c r="E1" s="29"/>
    </row>
    <row r="2" spans="1:5" ht="15" customHeight="1">
      <c r="A2" s="29"/>
      <c r="B2" s="29"/>
      <c r="C2" s="29"/>
      <c r="D2" s="29"/>
      <c r="E2" s="29"/>
    </row>
    <row r="3" spans="1:5" ht="15" customHeight="1">
      <c r="A3" s="29"/>
      <c r="B3" s="29"/>
      <c r="C3" s="29"/>
      <c r="D3" s="29"/>
      <c r="E3" s="29"/>
    </row>
    <row r="4" spans="1:5" ht="15" customHeight="1">
      <c r="A4" s="29"/>
      <c r="B4" s="29"/>
      <c r="C4" s="29"/>
      <c r="D4" s="29"/>
      <c r="E4" s="29"/>
    </row>
    <row r="5" spans="1:5" ht="15" customHeight="1">
      <c r="A5" s="29"/>
      <c r="B5" s="29"/>
      <c r="C5" s="29"/>
      <c r="D5" s="29"/>
      <c r="E5" s="29"/>
    </row>
    <row r="6" spans="1:5" ht="15" customHeight="1">
      <c r="A6" s="29"/>
      <c r="B6" s="29"/>
      <c r="C6" s="29"/>
      <c r="D6" s="29"/>
      <c r="E6" s="29"/>
    </row>
    <row r="7" spans="1:5" ht="15" customHeight="1">
      <c r="A7" s="29"/>
      <c r="B7" s="29"/>
      <c r="C7" s="29"/>
      <c r="D7" s="29"/>
      <c r="E7" s="29"/>
    </row>
    <row r="8" spans="1:5" ht="15" customHeight="1">
      <c r="A8" s="29"/>
      <c r="B8" s="29"/>
      <c r="C8" s="29"/>
      <c r="D8" s="29"/>
      <c r="E8" s="29"/>
    </row>
    <row r="9" spans="1:5" ht="15" customHeight="1">
      <c r="A9" s="29"/>
      <c r="B9" s="29"/>
      <c r="C9" s="29"/>
      <c r="D9" s="29"/>
      <c r="E9" s="29"/>
    </row>
    <row r="10" spans="1:5" ht="15" customHeight="1">
      <c r="A10" s="29"/>
      <c r="B10" s="29"/>
      <c r="C10" s="29"/>
      <c r="D10" s="29"/>
      <c r="E10" s="29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2016-04-17T23:52:19Z</dcterms:created>
  <dcterms:modified xsi:type="dcterms:W3CDTF">2016-04-17T23:52:19Z</dcterms:modified>
  <cp:category/>
  <cp:contentStatus/>
</cp:coreProperties>
</file>