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6 (Lab 3- Time series &amp; regression)/"/>
    </mc:Choice>
  </mc:AlternateContent>
  <xr:revisionPtr revIDLastSave="250" documentId="8_{EE41B2C5-BCCF-4856-96F1-65C2913C628B}" xr6:coauthVersionLast="47" xr6:coauthVersionMax="47" xr10:uidLastSave="{8785C392-FADD-4924-87F3-B542387DC3AF}"/>
  <bookViews>
    <workbookView xWindow="23880" yWindow="-120" windowWidth="25440" windowHeight="15990" activeTab="1" xr2:uid="{00000000-000D-0000-FFFF-FFFF00000000}"/>
  </bookViews>
  <sheets>
    <sheet name="Part 1" sheetId="1" r:id="rId1"/>
    <sheet name="Part 2" sheetId="2" r:id="rId2"/>
  </sheets>
  <definedNames>
    <definedName name="solver_adj" localSheetId="0" hidden="1">'Part 1'!$J$2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'Part 1'!$F$2</definedName>
    <definedName name="solver_opt" localSheetId="1" hidden="1">'Part 2'!$A$1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F13" i="2"/>
  <c r="F14" i="2"/>
  <c r="F15" i="2"/>
  <c r="F16" i="2"/>
  <c r="F17" i="2"/>
  <c r="F18" i="2"/>
  <c r="F19" i="2"/>
  <c r="F20" i="2"/>
  <c r="F21" i="2"/>
  <c r="F22" i="2"/>
  <c r="F1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  <c r="G2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2" i="1"/>
  <c r="F2" i="1" l="1"/>
</calcChain>
</file>

<file path=xl/sharedStrings.xml><?xml version="1.0" encoding="utf-8"?>
<sst xmlns="http://schemas.openxmlformats.org/spreadsheetml/2006/main" count="119" uniqueCount="39">
  <si>
    <t>Year</t>
  </si>
  <si>
    <t>LN(Count)</t>
  </si>
  <si>
    <t>r - regression</t>
  </si>
  <si>
    <t>r - solver</t>
  </si>
  <si>
    <t>Expected</t>
  </si>
  <si>
    <t>Catch</t>
  </si>
  <si>
    <t>MSE</t>
  </si>
  <si>
    <t>(Exp-Obs)^2</t>
  </si>
  <si>
    <t>ln(Count)</t>
  </si>
  <si>
    <t>Males/lek</t>
  </si>
  <si>
    <t>Predicted(LN(20))</t>
  </si>
  <si>
    <t>Pred(20)</t>
  </si>
  <si>
    <t>Pred(10)</t>
  </si>
  <si>
    <t>Pred(LN(10))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</si>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</sst>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164" fontId="1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" fontId="2" fillId="3" borderId="0" xfId="0" applyNumberFormat="1" applyFont="1" applyFill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1" fontId="1" fillId="3" borderId="0" xfId="0" applyNumberFormat="1" applyFont="1" applyFill="1"/>
    <xf numFmtId="0" fontId="0" fillId="2" borderId="1" xfId="0" applyFill="1" applyBorder="1"/>
    <xf numFmtId="1" fontId="2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1'!$A$2:$A$42</c:f>
              <c:numCache>
                <c:formatCode>General</c:formatCode>
                <c:ptCount val="4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</c:numCache>
            </c:numRef>
          </c:cat>
          <c:val>
            <c:numRef>
              <c:f>'Part 1'!$B$2:$B$42</c:f>
              <c:numCache>
                <c:formatCode>0</c:formatCode>
                <c:ptCount val="41"/>
                <c:pt idx="0">
                  <c:v>1200</c:v>
                </c:pt>
                <c:pt idx="1">
                  <c:v>1217.1315592954033</c:v>
                </c:pt>
                <c:pt idx="2">
                  <c:v>1243.2738332937877</c:v>
                </c:pt>
                <c:pt idx="3">
                  <c:v>1266.7161620827649</c:v>
                </c:pt>
                <c:pt idx="4">
                  <c:v>1305.3354670255003</c:v>
                </c:pt>
                <c:pt idx="5">
                  <c:v>1333.0074102723624</c:v>
                </c:pt>
                <c:pt idx="6">
                  <c:v>1361.6262765134534</c:v>
                </c:pt>
                <c:pt idx="7">
                  <c:v>1417.0550902188761</c:v>
                </c:pt>
                <c:pt idx="8">
                  <c:v>1447.0270595083518</c:v>
                </c:pt>
                <c:pt idx="9">
                  <c:v>1463.8302055822555</c:v>
                </c:pt>
                <c:pt idx="10">
                  <c:v>1491.2505825180508</c:v>
                </c:pt>
                <c:pt idx="11">
                  <c:v>1529.4211403010033</c:v>
                </c:pt>
                <c:pt idx="12">
                  <c:v>1575.6583322574165</c:v>
                </c:pt>
                <c:pt idx="13">
                  <c:v>1605.5145284039688</c:v>
                </c:pt>
                <c:pt idx="14">
                  <c:v>1632.3614219671442</c:v>
                </c:pt>
                <c:pt idx="15">
                  <c:v>1637.6415394436904</c:v>
                </c:pt>
                <c:pt idx="16">
                  <c:v>1681.5158867802791</c:v>
                </c:pt>
                <c:pt idx="17">
                  <c:v>1714.1132943772154</c:v>
                </c:pt>
                <c:pt idx="18">
                  <c:v>1726.5081149271782</c:v>
                </c:pt>
                <c:pt idx="19">
                  <c:v>1774.0262676621749</c:v>
                </c:pt>
                <c:pt idx="20">
                  <c:v>1793.4413300976596</c:v>
                </c:pt>
                <c:pt idx="21">
                  <c:v>1827.5438444064409</c:v>
                </c:pt>
                <c:pt idx="22">
                  <c:v>1868.6551606172616</c:v>
                </c:pt>
                <c:pt idx="23">
                  <c:v>1906.6373782425808</c:v>
                </c:pt>
                <c:pt idx="24">
                  <c:v>1965.0576717718905</c:v>
                </c:pt>
                <c:pt idx="25">
                  <c:v>2031.5927738188323</c:v>
                </c:pt>
                <c:pt idx="26">
                  <c:v>2068.0180333209146</c:v>
                </c:pt>
                <c:pt idx="27">
                  <c:v>2113.7637164101639</c:v>
                </c:pt>
                <c:pt idx="28">
                  <c:v>2144.3597470576301</c:v>
                </c:pt>
                <c:pt idx="29">
                  <c:v>2197.3374163133958</c:v>
                </c:pt>
                <c:pt idx="30">
                  <c:v>2289.3048016753296</c:v>
                </c:pt>
                <c:pt idx="31">
                  <c:v>2326.541742945431</c:v>
                </c:pt>
                <c:pt idx="32">
                  <c:v>2333.0625575951358</c:v>
                </c:pt>
                <c:pt idx="33">
                  <c:v>2360.3541316290066</c:v>
                </c:pt>
                <c:pt idx="34">
                  <c:v>2467.4794120092602</c:v>
                </c:pt>
                <c:pt idx="35">
                  <c:v>2509.5719050663674</c:v>
                </c:pt>
                <c:pt idx="36">
                  <c:v>2524.9459806197433</c:v>
                </c:pt>
                <c:pt idx="37">
                  <c:v>2620.8872089927672</c:v>
                </c:pt>
                <c:pt idx="38">
                  <c:v>2676.9013317916933</c:v>
                </c:pt>
                <c:pt idx="39">
                  <c:v>2729.7299845808261</c:v>
                </c:pt>
                <c:pt idx="40">
                  <c:v>2739.4532374104228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632-AA13-DBA1E69A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6960"/>
        <c:axId val="2080495120"/>
      </c:lineChart>
      <c:catAx>
        <c:axId val="20804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5120"/>
        <c:crosses val="autoZero"/>
        <c:auto val="1"/>
        <c:lblAlgn val="ctr"/>
        <c:lblOffset val="100"/>
        <c:noMultiLvlLbl val="0"/>
      </c:catAx>
      <c:valAx>
        <c:axId val="2080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2'!$B$2:$B$22</c:f>
              <c:numCache>
                <c:formatCode>0</c:formatCode>
                <c:ptCount val="21"/>
                <c:pt idx="0">
                  <c:v>28</c:v>
                </c:pt>
                <c:pt idx="1">
                  <c:v>37.399531859277609</c:v>
                </c:pt>
                <c:pt idx="2">
                  <c:v>37.464441896008353</c:v>
                </c:pt>
                <c:pt idx="3">
                  <c:v>43</c:v>
                </c:pt>
                <c:pt idx="4">
                  <c:v>44</c:v>
                </c:pt>
                <c:pt idx="5">
                  <c:v>43.314401265830178</c:v>
                </c:pt>
                <c:pt idx="6">
                  <c:v>19.334482730463861</c:v>
                </c:pt>
                <c:pt idx="7">
                  <c:v>15.622221799358186</c:v>
                </c:pt>
                <c:pt idx="8">
                  <c:v>14.376080552687363</c:v>
                </c:pt>
                <c:pt idx="9">
                  <c:v>19.476932463371</c:v>
                </c:pt>
                <c:pt idx="10">
                  <c:v>31.320012202382301</c:v>
                </c:pt>
                <c:pt idx="11">
                  <c:v>28</c:v>
                </c:pt>
                <c:pt idx="12">
                  <c:v>10.463607148679991</c:v>
                </c:pt>
                <c:pt idx="13">
                  <c:v>9</c:v>
                </c:pt>
                <c:pt idx="14">
                  <c:v>11</c:v>
                </c:pt>
                <c:pt idx="15">
                  <c:v>12.581397354550965</c:v>
                </c:pt>
                <c:pt idx="16">
                  <c:v>20.208026152461578</c:v>
                </c:pt>
                <c:pt idx="17">
                  <c:v>16.139764211150862</c:v>
                </c:pt>
                <c:pt idx="18">
                  <c:v>18.799509626699198</c:v>
                </c:pt>
                <c:pt idx="19">
                  <c:v>18.260541113222473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2-4F6E-9D2B-B20C7ADA7F9D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2'!$E$2:$E$22</c:f>
              <c:numCache>
                <c:formatCode>0.000000</c:formatCode>
                <c:ptCount val="21"/>
                <c:pt idx="0">
                  <c:v>33.042017198087663</c:v>
                </c:pt>
                <c:pt idx="1">
                  <c:v>31.688061464651579</c:v>
                </c:pt>
                <c:pt idx="2">
                  <c:v>30.38958648825022</c:v>
                </c:pt>
                <c:pt idx="3">
                  <c:v>29.144318845664728</c:v>
                </c:pt>
                <c:pt idx="4">
                  <c:v>27.950078271258725</c:v>
                </c:pt>
                <c:pt idx="5">
                  <c:v>26.804773839676958</c:v>
                </c:pt>
                <c:pt idx="6">
                  <c:v>25.706400304970707</c:v>
                </c:pt>
                <c:pt idx="7">
                  <c:v>24.653034589727866</c:v>
                </c:pt>
                <c:pt idx="8">
                  <c:v>23.642832418073162</c:v>
                </c:pt>
                <c:pt idx="9">
                  <c:v>22.674025086631485</c:v>
                </c:pt>
                <c:pt idx="10">
                  <c:v>21.744916367812248</c:v>
                </c:pt>
                <c:pt idx="11">
                  <c:v>20.853879539981971</c:v>
                </c:pt>
                <c:pt idx="12">
                  <c:v>19.999354539335879</c:v>
                </c:pt>
                <c:pt idx="13">
                  <c:v>19.179845228471798</c:v>
                </c:pt>
                <c:pt idx="14">
                  <c:v>18.393916776893814</c:v>
                </c:pt>
                <c:pt idx="15">
                  <c:v>17.640193148850216</c:v>
                </c:pt>
                <c:pt idx="16">
                  <c:v>16.917354694114589</c:v>
                </c:pt>
                <c:pt idx="17">
                  <c:v>16.224135837488788</c:v>
                </c:pt>
                <c:pt idx="18">
                  <c:v>15.559322862980304</c:v>
                </c:pt>
                <c:pt idx="19">
                  <c:v>14.921751788780432</c:v>
                </c:pt>
                <c:pt idx="20">
                  <c:v>14.3103063293154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C-4336-A3AE-D8DE4CC6A5DC}"/>
            </c:ext>
          </c:extLst>
        </c:ser>
        <c:ser>
          <c:idx val="2"/>
          <c:order val="2"/>
          <c:tx>
            <c:v>initial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2'!$A$2:$A$11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xVal>
          <c:yVal>
            <c:numRef>
              <c:f>'Part 2'!$G$2:$G$11</c:f>
              <c:numCache>
                <c:formatCode>General</c:formatCode>
                <c:ptCount val="10"/>
                <c:pt idx="0">
                  <c:v>43.832465140821348</c:v>
                </c:pt>
                <c:pt idx="1">
                  <c:v>39.60203913720234</c:v>
                </c:pt>
                <c:pt idx="2">
                  <c:v>35.779906486798922</c:v>
                </c:pt>
                <c:pt idx="3">
                  <c:v>32.326661356220029</c:v>
                </c:pt>
                <c:pt idx="4">
                  <c:v>29.206701108212485</c:v>
                </c:pt>
                <c:pt idx="5">
                  <c:v>26.387859241774219</c:v>
                </c:pt>
                <c:pt idx="6">
                  <c:v>23.841073758512028</c:v>
                </c:pt>
                <c:pt idx="7">
                  <c:v>21.540087536126251</c:v>
                </c:pt>
                <c:pt idx="8">
                  <c:v>19.461177619919091</c:v>
                </c:pt>
                <c:pt idx="9">
                  <c:v>17.582910641325125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C-4336-A3AE-D8DE4CC6A5DC}"/>
            </c:ext>
          </c:extLst>
        </c:ser>
        <c:ser>
          <c:idx val="3"/>
          <c:order val="3"/>
          <c:tx>
            <c:v>final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2'!$A$12:$A$22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'Part 2'!$G$12:$G$22</c:f>
              <c:numCache>
                <c:formatCode>General</c:formatCode>
                <c:ptCount val="11"/>
                <c:pt idx="0">
                  <c:v>15.758822649096311</c:v>
                </c:pt>
                <c:pt idx="1">
                  <c:v>16.060444887765325</c:v>
                </c:pt>
                <c:pt idx="2">
                  <c:v>16.3678401449449</c:v>
                </c:pt>
                <c:pt idx="3">
                  <c:v>16.681118915613592</c:v>
                </c:pt>
                <c:pt idx="4">
                  <c:v>17.000393809612092</c:v>
                </c:pt>
                <c:pt idx="5">
                  <c:v>17.325779592121812</c:v>
                </c:pt>
                <c:pt idx="6">
                  <c:v>17.657393224918255</c:v>
                </c:pt>
                <c:pt idx="7">
                  <c:v>17.995353908412863</c:v>
                </c:pt>
                <c:pt idx="8">
                  <c:v>18.339783124500777</c:v>
                </c:pt>
                <c:pt idx="9">
                  <c:v>18.690804680227927</c:v>
                </c:pt>
                <c:pt idx="10">
                  <c:v>19.048544752294724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C-4336-A3AE-D8DE4CC6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49360"/>
        <c:axId val="1755349840"/>
      </c:scatterChart>
      <c:valAx>
        <c:axId val="17553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840"/>
        <c:crosses val="autoZero"/>
        <c:crossBetween val="midCat"/>
      </c:valAx>
      <c:valAx>
        <c:axId val="17553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26</xdr:row>
      <xdr:rowOff>38100</xdr:rowOff>
    </xdr:from>
    <xdr:to>
      <xdr:col>15</xdr:col>
      <xdr:colOff>352425</xdr:colOff>
      <xdr:row>38</xdr:row>
      <xdr:rowOff>76200</xdr:rowOff>
    </xdr:to>
    <xdr:pic>
      <xdr:nvPicPr>
        <xdr:cNvPr id="2" name="Picture 1" descr="http://aquafind.com/Bass/BassImages/smallmouth-bass-larg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019675"/>
          <a:ext cx="4953000" cy="2209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541020</xdr:colOff>
      <xdr:row>0</xdr:row>
      <xdr:rowOff>60960</xdr:rowOff>
    </xdr:from>
    <xdr:to>
      <xdr:col>21</xdr:col>
      <xdr:colOff>114300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9D0AA-54A1-D135-7FE6-120664BF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23</xdr:row>
      <xdr:rowOff>164778</xdr:rowOff>
    </xdr:from>
    <xdr:to>
      <xdr:col>5</xdr:col>
      <xdr:colOff>834390</xdr:colOff>
      <xdr:row>40</xdr:row>
      <xdr:rowOff>1075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6700" y="4546278"/>
          <a:ext cx="4629150" cy="31128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243840</xdr:colOff>
      <xdr:row>24</xdr:row>
      <xdr:rowOff>41910</xdr:rowOff>
    </xdr:from>
    <xdr:to>
      <xdr:col>5</xdr:col>
      <xdr:colOff>647700</xdr:colOff>
      <xdr:row>39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4FF9E-68BF-8868-4B5A-44A8A169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workbookViewId="0">
      <selection activeCell="S25" sqref="S25"/>
    </sheetView>
  </sheetViews>
  <sheetFormatPr defaultColWidth="9.140625" defaultRowHeight="14.25" x14ac:dyDescent="0.2"/>
  <cols>
    <col min="1" max="1" width="9.140625" style="4"/>
    <col min="2" max="2" width="9.140625" style="8"/>
    <col min="3" max="3" width="15.28515625" style="3" customWidth="1"/>
    <col min="4" max="4" width="11.42578125" style="3" customWidth="1"/>
    <col min="5" max="5" width="13.7109375" style="3" bestFit="1" customWidth="1"/>
    <col min="6" max="6" width="12.5703125" style="3" customWidth="1"/>
    <col min="7" max="8" width="9.140625" style="3"/>
    <col min="9" max="9" width="13.5703125" style="3" bestFit="1" customWidth="1"/>
    <col min="10" max="16384" width="9.140625" style="3"/>
  </cols>
  <sheetData>
    <row r="1" spans="1:16" ht="15.75" thickBot="1" x14ac:dyDescent="0.3">
      <c r="A1" s="7" t="s">
        <v>0</v>
      </c>
      <c r="B1" s="11" t="s">
        <v>5</v>
      </c>
      <c r="C1" s="1" t="s">
        <v>1</v>
      </c>
      <c r="D1" s="1" t="s">
        <v>4</v>
      </c>
      <c r="E1" s="1" t="s">
        <v>7</v>
      </c>
      <c r="F1" s="1" t="s">
        <v>6</v>
      </c>
      <c r="I1" s="2" t="s">
        <v>2</v>
      </c>
      <c r="J1" s="12">
        <v>2.0804358428326238E-2</v>
      </c>
    </row>
    <row r="2" spans="1:16" x14ac:dyDescent="0.2">
      <c r="A2" s="4">
        <v>1965</v>
      </c>
      <c r="B2" s="8">
        <v>1200</v>
      </c>
      <c r="C2" s="3">
        <f>LN(B2)</f>
        <v>7.0900768357760917</v>
      </c>
      <c r="D2" s="3">
        <f>1200*EXP($J$2*(A2-1965))</f>
        <v>1200</v>
      </c>
      <c r="F2" s="3">
        <f>SUM(E3:E42)/40</f>
        <v>448.07559520882643</v>
      </c>
      <c r="I2" s="4" t="s">
        <v>3</v>
      </c>
      <c r="J2" s="4">
        <v>2.0920783003956608E-2</v>
      </c>
    </row>
    <row r="3" spans="1:16" x14ac:dyDescent="0.2">
      <c r="A3" s="4">
        <v>1966</v>
      </c>
      <c r="B3" s="8">
        <v>1217.1315592954033</v>
      </c>
      <c r="C3" s="3">
        <f t="shared" ref="C3:C42" si="0">LN(B3)</f>
        <v>7.1042521884559324</v>
      </c>
      <c r="D3" s="3">
        <f t="shared" ref="D3:D42" si="1">1200*EXP($J$2*(A3-1965))</f>
        <v>1225.3693880381688</v>
      </c>
      <c r="E3" s="13">
        <f>(D3-B3)^2</f>
        <v>67.861822395133203</v>
      </c>
    </row>
    <row r="4" spans="1:16" ht="15" x14ac:dyDescent="0.25">
      <c r="A4" s="4">
        <v>1967</v>
      </c>
      <c r="B4" s="8">
        <v>1243.2738332937877</v>
      </c>
      <c r="C4" s="3">
        <f t="shared" si="0"/>
        <v>7.1255033675649635</v>
      </c>
      <c r="D4" s="3">
        <f t="shared" si="1"/>
        <v>1251.2751142841969</v>
      </c>
      <c r="E4" s="13">
        <f t="shared" ref="E4:E42" si="2">(D4-B4)^2</f>
        <v>64.020497487483851</v>
      </c>
      <c r="H4" t="s">
        <v>14</v>
      </c>
      <c r="I4"/>
      <c r="J4"/>
      <c r="K4"/>
      <c r="L4"/>
      <c r="M4"/>
      <c r="N4"/>
      <c r="O4"/>
      <c r="P4"/>
    </row>
    <row r="5" spans="1:16" ht="15.75" thickBot="1" x14ac:dyDescent="0.3">
      <c r="A5" s="4">
        <v>1968</v>
      </c>
      <c r="B5" s="8">
        <v>1266.7161620827649</v>
      </c>
      <c r="C5" s="3">
        <f t="shared" si="0"/>
        <v>7.1441831316114452</v>
      </c>
      <c r="D5" s="3">
        <f t="shared" si="1"/>
        <v>1277.72851754818</v>
      </c>
      <c r="E5" s="13">
        <f t="shared" si="2"/>
        <v>121.27197289665808</v>
      </c>
      <c r="H5"/>
      <c r="I5"/>
      <c r="J5"/>
      <c r="K5"/>
      <c r="L5"/>
      <c r="M5"/>
      <c r="N5"/>
      <c r="O5"/>
      <c r="P5"/>
    </row>
    <row r="6" spans="1:16" ht="15" x14ac:dyDescent="0.25">
      <c r="A6" s="4">
        <v>1969</v>
      </c>
      <c r="B6" s="8">
        <v>1305.3354670255003</v>
      </c>
      <c r="C6" s="3">
        <f t="shared" si="0"/>
        <v>7.1742153495765892</v>
      </c>
      <c r="D6" s="3">
        <f t="shared" si="1"/>
        <v>1304.741176355775</v>
      </c>
      <c r="E6" s="13">
        <f t="shared" si="2"/>
        <v>0.35318140012254151</v>
      </c>
      <c r="H6" s="16" t="s">
        <v>15</v>
      </c>
      <c r="I6" s="16"/>
      <c r="J6"/>
      <c r="K6"/>
      <c r="L6"/>
      <c r="M6"/>
      <c r="N6"/>
      <c r="O6"/>
      <c r="P6"/>
    </row>
    <row r="7" spans="1:16" ht="15" x14ac:dyDescent="0.25">
      <c r="A7" s="4">
        <v>1970</v>
      </c>
      <c r="B7" s="8">
        <v>1333.0074102723624</v>
      </c>
      <c r="C7" s="3">
        <f t="shared" si="0"/>
        <v>7.1951928792573021</v>
      </c>
      <c r="D7" s="3">
        <f t="shared" si="1"/>
        <v>1332.3249140160638</v>
      </c>
      <c r="E7" s="13">
        <f t="shared" si="2"/>
        <v>0.46580113986172872</v>
      </c>
      <c r="H7" t="s">
        <v>16</v>
      </c>
      <c r="I7">
        <v>0.99899023255153274</v>
      </c>
      <c r="J7"/>
      <c r="K7"/>
      <c r="L7"/>
      <c r="M7"/>
      <c r="N7"/>
      <c r="O7"/>
      <c r="P7"/>
    </row>
    <row r="8" spans="1:16" ht="15" x14ac:dyDescent="0.25">
      <c r="A8" s="4">
        <v>1971</v>
      </c>
      <c r="B8" s="8">
        <v>1361.6262765134534</v>
      </c>
      <c r="C8" s="3">
        <f t="shared" si="0"/>
        <v>7.2164350558948378</v>
      </c>
      <c r="D8" s="3">
        <f t="shared" si="1"/>
        <v>1360.4918037965583</v>
      </c>
      <c r="E8" s="13">
        <f t="shared" si="2"/>
        <v>1.2870283453792617</v>
      </c>
      <c r="H8" t="s">
        <v>17</v>
      </c>
      <c r="I8">
        <v>0.99798148473336556</v>
      </c>
      <c r="J8"/>
      <c r="K8"/>
      <c r="L8"/>
      <c r="M8"/>
      <c r="N8"/>
      <c r="O8"/>
      <c r="P8"/>
    </row>
    <row r="9" spans="1:16" ht="15" x14ac:dyDescent="0.25">
      <c r="A9" s="4">
        <v>1972</v>
      </c>
      <c r="B9" s="8">
        <v>1417.0550902188761</v>
      </c>
      <c r="C9" s="3">
        <f t="shared" si="0"/>
        <v>7.2563361170004921</v>
      </c>
      <c r="D9" s="3">
        <f t="shared" si="1"/>
        <v>1389.2541742076107</v>
      </c>
      <c r="E9" s="13">
        <f t="shared" si="2"/>
        <v>772.89093106543135</v>
      </c>
      <c r="H9" t="s">
        <v>18</v>
      </c>
      <c r="I9">
        <v>0.99792972793165691</v>
      </c>
      <c r="J9"/>
      <c r="K9"/>
      <c r="L9"/>
      <c r="M9"/>
      <c r="N9"/>
      <c r="O9"/>
      <c r="P9"/>
    </row>
    <row r="10" spans="1:16" ht="15" x14ac:dyDescent="0.25">
      <c r="A10" s="4">
        <v>1973</v>
      </c>
      <c r="B10" s="8">
        <v>1447.0270595083518</v>
      </c>
      <c r="C10" s="3">
        <f t="shared" si="0"/>
        <v>7.2772664268770564</v>
      </c>
      <c r="D10" s="3">
        <f t="shared" si="1"/>
        <v>1418.6246143985431</v>
      </c>
      <c r="E10" s="13">
        <f t="shared" si="2"/>
        <v>806.69888821569589</v>
      </c>
      <c r="H10" t="s">
        <v>19</v>
      </c>
      <c r="I10">
        <v>1.135096402685646E-2</v>
      </c>
      <c r="J10"/>
      <c r="K10"/>
      <c r="L10"/>
      <c r="M10"/>
      <c r="N10"/>
      <c r="O10"/>
      <c r="P10"/>
    </row>
    <row r="11" spans="1:16" ht="15.75" thickBot="1" x14ac:dyDescent="0.3">
      <c r="A11" s="4">
        <v>1974</v>
      </c>
      <c r="B11" s="8">
        <v>1463.8302055822555</v>
      </c>
      <c r="C11" s="3">
        <f t="shared" si="0"/>
        <v>7.2888117080015391</v>
      </c>
      <c r="D11" s="3">
        <f t="shared" si="1"/>
        <v>1448.6159796678548</v>
      </c>
      <c r="E11" s="13">
        <f t="shared" si="2"/>
        <v>231.47267017442138</v>
      </c>
      <c r="H11" s="14" t="s">
        <v>20</v>
      </c>
      <c r="I11" s="14">
        <v>41</v>
      </c>
      <c r="J11"/>
      <c r="K11"/>
      <c r="L11"/>
      <c r="M11"/>
      <c r="N11"/>
      <c r="O11"/>
      <c r="P11"/>
    </row>
    <row r="12" spans="1:16" ht="15" x14ac:dyDescent="0.25">
      <c r="A12" s="4">
        <v>1975</v>
      </c>
      <c r="B12" s="8">
        <v>1491.2505825180508</v>
      </c>
      <c r="C12" s="3">
        <f t="shared" si="0"/>
        <v>7.307370364036057</v>
      </c>
      <c r="D12" s="3">
        <f t="shared" si="1"/>
        <v>1479.2413970899263</v>
      </c>
      <c r="E12" s="13">
        <f t="shared" si="2"/>
        <v>144.2205346470781</v>
      </c>
      <c r="H12"/>
      <c r="I12"/>
      <c r="J12"/>
      <c r="K12"/>
      <c r="L12"/>
      <c r="M12"/>
      <c r="N12"/>
      <c r="O12"/>
      <c r="P12"/>
    </row>
    <row r="13" spans="1:16" ht="15.75" thickBot="1" x14ac:dyDescent="0.3">
      <c r="A13" s="4">
        <v>1976</v>
      </c>
      <c r="B13" s="8">
        <v>1529.4211403010033</v>
      </c>
      <c r="C13" s="3">
        <f t="shared" si="0"/>
        <v>7.3326446031254235</v>
      </c>
      <c r="D13" s="3">
        <f t="shared" si="1"/>
        <v>1510.5142712606741</v>
      </c>
      <c r="E13" s="13">
        <f t="shared" si="2"/>
        <v>357.4696969081582</v>
      </c>
      <c r="H13" t="s">
        <v>21</v>
      </c>
      <c r="I13"/>
      <c r="J13"/>
      <c r="K13"/>
      <c r="L13"/>
      <c r="M13"/>
      <c r="N13"/>
      <c r="O13"/>
      <c r="P13"/>
    </row>
    <row r="14" spans="1:16" ht="15" x14ac:dyDescent="0.25">
      <c r="A14" s="4">
        <v>1977</v>
      </c>
      <c r="B14" s="8">
        <v>1575.6583322574165</v>
      </c>
      <c r="C14" s="3">
        <f t="shared" si="0"/>
        <v>7.3624284526616455</v>
      </c>
      <c r="D14" s="3">
        <f t="shared" si="1"/>
        <v>1542.4482901646772</v>
      </c>
      <c r="E14" s="13">
        <f t="shared" si="2"/>
        <v>1102.9068958015152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</row>
    <row r="15" spans="1:16" ht="15" x14ac:dyDescent="0.25">
      <c r="A15" s="4">
        <v>1978</v>
      </c>
      <c r="B15" s="8">
        <v>1605.5145284039688</v>
      </c>
      <c r="C15" s="3">
        <f t="shared" si="0"/>
        <v>7.3811995626346665</v>
      </c>
      <c r="D15" s="3">
        <f t="shared" si="1"/>
        <v>1575.057431166342</v>
      </c>
      <c r="E15" s="13">
        <f t="shared" si="2"/>
        <v>927.63477214225645</v>
      </c>
      <c r="H15" t="s">
        <v>22</v>
      </c>
      <c r="I15">
        <v>1</v>
      </c>
      <c r="J15">
        <v>2.4843944319859017</v>
      </c>
      <c r="K15">
        <v>2.4843944319859017</v>
      </c>
      <c r="L15">
        <v>19282.13204426095</v>
      </c>
      <c r="M15">
        <v>3.5658757768909469E-54</v>
      </c>
      <c r="N15"/>
      <c r="O15"/>
      <c r="P15"/>
    </row>
    <row r="16" spans="1:16" ht="15" x14ac:dyDescent="0.25">
      <c r="A16" s="4">
        <v>1979</v>
      </c>
      <c r="B16" s="8">
        <v>1632.3614219671442</v>
      </c>
      <c r="C16" s="3">
        <f t="shared" si="0"/>
        <v>7.3977829705442</v>
      </c>
      <c r="D16" s="3">
        <f t="shared" si="1"/>
        <v>1608.3559671277255</v>
      </c>
      <c r="E16" s="13">
        <f t="shared" si="2"/>
        <v>576.26186204737019</v>
      </c>
      <c r="H16" t="s">
        <v>23</v>
      </c>
      <c r="I16">
        <v>39</v>
      </c>
      <c r="J16">
        <v>5.0249309892205878E-3</v>
      </c>
      <c r="K16">
        <v>1.2884438433898943E-4</v>
      </c>
      <c r="L16"/>
      <c r="M16"/>
      <c r="N16"/>
      <c r="O16"/>
      <c r="P16"/>
    </row>
    <row r="17" spans="1:16" ht="15.75" thickBot="1" x14ac:dyDescent="0.3">
      <c r="A17" s="4">
        <v>1980</v>
      </c>
      <c r="B17" s="8">
        <v>1637.6415394436904</v>
      </c>
      <c r="C17" s="3">
        <f t="shared" si="0"/>
        <v>7.4010124000754951</v>
      </c>
      <c r="D17" s="3">
        <f t="shared" si="1"/>
        <v>1642.3584726556985</v>
      </c>
      <c r="E17" s="13">
        <f t="shared" si="2"/>
        <v>22.249458926545461</v>
      </c>
      <c r="H17" s="14" t="s">
        <v>24</v>
      </c>
      <c r="I17" s="14">
        <v>40</v>
      </c>
      <c r="J17" s="14">
        <v>2.4894193629751222</v>
      </c>
      <c r="K17" s="14"/>
      <c r="L17" s="14"/>
      <c r="M17" s="14"/>
      <c r="N17"/>
      <c r="O17"/>
      <c r="P17"/>
    </row>
    <row r="18" spans="1:16" ht="15.75" thickBot="1" x14ac:dyDescent="0.3">
      <c r="A18" s="4">
        <v>1981</v>
      </c>
      <c r="B18" s="8">
        <v>1681.5158867802791</v>
      </c>
      <c r="C18" s="3">
        <f t="shared" si="0"/>
        <v>7.4274509791168279</v>
      </c>
      <c r="D18" s="3">
        <f t="shared" si="1"/>
        <v>1677.0798304811792</v>
      </c>
      <c r="E18" s="13">
        <f t="shared" si="2"/>
        <v>19.678595488783422</v>
      </c>
      <c r="H18"/>
      <c r="I18"/>
      <c r="J18"/>
      <c r="K18"/>
      <c r="L18"/>
      <c r="M18"/>
      <c r="N18"/>
      <c r="O18"/>
      <c r="P18"/>
    </row>
    <row r="19" spans="1:16" ht="15" x14ac:dyDescent="0.25">
      <c r="A19" s="4">
        <v>1982</v>
      </c>
      <c r="B19" s="8">
        <v>1714.1132943772154</v>
      </c>
      <c r="C19" s="3">
        <f t="shared" si="0"/>
        <v>7.4466511963765321</v>
      </c>
      <c r="D19" s="3">
        <f t="shared" si="1"/>
        <v>1712.5352379732317</v>
      </c>
      <c r="E19" s="13">
        <f t="shared" si="2"/>
        <v>2.4902620141540841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</row>
    <row r="20" spans="1:16" ht="15" x14ac:dyDescent="0.25">
      <c r="A20" s="4">
        <v>1983</v>
      </c>
      <c r="B20" s="8">
        <v>1726.5081149271782</v>
      </c>
      <c r="C20" s="3">
        <f t="shared" si="0"/>
        <v>7.4538562170374654</v>
      </c>
      <c r="D20" s="3">
        <f t="shared" si="1"/>
        <v>1748.7402137908825</v>
      </c>
      <c r="E20" s="13">
        <f t="shared" si="2"/>
        <v>494.26621988552307</v>
      </c>
      <c r="H20" t="s">
        <v>25</v>
      </c>
      <c r="I20">
        <v>-33.787334789606682</v>
      </c>
      <c r="J20">
        <v>0.2974027825508237</v>
      </c>
      <c r="K20">
        <v>-113.60799821646827</v>
      </c>
      <c r="L20">
        <v>8.780284212138338E-51</v>
      </c>
      <c r="M20">
        <v>-34.388888697465902</v>
      </c>
      <c r="N20">
        <v>-33.185780881747462</v>
      </c>
      <c r="O20">
        <v>-34.388888697465902</v>
      </c>
      <c r="P20">
        <v>-33.185780881747462</v>
      </c>
    </row>
    <row r="21" spans="1:16" ht="15.75" thickBot="1" x14ac:dyDescent="0.3">
      <c r="A21" s="4">
        <v>1984</v>
      </c>
      <c r="B21" s="8">
        <v>1774.0262676621749</v>
      </c>
      <c r="C21" s="3">
        <f t="shared" si="0"/>
        <v>7.4810069697848034</v>
      </c>
      <c r="D21" s="3">
        <f t="shared" si="1"/>
        <v>1785.7106046755584</v>
      </c>
      <c r="E21" s="13">
        <f t="shared" si="2"/>
        <v>136.52373144232558</v>
      </c>
      <c r="H21" s="14" t="s">
        <v>38</v>
      </c>
      <c r="I21" s="14">
        <v>2.0804358428326238E-2</v>
      </c>
      <c r="J21" s="14">
        <v>1.4982241772672902E-4</v>
      </c>
      <c r="K21" s="14">
        <v>138.86011682358964</v>
      </c>
      <c r="L21" s="14">
        <v>3.5658757768908964E-54</v>
      </c>
      <c r="M21" s="14">
        <v>2.0501313984372427E-2</v>
      </c>
      <c r="N21" s="14">
        <v>2.1107402872280048E-2</v>
      </c>
      <c r="O21" s="14">
        <v>2.0501313984372427E-2</v>
      </c>
      <c r="P21" s="14">
        <v>2.1107402872280048E-2</v>
      </c>
    </row>
    <row r="22" spans="1:16" ht="15" x14ac:dyDescent="0.25">
      <c r="A22" s="4">
        <v>1985</v>
      </c>
      <c r="B22" s="8">
        <v>1793.4413300976596</v>
      </c>
      <c r="C22" s="3">
        <f t="shared" si="0"/>
        <v>7.4918915839185418</v>
      </c>
      <c r="D22" s="3">
        <f t="shared" si="1"/>
        <v>1823.4625923871311</v>
      </c>
      <c r="E22" s="13">
        <f t="shared" si="2"/>
        <v>901.2761894532407</v>
      </c>
      <c r="H22"/>
      <c r="I22"/>
      <c r="J22"/>
      <c r="K22"/>
      <c r="L22"/>
      <c r="M22"/>
      <c r="N22"/>
      <c r="O22"/>
      <c r="P22"/>
    </row>
    <row r="23" spans="1:16" ht="15" x14ac:dyDescent="0.25">
      <c r="A23" s="4">
        <v>1986</v>
      </c>
      <c r="B23" s="8">
        <v>1827.5438444064409</v>
      </c>
      <c r="C23" s="3">
        <f t="shared" si="0"/>
        <v>7.5107281828034154</v>
      </c>
      <c r="D23" s="3">
        <f t="shared" si="1"/>
        <v>1862.0127007865931</v>
      </c>
      <c r="E23" s="13">
        <f t="shared" si="2"/>
        <v>1188.1020601555554</v>
      </c>
      <c r="H23"/>
      <c r="I23"/>
      <c r="J23"/>
      <c r="K23"/>
      <c r="L23"/>
      <c r="M23"/>
      <c r="N23"/>
      <c r="O23"/>
      <c r="P23"/>
    </row>
    <row r="24" spans="1:16" ht="15" x14ac:dyDescent="0.25">
      <c r="A24" s="4">
        <v>1987</v>
      </c>
      <c r="B24" s="8">
        <v>1868.6551606172616</v>
      </c>
      <c r="C24" s="3">
        <f t="shared" si="0"/>
        <v>7.5329742856797983</v>
      </c>
      <c r="D24" s="3">
        <f t="shared" si="1"/>
        <v>1901.3778030684712</v>
      </c>
      <c r="E24" s="13">
        <f t="shared" si="2"/>
        <v>1070.7713289897042</v>
      </c>
      <c r="H24"/>
      <c r="I24"/>
      <c r="J24"/>
      <c r="K24"/>
      <c r="L24"/>
      <c r="M24"/>
      <c r="N24"/>
      <c r="O24"/>
      <c r="P24"/>
    </row>
    <row r="25" spans="1:16" x14ac:dyDescent="0.2">
      <c r="A25" s="4">
        <v>1988</v>
      </c>
      <c r="B25" s="8">
        <v>1906.6373782425808</v>
      </c>
      <c r="C25" s="3">
        <f t="shared" si="0"/>
        <v>7.553096434526168</v>
      </c>
      <c r="D25" s="3">
        <f t="shared" si="1"/>
        <v>1941.5751291461422</v>
      </c>
      <c r="E25" s="13">
        <f t="shared" si="2"/>
        <v>1220.646438199308</v>
      </c>
    </row>
    <row r="26" spans="1:16" x14ac:dyDescent="0.2">
      <c r="A26" s="4">
        <v>1989</v>
      </c>
      <c r="B26" s="8">
        <v>1965.0576717718905</v>
      </c>
      <c r="C26" s="3">
        <f t="shared" si="0"/>
        <v>7.5832768733749081</v>
      </c>
      <c r="D26" s="3">
        <f t="shared" si="1"/>
        <v>1982.6222731932803</v>
      </c>
      <c r="E26" s="13">
        <f t="shared" si="2"/>
        <v>308.5152230922904</v>
      </c>
    </row>
    <row r="27" spans="1:16" x14ac:dyDescent="0.2">
      <c r="A27" s="4">
        <v>1990</v>
      </c>
      <c r="B27" s="8">
        <v>2031.5927738188323</v>
      </c>
      <c r="C27" s="3">
        <f t="shared" si="0"/>
        <v>7.6165753820290689</v>
      </c>
      <c r="D27" s="3">
        <f t="shared" si="1"/>
        <v>2024.5372013447443</v>
      </c>
      <c r="E27" s="13">
        <f t="shared" si="2"/>
        <v>49.781102937107796</v>
      </c>
    </row>
    <row r="28" spans="1:16" x14ac:dyDescent="0.2">
      <c r="A28" s="4">
        <v>1991</v>
      </c>
      <c r="B28" s="8">
        <v>2068.0180333209146</v>
      </c>
      <c r="C28" s="3">
        <f t="shared" si="0"/>
        <v>7.6343459557648226</v>
      </c>
      <c r="D28" s="3">
        <f t="shared" si="1"/>
        <v>2067.3382595602634</v>
      </c>
      <c r="E28" s="13">
        <f t="shared" si="2"/>
        <v>0.46209236566985773</v>
      </c>
    </row>
    <row r="29" spans="1:16" x14ac:dyDescent="0.2">
      <c r="A29" s="4">
        <v>1992</v>
      </c>
      <c r="B29" s="8">
        <v>2113.7637164101639</v>
      </c>
      <c r="C29" s="3">
        <f t="shared" si="0"/>
        <v>7.6562253893272363</v>
      </c>
      <c r="D29" s="3">
        <f t="shared" si="1"/>
        <v>2111.0441816543776</v>
      </c>
      <c r="E29" s="13">
        <f t="shared" si="2"/>
        <v>7.3958692879296439</v>
      </c>
    </row>
    <row r="30" spans="1:16" x14ac:dyDescent="0.2">
      <c r="A30" s="4">
        <v>1993</v>
      </c>
      <c r="B30" s="8">
        <v>2144.3597470576301</v>
      </c>
      <c r="C30" s="3">
        <f t="shared" si="0"/>
        <v>7.6705963005860198</v>
      </c>
      <c r="D30" s="3">
        <f t="shared" si="1"/>
        <v>2155.6740974961344</v>
      </c>
      <c r="E30" s="13">
        <f t="shared" si="2"/>
        <v>128.01452584528323</v>
      </c>
    </row>
    <row r="31" spans="1:16" x14ac:dyDescent="0.2">
      <c r="A31" s="4">
        <v>1994</v>
      </c>
      <c r="B31" s="8">
        <v>2197.3374163133958</v>
      </c>
      <c r="C31" s="3">
        <f t="shared" si="0"/>
        <v>7.6950016410718058</v>
      </c>
      <c r="D31" s="3">
        <f t="shared" si="1"/>
        <v>2201.2475413821417</v>
      </c>
      <c r="E31" s="13">
        <f t="shared" si="2"/>
        <v>15.289078053234785</v>
      </c>
    </row>
    <row r="32" spans="1:16" x14ac:dyDescent="0.2">
      <c r="A32" s="4">
        <v>1995</v>
      </c>
      <c r="B32" s="8">
        <v>2289.3048016753296</v>
      </c>
      <c r="C32" s="3">
        <f t="shared" si="0"/>
        <v>7.736003470404091</v>
      </c>
      <c r="D32" s="3">
        <f t="shared" si="1"/>
        <v>2247.7844605866326</v>
      </c>
      <c r="E32" s="13">
        <f t="shared" si="2"/>
        <v>1723.9387241217423</v>
      </c>
    </row>
    <row r="33" spans="1:5" x14ac:dyDescent="0.2">
      <c r="A33" s="4">
        <v>1996</v>
      </c>
      <c r="B33" s="8">
        <v>2326.541742945431</v>
      </c>
      <c r="C33" s="3">
        <f t="shared" si="0"/>
        <v>7.7521382135030361</v>
      </c>
      <c r="D33" s="3">
        <f t="shared" si="1"/>
        <v>2295.3052240922889</v>
      </c>
      <c r="E33" s="13">
        <f t="shared" si="2"/>
        <v>975.72011006270282</v>
      </c>
    </row>
    <row r="34" spans="1:5" x14ac:dyDescent="0.2">
      <c r="A34" s="4">
        <v>1997</v>
      </c>
      <c r="B34" s="8">
        <v>2333.0625575951358</v>
      </c>
      <c r="C34" s="3">
        <f t="shared" si="0"/>
        <v>7.7549370858904547</v>
      </c>
      <c r="D34" s="3">
        <f t="shared" si="1"/>
        <v>2343.8306315056502</v>
      </c>
      <c r="E34" s="13">
        <f t="shared" si="2"/>
        <v>115.95141574230155</v>
      </c>
    </row>
    <row r="35" spans="1:5" x14ac:dyDescent="0.2">
      <c r="A35" s="4">
        <v>1998</v>
      </c>
      <c r="B35" s="8">
        <v>2360.3541316290066</v>
      </c>
      <c r="C35" s="3">
        <f t="shared" si="0"/>
        <v>7.7665669425374171</v>
      </c>
      <c r="D35" s="3">
        <f t="shared" si="1"/>
        <v>2393.3819221609942</v>
      </c>
      <c r="E35" s="13">
        <f t="shared" si="2"/>
        <v>1090.834947424853</v>
      </c>
    </row>
    <row r="36" spans="1:5" x14ac:dyDescent="0.2">
      <c r="A36" s="4">
        <v>1999</v>
      </c>
      <c r="B36" s="8">
        <v>2467.4794120092602</v>
      </c>
      <c r="C36" s="3">
        <f t="shared" si="0"/>
        <v>7.8109524276089015</v>
      </c>
      <c r="D36" s="3">
        <f t="shared" si="1"/>
        <v>2443.9807844166953</v>
      </c>
      <c r="E36" s="13">
        <f t="shared" si="2"/>
        <v>552.18549873404982</v>
      </c>
    </row>
    <row r="37" spans="1:5" x14ac:dyDescent="0.2">
      <c r="A37" s="4">
        <v>2000</v>
      </c>
      <c r="B37" s="8">
        <v>2509.5719050663674</v>
      </c>
      <c r="C37" s="3">
        <f t="shared" si="0"/>
        <v>7.8278674618290927</v>
      </c>
      <c r="D37" s="3">
        <f t="shared" si="1"/>
        <v>2495.6493651481073</v>
      </c>
      <c r="E37" s="13">
        <f t="shared" si="2"/>
        <v>193.83711777554595</v>
      </c>
    </row>
    <row r="38" spans="1:5" x14ac:dyDescent="0.2">
      <c r="A38" s="4">
        <v>2001</v>
      </c>
      <c r="B38" s="8">
        <v>2524.9459806197433</v>
      </c>
      <c r="C38" s="3">
        <f t="shared" si="0"/>
        <v>7.833974947666646</v>
      </c>
      <c r="D38" s="3">
        <f t="shared" si="1"/>
        <v>2548.4102794411506</v>
      </c>
      <c r="E38" s="13">
        <f t="shared" si="2"/>
        <v>550.57331918029524</v>
      </c>
    </row>
    <row r="39" spans="1:5" x14ac:dyDescent="0.2">
      <c r="A39" s="4">
        <v>2002</v>
      </c>
      <c r="B39" s="8">
        <v>2620.8872089927672</v>
      </c>
      <c r="C39" s="3">
        <f t="shared" si="0"/>
        <v>7.8712681688197046</v>
      </c>
      <c r="D39" s="3">
        <f t="shared" si="1"/>
        <v>2602.2866204908182</v>
      </c>
      <c r="E39" s="13">
        <f t="shared" si="2"/>
        <v>345.98189261883755</v>
      </c>
    </row>
    <row r="40" spans="1:5" x14ac:dyDescent="0.2">
      <c r="A40" s="4">
        <v>2003</v>
      </c>
      <c r="B40" s="8">
        <v>2676.9013317916933</v>
      </c>
      <c r="C40" s="3">
        <f t="shared" si="0"/>
        <v>7.8924151850867714</v>
      </c>
      <c r="D40" s="3">
        <f t="shared" si="1"/>
        <v>2657.3019697089571</v>
      </c>
      <c r="E40" s="13">
        <f t="shared" si="2"/>
        <v>384.13499405019775</v>
      </c>
    </row>
    <row r="41" spans="1:5" x14ac:dyDescent="0.2">
      <c r="A41" s="4">
        <v>2004</v>
      </c>
      <c r="B41" s="8">
        <v>2729.7299845808261</v>
      </c>
      <c r="C41" s="3">
        <f t="shared" si="0"/>
        <v>7.9119579765404602</v>
      </c>
      <c r="D41" s="3">
        <f t="shared" si="1"/>
        <v>2713.4804070457376</v>
      </c>
      <c r="E41" s="13">
        <f t="shared" si="2"/>
        <v>264.04877006885351</v>
      </c>
    </row>
    <row r="42" spans="1:5" x14ac:dyDescent="0.2">
      <c r="A42" s="4">
        <v>2005</v>
      </c>
      <c r="B42" s="8">
        <v>2739.4532374104228</v>
      </c>
      <c r="C42" s="3">
        <f t="shared" si="0"/>
        <v>7.9155136310793299</v>
      </c>
      <c r="D42" s="3">
        <f t="shared" si="1"/>
        <v>2770.8465215293304</v>
      </c>
      <c r="E42" s="13">
        <f t="shared" si="2"/>
        <v>985.53828777045351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tabSelected="1" topLeftCell="A15" workbookViewId="0">
      <selection activeCell="D2" sqref="D2"/>
    </sheetView>
  </sheetViews>
  <sheetFormatPr defaultColWidth="9.140625" defaultRowHeight="14.25" x14ac:dyDescent="0.2"/>
  <cols>
    <col min="1" max="1" width="9.140625" style="3"/>
    <col min="2" max="2" width="11.7109375" style="3" customWidth="1"/>
    <col min="3" max="3" width="10.42578125" style="3" bestFit="1" customWidth="1"/>
    <col min="4" max="4" width="19.140625" style="6" bestFit="1" customWidth="1"/>
    <col min="5" max="5" width="10.42578125" style="6" bestFit="1" customWidth="1"/>
    <col min="6" max="6" width="16.42578125" style="3" bestFit="1" customWidth="1"/>
    <col min="7" max="7" width="13.7109375" style="3" bestFit="1" customWidth="1"/>
    <col min="8" max="16384" width="9.140625" style="3"/>
  </cols>
  <sheetData>
    <row r="1" spans="1:25" ht="15" x14ac:dyDescent="0.25">
      <c r="A1" s="7" t="s">
        <v>0</v>
      </c>
      <c r="B1" s="7" t="s">
        <v>9</v>
      </c>
      <c r="C1" s="1" t="s">
        <v>8</v>
      </c>
      <c r="D1" s="5" t="s">
        <v>10</v>
      </c>
      <c r="E1" s="5" t="s">
        <v>11</v>
      </c>
      <c r="F1" s="1" t="s">
        <v>13</v>
      </c>
      <c r="G1" s="1" t="s">
        <v>12</v>
      </c>
    </row>
    <row r="2" spans="1:25" ht="15" x14ac:dyDescent="0.25">
      <c r="A2" s="4">
        <v>1995</v>
      </c>
      <c r="B2" s="8">
        <v>28</v>
      </c>
      <c r="C2" s="3">
        <f>LN(B2)</f>
        <v>3.3322045101752038</v>
      </c>
      <c r="D2" s="6">
        <f>86.96858 + (-0.04184*A2)</f>
        <v>3.4977799999999917</v>
      </c>
      <c r="E2" s="6">
        <f>EXP(D2)</f>
        <v>33.042017198087663</v>
      </c>
      <c r="F2" s="3">
        <f>$I$42+($I$43*A2)</f>
        <v>3.7803747560802776</v>
      </c>
      <c r="G2" s="3">
        <f>EXP(F2)</f>
        <v>43.832465140821348</v>
      </c>
      <c r="Q2"/>
      <c r="R2"/>
      <c r="S2"/>
      <c r="T2"/>
      <c r="U2"/>
      <c r="V2"/>
      <c r="W2"/>
      <c r="X2"/>
      <c r="Y2"/>
    </row>
    <row r="3" spans="1:25" ht="15" x14ac:dyDescent="0.25">
      <c r="A3" s="4">
        <v>1996</v>
      </c>
      <c r="B3" s="8">
        <v>37.399531859277609</v>
      </c>
      <c r="C3" s="3">
        <f t="shared" ref="C3:C22" si="0">LN(B3)</f>
        <v>3.6216581872105316</v>
      </c>
      <c r="D3" s="6">
        <f t="shared" ref="D3:D22" si="1">86.96858 + (-0.04184*A3)</f>
        <v>3.4559399999999982</v>
      </c>
      <c r="E3" s="6">
        <f t="shared" ref="E3:E22" si="2">EXP(D3)</f>
        <v>31.688061464651579</v>
      </c>
      <c r="F3" s="3">
        <f t="shared" ref="F3:F11" si="3">$I$42+($I$43*A3)</f>
        <v>3.6788806102983926</v>
      </c>
      <c r="G3" s="3">
        <f t="shared" ref="G3:G22" si="4">EXP(F3)</f>
        <v>39.60203913720234</v>
      </c>
      <c r="Q3"/>
      <c r="R3"/>
      <c r="S3"/>
      <c r="T3"/>
      <c r="U3"/>
      <c r="V3"/>
      <c r="W3"/>
      <c r="X3"/>
      <c r="Y3"/>
    </row>
    <row r="4" spans="1:25" ht="15" x14ac:dyDescent="0.25">
      <c r="A4" s="4">
        <v>1997</v>
      </c>
      <c r="B4" s="8">
        <v>37.464441896008353</v>
      </c>
      <c r="C4" s="3">
        <f t="shared" si="0"/>
        <v>3.6233922670286418</v>
      </c>
      <c r="D4" s="6">
        <f t="shared" si="1"/>
        <v>3.4141000000000048</v>
      </c>
      <c r="E4" s="6">
        <f t="shared" si="2"/>
        <v>30.38958648825022</v>
      </c>
      <c r="F4" s="3">
        <f t="shared" si="3"/>
        <v>3.5773864645164792</v>
      </c>
      <c r="G4" s="3">
        <f t="shared" si="4"/>
        <v>35.779906486798922</v>
      </c>
      <c r="H4" t="s">
        <v>14</v>
      </c>
      <c r="I4"/>
      <c r="J4"/>
      <c r="K4"/>
      <c r="L4"/>
      <c r="M4"/>
      <c r="N4"/>
      <c r="O4"/>
      <c r="P4"/>
      <c r="Q4" s="9"/>
      <c r="R4" s="9"/>
      <c r="S4"/>
      <c r="T4"/>
      <c r="U4"/>
      <c r="V4"/>
      <c r="W4"/>
      <c r="X4"/>
      <c r="Y4"/>
    </row>
    <row r="5" spans="1:25" ht="15.75" thickBot="1" x14ac:dyDescent="0.3">
      <c r="A5" s="4">
        <v>1998</v>
      </c>
      <c r="B5" s="8">
        <v>43</v>
      </c>
      <c r="C5" s="3">
        <f t="shared" si="0"/>
        <v>3.7612001156935624</v>
      </c>
      <c r="D5" s="6">
        <f t="shared" si="1"/>
        <v>3.3722599999999971</v>
      </c>
      <c r="E5" s="6">
        <f t="shared" si="2"/>
        <v>29.144318845664728</v>
      </c>
      <c r="F5" s="3">
        <f t="shared" si="3"/>
        <v>3.4758923187345943</v>
      </c>
      <c r="G5" s="3">
        <f t="shared" si="4"/>
        <v>32.326661356220029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5" x14ac:dyDescent="0.25">
      <c r="A6" s="4">
        <v>1999</v>
      </c>
      <c r="B6" s="8">
        <v>44</v>
      </c>
      <c r="C6" s="3">
        <f t="shared" si="0"/>
        <v>3.784189633918261</v>
      </c>
      <c r="D6" s="6">
        <f t="shared" si="1"/>
        <v>3.3304200000000037</v>
      </c>
      <c r="E6" s="6">
        <f t="shared" si="2"/>
        <v>27.950078271258725</v>
      </c>
      <c r="F6" s="3">
        <f t="shared" si="3"/>
        <v>3.3743981729527093</v>
      </c>
      <c r="G6" s="3">
        <f t="shared" si="4"/>
        <v>29.206701108212485</v>
      </c>
      <c r="H6" s="16" t="s">
        <v>15</v>
      </c>
      <c r="I6" s="1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5" x14ac:dyDescent="0.25">
      <c r="A7" s="4">
        <v>2000</v>
      </c>
      <c r="B7" s="8">
        <v>43.314401265830178</v>
      </c>
      <c r="C7" s="3">
        <f t="shared" si="0"/>
        <v>3.7684851724560837</v>
      </c>
      <c r="D7" s="6">
        <f t="shared" si="1"/>
        <v>3.2885799999999961</v>
      </c>
      <c r="E7" s="6">
        <f t="shared" si="2"/>
        <v>26.804773839676958</v>
      </c>
      <c r="F7" s="3">
        <f t="shared" si="3"/>
        <v>3.2729040271707959</v>
      </c>
      <c r="G7" s="3">
        <f t="shared" si="4"/>
        <v>26.387859241774219</v>
      </c>
      <c r="H7" t="s">
        <v>16</v>
      </c>
      <c r="I7">
        <v>0.51971325334135166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5" x14ac:dyDescent="0.25">
      <c r="A8" s="4">
        <v>2001</v>
      </c>
      <c r="B8" s="8">
        <v>19.334482730463861</v>
      </c>
      <c r="C8" s="3">
        <f t="shared" si="0"/>
        <v>2.9618901716868518</v>
      </c>
      <c r="D8" s="6">
        <f t="shared" si="1"/>
        <v>3.2467400000000026</v>
      </c>
      <c r="E8" s="6">
        <f t="shared" si="2"/>
        <v>25.706400304970707</v>
      </c>
      <c r="F8" s="3">
        <f t="shared" si="3"/>
        <v>3.1714098813889109</v>
      </c>
      <c r="G8" s="3">
        <f t="shared" si="4"/>
        <v>23.841073758512028</v>
      </c>
      <c r="H8" t="s">
        <v>17</v>
      </c>
      <c r="I8">
        <v>0.27010186569865202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5" x14ac:dyDescent="0.25">
      <c r="A9" s="4">
        <v>2002</v>
      </c>
      <c r="B9" s="8">
        <v>15.622221799358186</v>
      </c>
      <c r="C9" s="3">
        <f t="shared" si="0"/>
        <v>2.7486943749722346</v>
      </c>
      <c r="D9" s="6">
        <f t="shared" si="1"/>
        <v>3.204899999999995</v>
      </c>
      <c r="E9" s="6">
        <f t="shared" si="2"/>
        <v>24.653034589727866</v>
      </c>
      <c r="F9" s="3">
        <f t="shared" si="3"/>
        <v>3.0699157356069975</v>
      </c>
      <c r="G9" s="3">
        <f t="shared" si="4"/>
        <v>21.540087536126251</v>
      </c>
      <c r="H9" t="s">
        <v>18</v>
      </c>
      <c r="I9">
        <v>0.23168617441963371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5" x14ac:dyDescent="0.25">
      <c r="A10" s="4">
        <v>2003</v>
      </c>
      <c r="B10" s="8">
        <v>14.376080552687363</v>
      </c>
      <c r="C10" s="3">
        <f t="shared" si="0"/>
        <v>2.6655657527409744</v>
      </c>
      <c r="D10" s="6">
        <f t="shared" si="1"/>
        <v>3.1630600000000015</v>
      </c>
      <c r="E10" s="6">
        <f t="shared" si="2"/>
        <v>23.642832418073162</v>
      </c>
      <c r="F10" s="3">
        <f t="shared" si="3"/>
        <v>2.9684215898251125</v>
      </c>
      <c r="G10" s="3">
        <f t="shared" si="4"/>
        <v>19.461177619919091</v>
      </c>
      <c r="H10" t="s">
        <v>19</v>
      </c>
      <c r="I10">
        <v>0.43786622273311809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.75" thickBot="1" x14ac:dyDescent="0.3">
      <c r="A11" s="4">
        <v>2004</v>
      </c>
      <c r="B11" s="8">
        <v>19.476932463371</v>
      </c>
      <c r="C11" s="3">
        <f t="shared" si="0"/>
        <v>2.9692308147349995</v>
      </c>
      <c r="D11" s="6">
        <f t="shared" si="1"/>
        <v>3.1212199999999939</v>
      </c>
      <c r="E11" s="6">
        <f t="shared" si="2"/>
        <v>22.674025086631485</v>
      </c>
      <c r="F11" s="3">
        <f t="shared" si="3"/>
        <v>2.8669274440431991</v>
      </c>
      <c r="G11" s="3">
        <f t="shared" si="4"/>
        <v>17.582910641325125</v>
      </c>
      <c r="H11" s="14" t="s">
        <v>20</v>
      </c>
      <c r="I11" s="14">
        <v>21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5" x14ac:dyDescent="0.25">
      <c r="A12" s="4">
        <v>2005</v>
      </c>
      <c r="B12" s="8">
        <v>31.320012202382301</v>
      </c>
      <c r="C12" s="3">
        <f t="shared" si="0"/>
        <v>3.4442572607260482</v>
      </c>
      <c r="D12" s="6">
        <f t="shared" si="1"/>
        <v>3.0793800000000005</v>
      </c>
      <c r="E12" s="6">
        <f t="shared" si="2"/>
        <v>21.744916367812248</v>
      </c>
      <c r="F12" s="3">
        <f>$I$63+($I$64*A12)</f>
        <v>2.7574003766325959</v>
      </c>
      <c r="G12" s="3">
        <f t="shared" si="4"/>
        <v>15.758822649096311</v>
      </c>
      <c r="H12"/>
      <c r="I12"/>
      <c r="J12"/>
      <c r="K12"/>
      <c r="L12"/>
      <c r="M12"/>
      <c r="N12"/>
      <c r="O12"/>
      <c r="P12"/>
      <c r="Q12" s="10"/>
      <c r="R12" s="10"/>
      <c r="S12" s="10"/>
      <c r="T12" s="10"/>
      <c r="U12" s="10"/>
      <c r="V12" s="10"/>
      <c r="W12"/>
      <c r="X12"/>
      <c r="Y12"/>
    </row>
    <row r="13" spans="1:25" ht="15.75" thickBot="1" x14ac:dyDescent="0.3">
      <c r="A13" s="4">
        <v>2006</v>
      </c>
      <c r="B13" s="8">
        <v>28</v>
      </c>
      <c r="C13" s="3">
        <f t="shared" si="0"/>
        <v>3.3322045101752038</v>
      </c>
      <c r="D13" s="6">
        <f t="shared" si="1"/>
        <v>3.0375399999999928</v>
      </c>
      <c r="E13" s="6">
        <f t="shared" si="2"/>
        <v>20.853879539981971</v>
      </c>
      <c r="F13" s="3">
        <f t="shared" ref="F13:F22" si="5">$I$63+($I$64*A13)</f>
        <v>2.7763594097392499</v>
      </c>
      <c r="G13" s="3">
        <f t="shared" si="4"/>
        <v>16.060444887765325</v>
      </c>
      <c r="H13" t="s">
        <v>21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5" x14ac:dyDescent="0.25">
      <c r="A14" s="4">
        <v>2007</v>
      </c>
      <c r="B14" s="8">
        <v>10.463607148679991</v>
      </c>
      <c r="C14" s="3">
        <f t="shared" si="0"/>
        <v>2.3479032508793471</v>
      </c>
      <c r="D14" s="6">
        <f t="shared" si="1"/>
        <v>2.9956999999999994</v>
      </c>
      <c r="E14" s="6">
        <f t="shared" si="2"/>
        <v>19.999354539335879</v>
      </c>
      <c r="F14" s="3">
        <f t="shared" si="5"/>
        <v>2.7953184428458968</v>
      </c>
      <c r="G14" s="3">
        <f t="shared" si="4"/>
        <v>16.3678401449449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  <c r="Q14"/>
      <c r="R14"/>
      <c r="S14"/>
      <c r="T14"/>
      <c r="U14"/>
      <c r="V14"/>
      <c r="W14"/>
      <c r="X14"/>
      <c r="Y14"/>
    </row>
    <row r="15" spans="1:25" ht="15" x14ac:dyDescent="0.25">
      <c r="A15" s="4">
        <v>2008</v>
      </c>
      <c r="B15" s="8">
        <v>9</v>
      </c>
      <c r="C15" s="3">
        <f t="shared" si="0"/>
        <v>2.1972245773362196</v>
      </c>
      <c r="D15" s="6">
        <f t="shared" si="1"/>
        <v>2.9538599999999917</v>
      </c>
      <c r="E15" s="6">
        <f t="shared" si="2"/>
        <v>19.179845228471798</v>
      </c>
      <c r="F15" s="3">
        <f t="shared" si="5"/>
        <v>2.8142774759525508</v>
      </c>
      <c r="G15" s="3">
        <f t="shared" si="4"/>
        <v>16.681118915613592</v>
      </c>
      <c r="H15" t="s">
        <v>22</v>
      </c>
      <c r="I15">
        <v>1</v>
      </c>
      <c r="J15">
        <v>1.3480370259151133</v>
      </c>
      <c r="K15">
        <v>1.3480370259151133</v>
      </c>
      <c r="L15">
        <v>7.0310296835963708</v>
      </c>
      <c r="M15">
        <v>1.5746419618887342E-2</v>
      </c>
      <c r="N15"/>
      <c r="O15"/>
      <c r="P15"/>
      <c r="Q15"/>
      <c r="R15"/>
      <c r="S15"/>
      <c r="T15"/>
      <c r="U15"/>
      <c r="V15"/>
      <c r="W15"/>
      <c r="X15"/>
      <c r="Y15"/>
    </row>
    <row r="16" spans="1:25" ht="15" x14ac:dyDescent="0.25">
      <c r="A16" s="4">
        <v>2009</v>
      </c>
      <c r="B16" s="8">
        <v>11</v>
      </c>
      <c r="C16" s="3">
        <f t="shared" si="0"/>
        <v>2.3978952727983707</v>
      </c>
      <c r="D16" s="6">
        <f t="shared" si="1"/>
        <v>2.9120199999999983</v>
      </c>
      <c r="E16" s="6">
        <f t="shared" si="2"/>
        <v>18.393916776893814</v>
      </c>
      <c r="F16" s="3">
        <f t="shared" si="5"/>
        <v>2.8332365090592049</v>
      </c>
      <c r="G16" s="3">
        <f t="shared" si="4"/>
        <v>17.000393809612092</v>
      </c>
      <c r="H16" t="s">
        <v>23</v>
      </c>
      <c r="I16">
        <v>19</v>
      </c>
      <c r="J16">
        <v>3.6428097512008026</v>
      </c>
      <c r="K16">
        <v>0.19172682901056856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.75" thickBot="1" x14ac:dyDescent="0.3">
      <c r="A17" s="4">
        <v>2010</v>
      </c>
      <c r="B17" s="8">
        <v>12.581397354550965</v>
      </c>
      <c r="C17" s="3">
        <f t="shared" si="0"/>
        <v>2.5322193225719296</v>
      </c>
      <c r="D17" s="6">
        <f t="shared" si="1"/>
        <v>2.8701800000000048</v>
      </c>
      <c r="E17" s="6">
        <f t="shared" si="2"/>
        <v>17.640193148850216</v>
      </c>
      <c r="F17" s="3">
        <f t="shared" si="5"/>
        <v>2.8521955421658518</v>
      </c>
      <c r="G17" s="3">
        <f t="shared" si="4"/>
        <v>17.325779592121812</v>
      </c>
      <c r="H17" s="14" t="s">
        <v>24</v>
      </c>
      <c r="I17" s="14">
        <v>20</v>
      </c>
      <c r="J17" s="14">
        <v>4.990846777115916</v>
      </c>
      <c r="K17" s="14"/>
      <c r="L17" s="14"/>
      <c r="M17" s="14"/>
      <c r="N17"/>
      <c r="O17"/>
      <c r="P17"/>
      <c r="Q17"/>
      <c r="R17"/>
      <c r="S17"/>
      <c r="T17"/>
      <c r="U17"/>
      <c r="V17"/>
      <c r="W17"/>
      <c r="X17"/>
      <c r="Y17"/>
    </row>
    <row r="18" spans="1:25" ht="15.75" thickBot="1" x14ac:dyDescent="0.3">
      <c r="A18" s="4">
        <v>2011</v>
      </c>
      <c r="B18" s="8">
        <v>20.208026152461578</v>
      </c>
      <c r="C18" s="3">
        <f t="shared" si="0"/>
        <v>3.0060798597710736</v>
      </c>
      <c r="D18" s="6">
        <f t="shared" si="1"/>
        <v>2.8283399999999972</v>
      </c>
      <c r="E18" s="6">
        <f t="shared" si="2"/>
        <v>16.917354694114589</v>
      </c>
      <c r="F18" s="3">
        <f t="shared" si="5"/>
        <v>2.8711545752725058</v>
      </c>
      <c r="G18" s="3">
        <f t="shared" si="4"/>
        <v>17.657393224918255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" x14ac:dyDescent="0.25">
      <c r="A19" s="4">
        <v>2012</v>
      </c>
      <c r="B19" s="8">
        <v>16.139764211150862</v>
      </c>
      <c r="C19" s="3">
        <f t="shared" si="0"/>
        <v>2.7812860537605468</v>
      </c>
      <c r="D19" s="6">
        <f t="shared" si="1"/>
        <v>2.7865000000000038</v>
      </c>
      <c r="E19" s="6">
        <f t="shared" si="2"/>
        <v>16.224135837488788</v>
      </c>
      <c r="F19" s="3">
        <f t="shared" si="5"/>
        <v>2.8901136083791599</v>
      </c>
      <c r="G19" s="3">
        <f t="shared" si="4"/>
        <v>17.995353908412863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  <c r="Q19"/>
      <c r="R19"/>
      <c r="S19"/>
      <c r="T19"/>
      <c r="U19"/>
      <c r="V19"/>
      <c r="W19"/>
      <c r="X19"/>
      <c r="Y19"/>
    </row>
    <row r="20" spans="1:25" ht="15" x14ac:dyDescent="0.25">
      <c r="A20" s="4">
        <v>2013</v>
      </c>
      <c r="B20" s="8">
        <v>18.799509626699198</v>
      </c>
      <c r="C20" s="3">
        <f t="shared" si="0"/>
        <v>2.9338307858095054</v>
      </c>
      <c r="D20" s="6">
        <f t="shared" si="1"/>
        <v>2.7446599999999961</v>
      </c>
      <c r="E20" s="6">
        <f t="shared" si="2"/>
        <v>15.559322862980304</v>
      </c>
      <c r="F20" s="3">
        <f t="shared" si="5"/>
        <v>2.9090726414858139</v>
      </c>
      <c r="G20" s="3">
        <f t="shared" si="4"/>
        <v>18.339783124500777</v>
      </c>
      <c r="H20" t="s">
        <v>25</v>
      </c>
      <c r="I20">
        <v>86.968577778970641</v>
      </c>
      <c r="J20">
        <v>31.638248998803856</v>
      </c>
      <c r="K20">
        <v>2.748842952157645</v>
      </c>
      <c r="L20">
        <v>1.2766950556092491E-2</v>
      </c>
      <c r="M20">
        <v>20.748961585114557</v>
      </c>
      <c r="N20">
        <v>153.18819397282672</v>
      </c>
      <c r="O20">
        <v>20.748961585114557</v>
      </c>
      <c r="P20">
        <v>153.18819397282672</v>
      </c>
      <c r="Q20"/>
      <c r="R20"/>
      <c r="S20"/>
      <c r="T20"/>
      <c r="U20"/>
      <c r="V20"/>
      <c r="W20"/>
      <c r="X20"/>
      <c r="Y20"/>
    </row>
    <row r="21" spans="1:25" ht="15.75" thickBot="1" x14ac:dyDescent="0.3">
      <c r="A21" s="4">
        <v>2014</v>
      </c>
      <c r="B21" s="8">
        <v>18.260541113222473</v>
      </c>
      <c r="C21" s="3">
        <f t="shared" si="0"/>
        <v>2.9047425085296377</v>
      </c>
      <c r="D21" s="6">
        <f t="shared" si="1"/>
        <v>2.7028200000000027</v>
      </c>
      <c r="E21" s="6">
        <f t="shared" si="2"/>
        <v>14.921751788780432</v>
      </c>
      <c r="F21" s="3">
        <f t="shared" si="5"/>
        <v>2.9280316745924608</v>
      </c>
      <c r="G21" s="3">
        <f t="shared" si="4"/>
        <v>18.690804680227927</v>
      </c>
      <c r="H21" s="14" t="s">
        <v>38</v>
      </c>
      <c r="I21" s="14">
        <v>-4.1841336453958954E-2</v>
      </c>
      <c r="J21" s="14">
        <v>1.5779603348370554E-2</v>
      </c>
      <c r="K21" s="14">
        <v>-2.6516088858646505</v>
      </c>
      <c r="L21" s="14">
        <v>1.5746419618887345E-2</v>
      </c>
      <c r="M21" s="14">
        <v>-7.4868425831120439E-2</v>
      </c>
      <c r="N21" s="14">
        <v>-8.8142470767974754E-3</v>
      </c>
      <c r="O21" s="14">
        <v>-7.4868425831120439E-2</v>
      </c>
      <c r="P21" s="14">
        <v>-8.8142470767974754E-3</v>
      </c>
      <c r="Q21"/>
      <c r="R21"/>
      <c r="S21"/>
      <c r="T21"/>
      <c r="U21"/>
      <c r="V21"/>
      <c r="W21"/>
      <c r="X21"/>
      <c r="Y21"/>
    </row>
    <row r="22" spans="1:25" ht="15" x14ac:dyDescent="0.25">
      <c r="A22" s="4">
        <v>2015</v>
      </c>
      <c r="B22" s="8">
        <v>33</v>
      </c>
      <c r="C22" s="3">
        <f t="shared" si="0"/>
        <v>3.4965075614664802</v>
      </c>
      <c r="D22" s="6">
        <f t="shared" si="1"/>
        <v>2.660979999999995</v>
      </c>
      <c r="E22" s="6">
        <f t="shared" si="2"/>
        <v>14.3103063293154</v>
      </c>
      <c r="F22" s="3">
        <f t="shared" si="5"/>
        <v>2.9469907076991149</v>
      </c>
      <c r="G22" s="3">
        <f t="shared" si="4"/>
        <v>19.048544752294724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" x14ac:dyDescent="0.25">
      <c r="H23"/>
      <c r="I23"/>
      <c r="J23"/>
      <c r="K23"/>
      <c r="L23"/>
      <c r="M23"/>
      <c r="N23"/>
      <c r="O23"/>
      <c r="P23"/>
      <c r="Q23" s="9"/>
      <c r="R23" s="9"/>
      <c r="S23"/>
      <c r="T23"/>
      <c r="U23"/>
      <c r="V23"/>
      <c r="W23"/>
      <c r="X23"/>
      <c r="Y23"/>
    </row>
    <row r="24" spans="1:25" ht="15" x14ac:dyDescent="0.25"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x14ac:dyDescent="0.25">
      <c r="Q25"/>
      <c r="R25"/>
      <c r="S25"/>
      <c r="T25"/>
      <c r="U25"/>
      <c r="V25"/>
      <c r="W25"/>
      <c r="X25"/>
      <c r="Y25"/>
    </row>
    <row r="26" spans="1:25" ht="15" x14ac:dyDescent="0.25">
      <c r="H26" t="s">
        <v>14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.75" thickBot="1" x14ac:dyDescent="0.3"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x14ac:dyDescent="0.25">
      <c r="H28" s="16" t="s">
        <v>15</v>
      </c>
      <c r="I28" s="16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x14ac:dyDescent="0.25">
      <c r="H29" t="s">
        <v>16</v>
      </c>
      <c r="I29">
        <v>0.68706429069605957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x14ac:dyDescent="0.25">
      <c r="H30" t="s">
        <v>17</v>
      </c>
      <c r="I30">
        <v>0.47205733954967938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x14ac:dyDescent="0.25">
      <c r="H31" t="s">
        <v>18</v>
      </c>
      <c r="I31">
        <v>0.40606450699338925</v>
      </c>
      <c r="J31"/>
      <c r="K31"/>
      <c r="L31"/>
      <c r="M31"/>
      <c r="N31"/>
      <c r="O31"/>
      <c r="P31"/>
      <c r="Q31" s="10"/>
      <c r="R31" s="10"/>
      <c r="S31" s="10"/>
      <c r="T31" s="10"/>
      <c r="U31" s="10"/>
      <c r="V31" s="10"/>
      <c r="W31"/>
      <c r="X31"/>
      <c r="Y31"/>
    </row>
    <row r="32" spans="1:25" ht="15" x14ac:dyDescent="0.25">
      <c r="H32" t="s">
        <v>19</v>
      </c>
      <c r="I32">
        <v>0.34468229391791316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8:25" ht="15.75" thickBot="1" x14ac:dyDescent="0.3">
      <c r="H33" s="14" t="s">
        <v>20</v>
      </c>
      <c r="I33" s="14">
        <v>10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8:25" ht="15" x14ac:dyDescent="0.25"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8:25" ht="15.75" thickBot="1" x14ac:dyDescent="0.3">
      <c r="H35" t="s">
        <v>21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8:25" ht="15" x14ac:dyDescent="0.25">
      <c r="H36" s="15"/>
      <c r="I36" s="15" t="s">
        <v>26</v>
      </c>
      <c r="J36" s="15" t="s">
        <v>27</v>
      </c>
      <c r="K36" s="15" t="s">
        <v>28</v>
      </c>
      <c r="L36" s="15" t="s">
        <v>29</v>
      </c>
      <c r="M36" s="15" t="s">
        <v>30</v>
      </c>
      <c r="N36"/>
      <c r="O36"/>
      <c r="P36"/>
      <c r="Q36" s="10"/>
      <c r="R36" s="10"/>
      <c r="S36" s="10"/>
      <c r="T36" s="10"/>
      <c r="U36" s="10"/>
      <c r="V36" s="10"/>
      <c r="W36" s="10"/>
      <c r="X36" s="10"/>
      <c r="Y36" s="10"/>
    </row>
    <row r="37" spans="8:25" ht="15" x14ac:dyDescent="0.25">
      <c r="H37" t="s">
        <v>22</v>
      </c>
      <c r="I37">
        <v>1</v>
      </c>
      <c r="J37">
        <v>0.84983758430975731</v>
      </c>
      <c r="K37">
        <v>0.84983758430975731</v>
      </c>
      <c r="L37">
        <v>7.1531607488893192</v>
      </c>
      <c r="M37">
        <v>2.8163363042363727E-2</v>
      </c>
      <c r="N37"/>
      <c r="O37"/>
      <c r="P37"/>
      <c r="Q37"/>
      <c r="R37"/>
      <c r="S37"/>
      <c r="T37"/>
      <c r="U37"/>
      <c r="V37"/>
      <c r="W37"/>
      <c r="X37"/>
      <c r="Y37"/>
    </row>
    <row r="38" spans="8:25" ht="15" x14ac:dyDescent="0.25">
      <c r="H38" t="s">
        <v>23</v>
      </c>
      <c r="I38">
        <v>8</v>
      </c>
      <c r="J38">
        <v>0.95044706992411732</v>
      </c>
      <c r="K38">
        <v>0.11880588374051466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8:25" ht="15.75" thickBot="1" x14ac:dyDescent="0.3">
      <c r="H39" s="14" t="s">
        <v>24</v>
      </c>
      <c r="I39" s="14">
        <v>9</v>
      </c>
      <c r="J39" s="14">
        <v>1.8002846542338746</v>
      </c>
      <c r="K39" s="14"/>
      <c r="L39" s="14"/>
      <c r="M39" s="14"/>
      <c r="N39"/>
      <c r="O39"/>
      <c r="P39"/>
      <c r="Q39"/>
      <c r="R39"/>
      <c r="S39"/>
      <c r="T39"/>
      <c r="U39"/>
      <c r="V39"/>
      <c r="W39"/>
      <c r="X39"/>
      <c r="Y39"/>
    </row>
    <row r="40" spans="8:25" ht="15.75" thickBot="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8:25" ht="15" x14ac:dyDescent="0.25">
      <c r="H41" s="15"/>
      <c r="I41" s="15" t="s">
        <v>31</v>
      </c>
      <c r="J41" s="15" t="s">
        <v>19</v>
      </c>
      <c r="K41" s="15" t="s">
        <v>32</v>
      </c>
      <c r="L41" s="15" t="s">
        <v>33</v>
      </c>
      <c r="M41" s="15" t="s">
        <v>34</v>
      </c>
      <c r="N41" s="15" t="s">
        <v>35</v>
      </c>
      <c r="O41" s="15" t="s">
        <v>36</v>
      </c>
      <c r="P41" s="15" t="s">
        <v>37</v>
      </c>
      <c r="Q41"/>
      <c r="R41"/>
      <c r="S41"/>
      <c r="T41"/>
      <c r="U41"/>
      <c r="V41"/>
      <c r="W41"/>
      <c r="X41"/>
      <c r="Y41"/>
    </row>
    <row r="42" spans="8:25" ht="15" x14ac:dyDescent="0.25">
      <c r="H42" t="s">
        <v>25</v>
      </c>
      <c r="I42">
        <v>206.2611955909658</v>
      </c>
      <c r="J42">
        <v>75.877647368888873</v>
      </c>
      <c r="K42">
        <v>2.7183393626874151</v>
      </c>
      <c r="L42">
        <v>2.6316253076586433E-2</v>
      </c>
      <c r="M42">
        <v>31.287026988744458</v>
      </c>
      <c r="N42">
        <v>381.23536419318714</v>
      </c>
      <c r="O42">
        <v>31.287026988744458</v>
      </c>
      <c r="P42">
        <v>381.23536419318714</v>
      </c>
      <c r="Q42" s="9"/>
      <c r="R42" s="9"/>
      <c r="S42"/>
      <c r="T42"/>
      <c r="U42"/>
      <c r="V42"/>
      <c r="W42"/>
      <c r="X42"/>
      <c r="Y42"/>
    </row>
    <row r="43" spans="8:25" ht="15.75" thickBot="1" x14ac:dyDescent="0.3">
      <c r="H43" s="14" t="s">
        <v>38</v>
      </c>
      <c r="I43" s="14">
        <v>-0.1014941457818975</v>
      </c>
      <c r="J43" s="14">
        <v>3.7948271608425656E-2</v>
      </c>
      <c r="K43" s="14">
        <v>-2.6745393526529613</v>
      </c>
      <c r="L43" s="14">
        <v>2.8163363042363727E-2</v>
      </c>
      <c r="M43" s="14">
        <v>-0.18900301703477795</v>
      </c>
      <c r="N43" s="14">
        <v>-1.3985274529017044E-2</v>
      </c>
      <c r="O43" s="14">
        <v>-0.18900301703477795</v>
      </c>
      <c r="P43" s="14">
        <v>-1.3985274529017044E-2</v>
      </c>
      <c r="Q43"/>
      <c r="R43"/>
      <c r="S43"/>
      <c r="T43"/>
      <c r="U43"/>
      <c r="V43"/>
      <c r="W43"/>
      <c r="X43"/>
      <c r="Y43"/>
    </row>
    <row r="44" spans="8:25" ht="15" x14ac:dyDescent="0.25"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8:25" ht="15" x14ac:dyDescent="0.25"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8:25" ht="15" x14ac:dyDescent="0.25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8:25" ht="15" x14ac:dyDescent="0.25">
      <c r="H47" t="s">
        <v>14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8:25" ht="15.75" thickBot="1" x14ac:dyDescent="0.3"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8:25" ht="15" x14ac:dyDescent="0.25">
      <c r="H49" s="16" t="s">
        <v>15</v>
      </c>
      <c r="I49" s="16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8:25" ht="15" x14ac:dyDescent="0.25">
      <c r="H50" t="s">
        <v>16</v>
      </c>
      <c r="I50">
        <v>0.13968888317132236</v>
      </c>
      <c r="J50"/>
      <c r="K50"/>
      <c r="L50"/>
      <c r="M50"/>
      <c r="N50"/>
      <c r="O50"/>
      <c r="P50"/>
      <c r="Q50" s="10"/>
      <c r="R50" s="10"/>
      <c r="S50" s="10"/>
      <c r="T50" s="10"/>
      <c r="U50" s="10"/>
      <c r="V50" s="10"/>
      <c r="W50"/>
      <c r="X50"/>
      <c r="Y50"/>
    </row>
    <row r="51" spans="8:25" ht="15" x14ac:dyDescent="0.25">
      <c r="H51" t="s">
        <v>17</v>
      </c>
      <c r="I51">
        <v>1.9512984081651346E-2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8:25" ht="15" x14ac:dyDescent="0.25">
      <c r="H52" t="s">
        <v>18</v>
      </c>
      <c r="I52">
        <v>-8.9430017687054067E-2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8:25" ht="15" x14ac:dyDescent="0.25">
      <c r="H53" t="s">
        <v>19</v>
      </c>
      <c r="I53">
        <v>0.46984039302667735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8:25" ht="15.75" thickBot="1" x14ac:dyDescent="0.3">
      <c r="H54" s="14" t="s">
        <v>20</v>
      </c>
      <c r="I54" s="14">
        <v>11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8:25" ht="15" x14ac:dyDescent="0.25">
      <c r="H55"/>
      <c r="I55"/>
      <c r="J55"/>
      <c r="K55"/>
      <c r="L55"/>
      <c r="M55"/>
      <c r="N55"/>
      <c r="O55"/>
      <c r="P55"/>
      <c r="Q55" s="10"/>
      <c r="R55" s="10"/>
      <c r="S55" s="10"/>
      <c r="T55" s="10"/>
      <c r="U55" s="10"/>
      <c r="V55" s="10"/>
      <c r="W55" s="10"/>
      <c r="X55" s="10"/>
      <c r="Y55" s="10"/>
    </row>
    <row r="56" spans="8:25" ht="15.75" thickBot="1" x14ac:dyDescent="0.3">
      <c r="H56" t="s">
        <v>21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8:25" ht="15" x14ac:dyDescent="0.25">
      <c r="H57" s="15"/>
      <c r="I57" s="15" t="s">
        <v>26</v>
      </c>
      <c r="J57" s="15" t="s">
        <v>27</v>
      </c>
      <c r="K57" s="15" t="s">
        <v>28</v>
      </c>
      <c r="L57" s="15" t="s">
        <v>29</v>
      </c>
      <c r="M57" s="15" t="s">
        <v>30</v>
      </c>
      <c r="N57"/>
      <c r="O57"/>
      <c r="P57"/>
      <c r="Q57"/>
      <c r="R57"/>
      <c r="S57"/>
      <c r="T57"/>
      <c r="U57"/>
      <c r="V57"/>
      <c r="W57"/>
      <c r="X57"/>
      <c r="Y57"/>
    </row>
    <row r="58" spans="8:25" ht="15" x14ac:dyDescent="0.25">
      <c r="H58" t="s">
        <v>22</v>
      </c>
      <c r="I58">
        <v>1</v>
      </c>
      <c r="J58">
        <v>3.9538942997304538E-2</v>
      </c>
      <c r="K58">
        <v>3.9538942997304538E-2</v>
      </c>
      <c r="L58">
        <v>0.1791118636796786</v>
      </c>
      <c r="M58">
        <v>0.68207121755351308</v>
      </c>
      <c r="N58"/>
      <c r="O58"/>
      <c r="P58"/>
      <c r="Q58"/>
      <c r="R58"/>
      <c r="S58"/>
      <c r="T58"/>
      <c r="U58"/>
      <c r="V58"/>
      <c r="W58"/>
      <c r="X58"/>
      <c r="Y58"/>
    </row>
    <row r="59" spans="8:25" ht="15" x14ac:dyDescent="0.25">
      <c r="H59" t="s">
        <v>23</v>
      </c>
      <c r="I59">
        <v>9</v>
      </c>
      <c r="J59">
        <v>1.9867499542751639</v>
      </c>
      <c r="K59">
        <v>0.22074999491946265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8:25" ht="15.75" thickBot="1" x14ac:dyDescent="0.3">
      <c r="H60" s="14" t="s">
        <v>24</v>
      </c>
      <c r="I60" s="14">
        <v>10</v>
      </c>
      <c r="J60" s="14">
        <v>2.0262888972724684</v>
      </c>
      <c r="K60" s="14"/>
      <c r="L60" s="14"/>
      <c r="M60" s="14"/>
      <c r="N60"/>
      <c r="O60"/>
      <c r="P60"/>
      <c r="Q60"/>
      <c r="R60"/>
      <c r="S60"/>
      <c r="T60"/>
      <c r="U60"/>
      <c r="V60"/>
      <c r="W60"/>
      <c r="X60"/>
      <c r="Y60"/>
    </row>
    <row r="61" spans="8:25" ht="15.75" thickBot="1" x14ac:dyDescent="0.3">
      <c r="H61"/>
      <c r="I61"/>
      <c r="J61"/>
      <c r="K61"/>
      <c r="L61"/>
      <c r="M61"/>
      <c r="N61"/>
      <c r="O61"/>
      <c r="P61"/>
      <c r="Q61" s="9"/>
      <c r="R61" s="9"/>
      <c r="S61"/>
      <c r="T61"/>
      <c r="U61"/>
      <c r="V61"/>
      <c r="W61"/>
      <c r="X61"/>
      <c r="Y61"/>
    </row>
    <row r="62" spans="8:25" ht="15" x14ac:dyDescent="0.25">
      <c r="H62" s="15"/>
      <c r="I62" s="15" t="s">
        <v>31</v>
      </c>
      <c r="J62" s="15" t="s">
        <v>19</v>
      </c>
      <c r="K62" s="15" t="s">
        <v>32</v>
      </c>
      <c r="L62" s="15" t="s">
        <v>33</v>
      </c>
      <c r="M62" s="15" t="s">
        <v>34</v>
      </c>
      <c r="N62" s="15" t="s">
        <v>35</v>
      </c>
      <c r="O62" s="15" t="s">
        <v>36</v>
      </c>
      <c r="P62" s="15" t="s">
        <v>37</v>
      </c>
      <c r="Q62"/>
      <c r="R62"/>
      <c r="S62"/>
      <c r="T62"/>
      <c r="U62"/>
      <c r="V62"/>
      <c r="W62"/>
      <c r="X62"/>
      <c r="Y62"/>
    </row>
    <row r="63" spans="8:25" ht="15" x14ac:dyDescent="0.25">
      <c r="H63" t="s">
        <v>25</v>
      </c>
      <c r="I63">
        <v>-35.255461002204839</v>
      </c>
      <c r="J63">
        <v>90.043134207701215</v>
      </c>
      <c r="K63">
        <v>-0.3915396916424696</v>
      </c>
      <c r="L63">
        <v>0.70450717936722351</v>
      </c>
      <c r="M63">
        <v>-238.94718201095625</v>
      </c>
      <c r="N63">
        <v>168.43626000654658</v>
      </c>
      <c r="O63">
        <v>-238.94718201095625</v>
      </c>
      <c r="P63">
        <v>168.43626000654658</v>
      </c>
      <c r="Q63"/>
      <c r="R63"/>
      <c r="S63"/>
      <c r="T63"/>
      <c r="U63"/>
      <c r="V63"/>
      <c r="W63"/>
      <c r="X63"/>
      <c r="Y63"/>
    </row>
    <row r="64" spans="8:25" ht="15.75" thickBot="1" x14ac:dyDescent="0.3">
      <c r="H64" s="14" t="s">
        <v>38</v>
      </c>
      <c r="I64" s="14">
        <v>1.8959033106652087E-2</v>
      </c>
      <c r="J64" s="14">
        <v>4.4797523766738255E-2</v>
      </c>
      <c r="K64" s="14">
        <v>0.42321609572377733</v>
      </c>
      <c r="L64" s="14">
        <v>0.68207121755351408</v>
      </c>
      <c r="M64" s="14">
        <v>-8.2380006157897687E-2</v>
      </c>
      <c r="N64" s="14">
        <v>0.12029807237120187</v>
      </c>
      <c r="O64" s="14">
        <v>-8.2380006157897687E-2</v>
      </c>
      <c r="P64" s="14">
        <v>0.12029807237120187</v>
      </c>
      <c r="Q64"/>
      <c r="R64"/>
      <c r="S64"/>
      <c r="T64"/>
      <c r="U64"/>
      <c r="V64"/>
      <c r="W64"/>
      <c r="X64"/>
      <c r="Y64"/>
    </row>
    <row r="65" spans="8:25" ht="15" x14ac:dyDescent="0.25"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8:25" ht="15" x14ac:dyDescent="0.25"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8:25" ht="15" x14ac:dyDescent="0.25"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8:25" ht="15" x14ac:dyDescent="0.25">
      <c r="Q68"/>
      <c r="R68"/>
      <c r="S68"/>
      <c r="T68"/>
      <c r="U68"/>
      <c r="V68"/>
      <c r="W68"/>
      <c r="X68"/>
      <c r="Y68"/>
    </row>
    <row r="69" spans="8:25" ht="15" x14ac:dyDescent="0.25">
      <c r="Q69" s="10"/>
      <c r="R69" s="10"/>
      <c r="S69" s="10"/>
      <c r="T69" s="10"/>
      <c r="U69" s="10"/>
      <c r="V69" s="10"/>
      <c r="W69"/>
      <c r="X69"/>
      <c r="Y69"/>
    </row>
    <row r="70" spans="8:25" ht="15" x14ac:dyDescent="0.25">
      <c r="Q70"/>
      <c r="R70"/>
      <c r="S70"/>
      <c r="T70"/>
      <c r="U70"/>
      <c r="V70"/>
      <c r="W70"/>
      <c r="X70"/>
      <c r="Y70"/>
    </row>
    <row r="71" spans="8:25" ht="15" x14ac:dyDescent="0.25">
      <c r="Q71"/>
      <c r="R71"/>
      <c r="S71"/>
      <c r="T71"/>
      <c r="U71"/>
      <c r="V71"/>
      <c r="W71"/>
      <c r="X71"/>
      <c r="Y71"/>
    </row>
    <row r="72" spans="8:25" ht="15" x14ac:dyDescent="0.25">
      <c r="Q72"/>
      <c r="R72"/>
      <c r="S72"/>
      <c r="T72"/>
      <c r="U72"/>
      <c r="V72"/>
      <c r="W72"/>
      <c r="X72"/>
      <c r="Y72"/>
    </row>
    <row r="73" spans="8:25" ht="15" x14ac:dyDescent="0.25">
      <c r="Q73"/>
      <c r="R73"/>
      <c r="S73"/>
      <c r="T73"/>
      <c r="U73"/>
      <c r="V73"/>
      <c r="W73"/>
      <c r="X73"/>
      <c r="Y73"/>
    </row>
    <row r="74" spans="8:25" ht="15" x14ac:dyDescent="0.25">
      <c r="Q74" s="10"/>
      <c r="R74" s="10"/>
      <c r="S74" s="10"/>
      <c r="T74" s="10"/>
      <c r="U74" s="10"/>
      <c r="V74" s="10"/>
      <c r="W74" s="10"/>
      <c r="X74" s="10"/>
      <c r="Y74" s="10"/>
    </row>
    <row r="75" spans="8:25" ht="15" x14ac:dyDescent="0.25">
      <c r="Q75"/>
      <c r="R75"/>
      <c r="S75"/>
      <c r="T75"/>
      <c r="U75"/>
      <c r="V75"/>
      <c r="W75"/>
      <c r="X75"/>
      <c r="Y75"/>
    </row>
    <row r="76" spans="8:25" ht="15" x14ac:dyDescent="0.25">
      <c r="Q76"/>
      <c r="R76"/>
      <c r="S76"/>
      <c r="T76"/>
      <c r="U76"/>
      <c r="V76"/>
      <c r="W76"/>
      <c r="X76"/>
      <c r="Y76"/>
    </row>
    <row r="77" spans="8:25" ht="15" x14ac:dyDescent="0.25">
      <c r="Q77"/>
      <c r="R77"/>
      <c r="S77"/>
      <c r="T77"/>
      <c r="U77"/>
      <c r="V77"/>
      <c r="W77"/>
      <c r="X77"/>
      <c r="Y77"/>
    </row>
    <row r="78" spans="8:25" ht="15" x14ac:dyDescent="0.25">
      <c r="Q78"/>
      <c r="R78"/>
      <c r="S78"/>
      <c r="T78"/>
      <c r="U78"/>
      <c r="V78"/>
      <c r="W78"/>
      <c r="X78"/>
      <c r="Y78"/>
    </row>
    <row r="79" spans="8:25" ht="15" x14ac:dyDescent="0.25">
      <c r="Q79"/>
      <c r="R79"/>
      <c r="S79"/>
      <c r="T79"/>
      <c r="U79"/>
      <c r="V79"/>
      <c r="W79"/>
      <c r="X79"/>
      <c r="Y7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Liam Akerlof Berigan</cp:lastModifiedBy>
  <dcterms:created xsi:type="dcterms:W3CDTF">2015-09-26T14:17:23Z</dcterms:created>
  <dcterms:modified xsi:type="dcterms:W3CDTF">2023-11-02T17:37:28Z</dcterms:modified>
</cp:coreProperties>
</file>