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7sher\Documents\"/>
    </mc:Choice>
  </mc:AlternateContent>
  <xr:revisionPtr revIDLastSave="0" documentId="13_ncr:1_{81406F1D-9ECE-4FDC-AFA9-380590E06B8E}" xr6:coauthVersionLast="47" xr6:coauthVersionMax="47" xr10:uidLastSave="{00000000-0000-0000-0000-000000000000}"/>
  <bookViews>
    <workbookView xWindow="1305" yWindow="555" windowWidth="21945" windowHeight="13575" xr2:uid="{14D5C228-281F-4AD9-8C16-56F30D2AC9A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5" i="1"/>
  <c r="F5" i="1" s="1"/>
  <c r="G5" i="1" s="1"/>
  <c r="H5" i="1" s="1"/>
  <c r="I5" i="1" s="1"/>
  <c r="J5" i="1" s="1"/>
  <c r="K5" i="1" s="1"/>
  <c r="L5" i="1" s="1"/>
  <c r="M5" i="1" s="1"/>
  <c r="N5" i="1" s="1"/>
  <c r="O5" i="1" s="1"/>
  <c r="P5" i="1" s="1"/>
  <c r="Q5" i="1" s="1"/>
  <c r="R5" i="1" s="1"/>
  <c r="S5" i="1" s="1"/>
  <c r="T5" i="1" s="1"/>
  <c r="U5" i="1" s="1"/>
  <c r="V5" i="1" s="1"/>
  <c r="W5" i="1" s="1"/>
  <c r="E14" i="1"/>
  <c r="D10" i="1"/>
  <c r="E4" i="1"/>
  <c r="F4" i="1" s="1"/>
  <c r="G4" i="1" s="1"/>
  <c r="H4" i="1" s="1"/>
  <c r="I4" i="1" s="1"/>
  <c r="J4" i="1" s="1"/>
  <c r="K4" i="1" s="1"/>
  <c r="L4" i="1" s="1"/>
  <c r="M4" i="1" s="1"/>
  <c r="N4" i="1" s="1"/>
  <c r="O4" i="1" s="1"/>
  <c r="P4" i="1" s="1"/>
  <c r="Q4" i="1" s="1"/>
  <c r="R4" i="1" s="1"/>
  <c r="S4" i="1" s="1"/>
  <c r="T4" i="1" s="1"/>
  <c r="U4" i="1" s="1"/>
  <c r="V4" i="1" s="1"/>
  <c r="W4" i="1" s="1"/>
  <c r="D7" i="1"/>
  <c r="E1" i="1"/>
  <c r="F1" i="1" s="1"/>
  <c r="G1" i="1" s="1"/>
  <c r="H1" i="1" s="1"/>
  <c r="I1" i="1" s="1"/>
  <c r="J1" i="1" s="1"/>
  <c r="K1" i="1" s="1"/>
  <c r="L1" i="1" s="1"/>
  <c r="M1" i="1" s="1"/>
  <c r="N1" i="1" s="1"/>
  <c r="O1" i="1" s="1"/>
  <c r="P1" i="1" s="1"/>
  <c r="Q1" i="1" s="1"/>
  <c r="R1" i="1" s="1"/>
  <c r="S1" i="1" s="1"/>
  <c r="T1" i="1" s="1"/>
  <c r="U1" i="1" s="1"/>
  <c r="V1" i="1" s="1"/>
  <c r="W1" i="1" s="1"/>
  <c r="E10" i="1" l="1"/>
  <c r="L10" i="1"/>
  <c r="K10" i="1"/>
  <c r="J10" i="1"/>
  <c r="G10" i="1"/>
  <c r="I10" i="1"/>
  <c r="H10" i="1"/>
  <c r="F10" i="1"/>
  <c r="F7" i="1"/>
  <c r="E7" i="1"/>
  <c r="G7" i="1"/>
  <c r="M10" i="1" l="1"/>
  <c r="H7" i="1"/>
  <c r="N10" i="1" l="1"/>
  <c r="I7" i="1"/>
  <c r="O10" i="1" l="1"/>
  <c r="J7" i="1"/>
  <c r="P10" i="1" l="1"/>
  <c r="K7" i="1"/>
  <c r="Q10" i="1" l="1"/>
  <c r="L7" i="1"/>
  <c r="R10" i="1" l="1"/>
  <c r="M7" i="1"/>
  <c r="S10" i="1" l="1"/>
  <c r="N7" i="1"/>
  <c r="T10" i="1" l="1"/>
  <c r="O7" i="1"/>
  <c r="U10" i="1" l="1"/>
  <c r="P7" i="1"/>
  <c r="W10" i="1" l="1"/>
  <c r="X10" i="1" s="1"/>
  <c r="Y10" i="1" s="1"/>
  <c r="Z10" i="1" s="1"/>
  <c r="AA10" i="1" s="1"/>
  <c r="AB10" i="1" s="1"/>
  <c r="AC10" i="1" s="1"/>
  <c r="AD10" i="1" s="1"/>
  <c r="AE10" i="1" s="1"/>
  <c r="AF10" i="1" s="1"/>
  <c r="AG10" i="1" s="1"/>
  <c r="AH10" i="1" s="1"/>
  <c r="AI10" i="1" s="1"/>
  <c r="AJ10" i="1" s="1"/>
  <c r="AK10" i="1" s="1"/>
  <c r="AL10" i="1" s="1"/>
  <c r="AM10" i="1" s="1"/>
  <c r="AN10" i="1" s="1"/>
  <c r="AO10" i="1" s="1"/>
  <c r="AP10" i="1" s="1"/>
  <c r="AQ10" i="1" s="1"/>
  <c r="AR10" i="1" s="1"/>
  <c r="AS10" i="1" s="1"/>
  <c r="AT10" i="1" s="1"/>
  <c r="AU10" i="1" s="1"/>
  <c r="AV10" i="1" s="1"/>
  <c r="AW10" i="1" s="1"/>
  <c r="AX10" i="1" s="1"/>
  <c r="AY10" i="1" s="1"/>
  <c r="AZ10" i="1" s="1"/>
  <c r="BA10" i="1" s="1"/>
  <c r="BB10" i="1" s="1"/>
  <c r="BC10" i="1" s="1"/>
  <c r="BD10" i="1" s="1"/>
  <c r="BE10" i="1" s="1"/>
  <c r="BF10" i="1" s="1"/>
  <c r="BG10" i="1" s="1"/>
  <c r="BH10" i="1" s="1"/>
  <c r="BI10" i="1" s="1"/>
  <c r="BJ10" i="1" s="1"/>
  <c r="BK10" i="1" s="1"/>
  <c r="BL10" i="1" s="1"/>
  <c r="BM10" i="1" s="1"/>
  <c r="BN10" i="1" s="1"/>
  <c r="BO10" i="1" s="1"/>
  <c r="BP10" i="1" s="1"/>
  <c r="BQ10" i="1" s="1"/>
  <c r="BR10" i="1" s="1"/>
  <c r="BS10" i="1" s="1"/>
  <c r="BT10" i="1" s="1"/>
  <c r="BU10" i="1" s="1"/>
  <c r="BV10" i="1" s="1"/>
  <c r="BW10" i="1" s="1"/>
  <c r="BX10" i="1" s="1"/>
  <c r="BY10" i="1" s="1"/>
  <c r="BZ10" i="1" s="1"/>
  <c r="CA10" i="1" s="1"/>
  <c r="CB10" i="1" s="1"/>
  <c r="CC10" i="1" s="1"/>
  <c r="CD10" i="1" s="1"/>
  <c r="CE10" i="1" s="1"/>
  <c r="CF10" i="1" s="1"/>
  <c r="CG10" i="1" s="1"/>
  <c r="CH10" i="1" s="1"/>
  <c r="CI10" i="1" s="1"/>
  <c r="CJ10" i="1" s="1"/>
  <c r="CK10" i="1" s="1"/>
  <c r="CL10" i="1" s="1"/>
  <c r="CM10" i="1" s="1"/>
  <c r="CN10" i="1" s="1"/>
  <c r="CO10" i="1" s="1"/>
  <c r="CP10" i="1" s="1"/>
  <c r="CQ10" i="1" s="1"/>
  <c r="CR10" i="1" s="1"/>
  <c r="CS10" i="1" s="1"/>
  <c r="CT10" i="1" s="1"/>
  <c r="CU10" i="1" s="1"/>
  <c r="CV10" i="1" s="1"/>
  <c r="CW10" i="1" s="1"/>
  <c r="CX10" i="1" s="1"/>
  <c r="CY10" i="1" s="1"/>
  <c r="CZ10" i="1" s="1"/>
  <c r="DA10" i="1" s="1"/>
  <c r="DB10" i="1" s="1"/>
  <c r="DC10" i="1" s="1"/>
  <c r="DD10" i="1" s="1"/>
  <c r="DE10" i="1" s="1"/>
  <c r="DF10" i="1" s="1"/>
  <c r="DG10" i="1" s="1"/>
  <c r="DH10" i="1" s="1"/>
  <c r="DI10" i="1" s="1"/>
  <c r="DJ10" i="1" s="1"/>
  <c r="DK10" i="1" s="1"/>
  <c r="DL10" i="1" s="1"/>
  <c r="DM10" i="1" s="1"/>
  <c r="DN10" i="1" s="1"/>
  <c r="DO10" i="1" s="1"/>
  <c r="DP10" i="1" s="1"/>
  <c r="DQ10" i="1" s="1"/>
  <c r="DR10" i="1" s="1"/>
  <c r="DS10" i="1" s="1"/>
  <c r="DT10" i="1" s="1"/>
  <c r="DU10" i="1" s="1"/>
  <c r="DV10" i="1" s="1"/>
  <c r="DW10" i="1" s="1"/>
  <c r="V10" i="1"/>
  <c r="Q7" i="1"/>
  <c r="R7" i="1" l="1"/>
  <c r="S7" i="1" l="1"/>
  <c r="T7" i="1" l="1"/>
  <c r="U7" i="1" l="1"/>
  <c r="V7" i="1" l="1"/>
  <c r="W7" i="1" l="1"/>
  <c r="D13" i="1" l="1"/>
  <c r="E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tc={DE5A4BA0-3B00-4832-B3EA-8465781C3804}</author>
  </authors>
  <commentList>
    <comment ref="D12" authorId="0" shapeId="0" xr:uid="{DE5A4BA0-3B00-4832-B3EA-8465781C3804}">
      <text>
        <t xml:space="preserve">[Threaded comment]
Your version of Excel allows you to read this threaded comment; however, any edits to it will get removed if the file is opened in a newer version of Excel. Learn more: https://go.microsoft.com/fwlink/?linkid=870924
Comment:
    KPMG study indicates an average levered cost of equity of 9.8% across all sectors </t>
      </text>
    </comment>
  </commentList>
</comments>
</file>

<file path=xl/sharedStrings.xml><?xml version="1.0" encoding="utf-8"?>
<sst xmlns="http://schemas.openxmlformats.org/spreadsheetml/2006/main" count="32" uniqueCount="32">
  <si>
    <t>"Goldman Sachs estimates that AI could boost U.S. GDP growth by 0.4 percentage points annually by 2034, primarily through automation and productivity gains"</t>
  </si>
  <si>
    <t>https://www.goldmansachs.com/insights/articles/ai-may-start-to-boost-us-gdp-in-2027</t>
  </si>
  <si>
    <t>USA STOCK MARKET CAP</t>
  </si>
  <si>
    <t>BUFFETT INDICATOR</t>
  </si>
  <si>
    <t>GDP GROWTH (CBO)</t>
  </si>
  <si>
    <t>REAL GDP W/AI</t>
  </si>
  <si>
    <r>
      <t>US corporate profits currently represent about </t>
    </r>
    <r>
      <rPr>
        <sz val="12"/>
        <color theme="1"/>
        <rFont val="Segoe UI"/>
        <family val="2"/>
      </rPr>
      <t>12% of GDP</t>
    </r>
    <r>
      <rPr>
        <sz val="12"/>
        <color theme="1"/>
        <rFont val="Segoe UI"/>
        <family val="2"/>
      </rPr>
      <t>, significantly higher than the long-term average of 7.27%</t>
    </r>
    <r>
      <rPr>
        <sz val="12"/>
        <color theme="1"/>
        <rFont val="Courier New"/>
        <family val="3"/>
      </rPr>
      <t>6</t>
    </r>
    <r>
      <rPr>
        <sz val="12"/>
        <color theme="1"/>
        <rFont val="Segoe UI"/>
        <family val="2"/>
      </rPr>
      <t>. This elevated level reflects structural changes in the economy since the 2008 financial crisis</t>
    </r>
    <r>
      <rPr>
        <sz val="12"/>
        <color theme="1"/>
        <rFont val="Courier New"/>
        <family val="3"/>
      </rPr>
      <t>7</t>
    </r>
  </si>
  <si>
    <t>CORPORATE PROFIT SHARE</t>
  </si>
  <si>
    <t>Historical data shows that 1 percentage point of additional GDP growth causes the profit share to accelerate by just under 0.25 percentage points7. This suggests corporate profits grow at roughly 1.25x the rate of GDP growth</t>
  </si>
  <si>
    <t>https://ycharts.com/indicators/corporate_profits_usgdp</t>
  </si>
  <si>
    <t>https://cdn.pficdn.com/cms/pgim-fixed-income/sites/default/files/2021-04/The%20Evolution%20of%20U.S.%20Corporate%20Profits_2.pdf</t>
  </si>
  <si>
    <t>Sources:</t>
  </si>
  <si>
    <t>Questions</t>
  </si>
  <si>
    <t xml:space="preserve">Is the current historically high corporate profit margins sustainable? (income inequality, strife) </t>
  </si>
  <si>
    <t>How much real GDP growth/ productivity will AI be able to increase and what does this translate into for CAPEX to justify for returns?</t>
  </si>
  <si>
    <t>DISCOUNT</t>
  </si>
  <si>
    <t>NPV</t>
  </si>
  <si>
    <t>STOCK PROFIT SHARE</t>
  </si>
  <si>
    <t>https://tradingeconomics.com/united-states/gdp-growth-annual</t>
  </si>
  <si>
    <r>
      <t>From 1948 to 2025, the </t>
    </r>
    <r>
      <rPr>
        <sz val="12"/>
        <color theme="1"/>
        <rFont val="Segoe UI"/>
        <family val="2"/>
      </rPr>
      <t>average annual real GDP growth rate in the U.S. was about 3.15%</t>
    </r>
  </si>
  <si>
    <t>REAL GDP GROWTH HISTORICAL</t>
  </si>
  <si>
    <t>Thesis</t>
  </si>
  <si>
    <t>the stock market is priced in for long term real gdp growth without inflation to be 3.1% and corporate profit shares to slowly increase</t>
  </si>
  <si>
    <t>the feds and CBO projcetions are 1.8% real gdp growth for the next 10 years</t>
  </si>
  <si>
    <t>the historical from like 1900 or late 1800s until now real gdp growth is 3.1%</t>
  </si>
  <si>
    <t>were also at an all time high of corporate profit shares</t>
  </si>
  <si>
    <t>and the long term debt cycle</t>
  </si>
  <si>
    <t>economic inequality isnt sustainable with the historically high corporate profit shares</t>
  </si>
  <si>
    <t>CBO NPV w/ terminal 3.1%</t>
  </si>
  <si>
    <t>CBO NPV w/ terminal 2%</t>
  </si>
  <si>
    <t>How does the GDP growth vs Stock Market Cap NPV compare to other times such as the Tech Bubble?</t>
  </si>
  <si>
    <t>DOT COM bubble debt to gdp of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</si>
</sst>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font>
      <sz val="10"/>
      <color theme="1"/>
      <name val="Arial"/>
      <family val="2"/>
    </font>
    <font>
      <b/>
      <sz val="10"/>
      <color theme="1"/>
      <name val="Arial"/>
      <family val="2"/>
    </font>
    <font>
      <sz val="12"/>
      <color theme="1"/>
      <name val="Segoe UI"/>
      <family val="2"/>
    </font>
    <font>
      <sz val="12"/>
      <color theme="1"/>
      <name val="Courier New"/>
      <family val="3"/>
    </font>
    <font>
      <u/>
      <sz val="10"/>
      <color theme="10"/>
      <name val="Arial"/>
      <family val="2"/>
    </font>
    <font>
      <b/>
      <u/>
      <sz val="10"/>
      <color theme="1"/>
      <name val="Arial"/>
      <family val="2"/>
    </font>
    <font>
      <sz val="12"/>
      <color theme="1"/>
      <name val="Inherit"/>
    </font>
    <font>
      <sz val="12"/>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3" fontId="0" fillId="0" borderId="0" xfId="0" applyNumberFormat="1"/>
    <xf numFmtId="9" fontId="0" fillId="0" borderId="0" xfId="0" applyNumberFormat="1"/>
    <xf numFmtId="10" fontId="0" fillId="0" borderId="0" xfId="0" applyNumberFormat="1"/>
    <xf numFmtId="4" fontId="0" fillId="0" borderId="0" xfId="0" applyNumberFormat="1"/>
    <xf numFmtId="6" fontId="0" fillId="0" borderId="0" xfId="0" applyNumberFormat="1"/>
    <xf numFmtId="0" fontId="2" fillId="0" borderId="0" xfId="0" applyFont="1"/>
    <xf numFmtId="0" fontId="4" fillId="0" borderId="0" xfId="1"/>
    <xf numFmtId="0" fontId="1" fillId="0" borderId="0" xfId="0" applyFont="1"/>
    <xf numFmtId="0" fontId="5" fillId="0" borderId="0" xfId="0" applyFont="1"/>
    <xf numFmtId="0" fontId="6" fillId="0" borderId="0" xfId="0" applyFont="1" applyAlignment="1">
      <alignment vertical="center"/>
    </xf>
    <xf numFmtId="0" fontId="7" fillId="0" borderId="0" xfId="0" applyFont="1" applyAlignment="1">
      <alignment vertical="center"/>
    </xf>
    <xf numFmtId="3" fontId="1" fillId="0" borderId="0" xfId="0" applyNumberFormat="1" applyFont="1"/>
    <xf numFmtId="9"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166687</xdr:colOff>
      <xdr:row>33</xdr:row>
      <xdr:rowOff>113110</xdr:rowOff>
    </xdr:from>
    <xdr:to>
      <xdr:col>4</xdr:col>
      <xdr:colOff>619124</xdr:colOff>
      <xdr:row>41</xdr:row>
      <xdr:rowOff>136110</xdr:rowOff>
    </xdr:to>
    <xdr:pic>
      <xdr:nvPicPr>
        <xdr:cNvPr id="2" name="Picture 1">
          <a:extLst>
            <a:ext uri="{FF2B5EF4-FFF2-40B4-BE49-F238E27FC236}">
              <a16:creationId xmlns:a16="http://schemas.microsoft.com/office/drawing/2014/main" id="{CD1B03B5-DB09-9DCF-AE4C-BB44ECDFC8E8}"/>
            </a:ext>
          </a:extLst>
        </xdr:cNvPr>
        <xdr:cNvPicPr>
          <a:picLocks noChangeAspect="1"/>
        </xdr:cNvPicPr>
      </xdr:nvPicPr>
      <xdr:blipFill>
        <a:blip xmlns:r="http://schemas.openxmlformats.org/officeDocument/2006/relationships" r:embed="rId1"/>
        <a:stretch>
          <a:fillRect/>
        </a:stretch>
      </xdr:blipFill>
      <xdr:spPr>
        <a:xfrm>
          <a:off x="166687" y="5715001"/>
          <a:ext cx="4238625" cy="1487468"/>
        </a:xfrm>
        <a:prstGeom prst="rect">
          <a:avLst/>
        </a:prstGeom>
      </xdr:spPr>
    </xdr:pic>
    <xdr:clientData/>
  </xdr:twoCellAnchor>
  <xdr:twoCellAnchor editAs="oneCell">
    <xdr:from>
      <xdr:col>4</xdr:col>
      <xdr:colOff>854912</xdr:colOff>
      <xdr:row>34</xdr:row>
      <xdr:rowOff>166689</xdr:rowOff>
    </xdr:from>
    <xdr:to>
      <xdr:col>10</xdr:col>
      <xdr:colOff>107899</xdr:colOff>
      <xdr:row>50</xdr:row>
      <xdr:rowOff>89297</xdr:rowOff>
    </xdr:to>
    <xdr:pic>
      <xdr:nvPicPr>
        <xdr:cNvPr id="3" name="Picture 2">
          <a:extLst>
            <a:ext uri="{FF2B5EF4-FFF2-40B4-BE49-F238E27FC236}">
              <a16:creationId xmlns:a16="http://schemas.microsoft.com/office/drawing/2014/main" id="{3FF532FE-4B68-09DB-ABA7-E5FB612F5172}"/>
            </a:ext>
          </a:extLst>
        </xdr:cNvPr>
        <xdr:cNvPicPr>
          <a:picLocks noChangeAspect="1"/>
        </xdr:cNvPicPr>
      </xdr:nvPicPr>
      <xdr:blipFill>
        <a:blip xmlns:r="http://schemas.openxmlformats.org/officeDocument/2006/relationships" r:embed="rId2"/>
        <a:stretch>
          <a:fillRect/>
        </a:stretch>
      </xdr:blipFill>
      <xdr:spPr>
        <a:xfrm>
          <a:off x="4641100" y="5959080"/>
          <a:ext cx="3211815" cy="2643186"/>
        </a:xfrm>
        <a:prstGeom prst="rect">
          <a:avLst/>
        </a:prstGeom>
      </xdr:spPr>
    </xdr:pic>
    <xdr:clientData/>
  </xdr:twoCellAnchor>
  <xdr:twoCellAnchor editAs="oneCell">
    <xdr:from>
      <xdr:col>0</xdr:col>
      <xdr:colOff>122708</xdr:colOff>
      <xdr:row>42</xdr:row>
      <xdr:rowOff>47625</xdr:rowOff>
    </xdr:from>
    <xdr:to>
      <xdr:col>4</xdr:col>
      <xdr:colOff>796156</xdr:colOff>
      <xdr:row>54</xdr:row>
      <xdr:rowOff>136922</xdr:rowOff>
    </xdr:to>
    <xdr:pic>
      <xdr:nvPicPr>
        <xdr:cNvPr id="4" name="Picture 3">
          <a:extLst>
            <a:ext uri="{FF2B5EF4-FFF2-40B4-BE49-F238E27FC236}">
              <a16:creationId xmlns:a16="http://schemas.microsoft.com/office/drawing/2014/main" id="{77B18C3F-FF46-EE7F-814A-C916C2AE684A}"/>
            </a:ext>
          </a:extLst>
        </xdr:cNvPr>
        <xdr:cNvPicPr>
          <a:picLocks noChangeAspect="1"/>
        </xdr:cNvPicPr>
      </xdr:nvPicPr>
      <xdr:blipFill>
        <a:blip xmlns:r="http://schemas.openxmlformats.org/officeDocument/2006/relationships" r:embed="rId3"/>
        <a:stretch>
          <a:fillRect/>
        </a:stretch>
      </xdr:blipFill>
      <xdr:spPr>
        <a:xfrm>
          <a:off x="122708" y="7274719"/>
          <a:ext cx="4459636" cy="201810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F235B042-C767-4FAE-9BD8-E16133071B6F}"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2" dT="2025-07-01T05:27:59.23" personId="{F235B042-C767-4FAE-9BD8-E16133071B6F}" id="{DE5A4BA0-3B00-4832-B3EA-8465781C3804}">
    <text xml:space="preserve">KPMG study indicates an average levered cost of equity of 9.8% across all sectors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cdn.pficdn.com/cms/pgim-fixed-income/sites/default/files/2021-04/The%20Evolution%20of%20U.S.%20Corporate%20Profits_2.pdf"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AD3F-0683-4EAF-BE1C-6EBCAC4B8962}">
  <dimension ref="A1:DW56"/>
  <sheetViews>
    <sheetView tabSelected="1" topLeftCell="A13" zoomScale="160" zoomScaleNormal="160" workbookViewId="0">
      <selection activeCell="H27" sqref="H27"/>
    </sheetView>
  </sheetViews>
  <sheetFormatPr defaultRowHeight="12.75"/>
  <cols>
    <col min="3" max="3" width="26.42578125" customWidth="1"/>
    <col min="4" max="4" width="12.140625" bestFit="1" customWidth="1"/>
    <col min="5" max="5" width="13.85546875" bestFit="1" customWidth="1"/>
  </cols>
  <sheetData>
    <row r="1" spans="1:127">
      <c r="D1">
        <v>2025</v>
      </c>
      <c r="E1">
        <f t="shared" ref="E1:W1" si="0">D1+1</f>
        <v>2026</v>
      </c>
      <c r="F1">
        <f t="shared" si="0"/>
        <v>2027</v>
      </c>
      <c r="G1">
        <f t="shared" si="0"/>
        <v>2028</v>
      </c>
      <c r="H1">
        <f t="shared" si="0"/>
        <v>2029</v>
      </c>
      <c r="I1">
        <f t="shared" si="0"/>
        <v>2030</v>
      </c>
      <c r="J1">
        <f t="shared" si="0"/>
        <v>2031</v>
      </c>
      <c r="K1">
        <f t="shared" si="0"/>
        <v>2032</v>
      </c>
      <c r="L1">
        <f t="shared" si="0"/>
        <v>2033</v>
      </c>
      <c r="M1">
        <f t="shared" si="0"/>
        <v>2034</v>
      </c>
      <c r="N1">
        <f t="shared" si="0"/>
        <v>2035</v>
      </c>
      <c r="O1">
        <f t="shared" si="0"/>
        <v>2036</v>
      </c>
      <c r="P1">
        <f t="shared" si="0"/>
        <v>2037</v>
      </c>
      <c r="Q1">
        <f t="shared" si="0"/>
        <v>2038</v>
      </c>
      <c r="R1">
        <f t="shared" si="0"/>
        <v>2039</v>
      </c>
      <c r="S1">
        <f t="shared" si="0"/>
        <v>2040</v>
      </c>
      <c r="T1">
        <f t="shared" si="0"/>
        <v>2041</v>
      </c>
      <c r="U1">
        <f t="shared" si="0"/>
        <v>2042</v>
      </c>
      <c r="V1">
        <f t="shared" si="0"/>
        <v>2043</v>
      </c>
      <c r="W1">
        <f t="shared" si="0"/>
        <v>2044</v>
      </c>
    </row>
    <row r="2" spans="1:127">
      <c r="C2" t="s">
        <v>20</v>
      </c>
      <c r="D2" s="3">
        <v>3.1E-2</v>
      </c>
      <c r="E2" s="3"/>
    </row>
    <row r="3" spans="1:127">
      <c r="D3" s="3"/>
      <c r="E3" s="3"/>
      <c r="F3" s="3"/>
      <c r="G3" s="3"/>
      <c r="H3" s="3"/>
      <c r="I3" s="3"/>
      <c r="J3" s="3"/>
      <c r="K3" s="3"/>
      <c r="L3" s="3"/>
      <c r="M3" s="3"/>
      <c r="N3" s="3"/>
    </row>
    <row r="4" spans="1:127">
      <c r="C4" t="s">
        <v>4</v>
      </c>
      <c r="D4" s="1">
        <v>30500</v>
      </c>
      <c r="E4" s="1">
        <f>D4*1.018</f>
        <v>31049</v>
      </c>
      <c r="F4" s="1">
        <f t="shared" ref="F4:W4" si="1">E4*1.018</f>
        <v>31607.882000000001</v>
      </c>
      <c r="G4" s="1">
        <f t="shared" si="1"/>
        <v>32176.823876000002</v>
      </c>
      <c r="H4" s="1">
        <f t="shared" si="1"/>
        <v>32756.006705768003</v>
      </c>
      <c r="I4" s="1">
        <f t="shared" si="1"/>
        <v>33345.614826471829</v>
      </c>
      <c r="J4" s="1">
        <f t="shared" si="1"/>
        <v>33945.835893348325</v>
      </c>
      <c r="K4" s="1">
        <f t="shared" si="1"/>
        <v>34556.860939428596</v>
      </c>
      <c r="L4" s="1">
        <f t="shared" si="1"/>
        <v>35178.88443633831</v>
      </c>
      <c r="M4" s="1">
        <f t="shared" si="1"/>
        <v>35812.104356192402</v>
      </c>
      <c r="N4" s="1">
        <f t="shared" si="1"/>
        <v>36456.722234603869</v>
      </c>
      <c r="O4" s="1">
        <f t="shared" si="1"/>
        <v>37112.943234826736</v>
      </c>
      <c r="P4" s="1">
        <f t="shared" si="1"/>
        <v>37780.976213053618</v>
      </c>
      <c r="Q4" s="1">
        <f t="shared" si="1"/>
        <v>38461.033784888583</v>
      </c>
      <c r="R4" s="1">
        <f t="shared" si="1"/>
        <v>39153.332393016579</v>
      </c>
      <c r="S4" s="1">
        <f t="shared" si="1"/>
        <v>39858.092376090877</v>
      </c>
      <c r="T4" s="1">
        <f t="shared" si="1"/>
        <v>40575.538038860512</v>
      </c>
      <c r="U4" s="1">
        <f t="shared" si="1"/>
        <v>41305.897723560003</v>
      </c>
      <c r="V4" s="1">
        <f t="shared" si="1"/>
        <v>42049.403882584083</v>
      </c>
      <c r="W4" s="1">
        <f t="shared" si="1"/>
        <v>42806.2931524706</v>
      </c>
    </row>
    <row r="5" spans="1:127">
      <c r="C5" t="s">
        <v>5</v>
      </c>
      <c r="D5" s="1">
        <v>30500</v>
      </c>
      <c r="E5" s="1">
        <f>D5*1.031</f>
        <v>31445.499999999996</v>
      </c>
      <c r="F5" s="1">
        <f t="shared" ref="F5:W5" si="2">E5*1.031</f>
        <v>32420.310499999992</v>
      </c>
      <c r="G5" s="1">
        <f t="shared" si="2"/>
        <v>33425.340125499992</v>
      </c>
      <c r="H5" s="1">
        <f t="shared" si="2"/>
        <v>34461.525669390488</v>
      </c>
      <c r="I5" s="1">
        <f t="shared" si="2"/>
        <v>35529.832965141592</v>
      </c>
      <c r="J5" s="1">
        <f t="shared" si="2"/>
        <v>36631.257787060975</v>
      </c>
      <c r="K5" s="1">
        <f t="shared" si="2"/>
        <v>37766.826778459865</v>
      </c>
      <c r="L5" s="1">
        <f t="shared" si="2"/>
        <v>38937.598408592115</v>
      </c>
      <c r="M5" s="1">
        <f t="shared" si="2"/>
        <v>40144.663959258469</v>
      </c>
      <c r="N5" s="1">
        <f t="shared" si="2"/>
        <v>41389.148541995477</v>
      </c>
      <c r="O5" s="1">
        <f t="shared" si="2"/>
        <v>42672.212146797334</v>
      </c>
      <c r="P5" s="1">
        <f t="shared" si="2"/>
        <v>43995.050723348046</v>
      </c>
      <c r="Q5" s="1">
        <f t="shared" si="2"/>
        <v>45358.897295771829</v>
      </c>
      <c r="R5" s="1">
        <f t="shared" si="2"/>
        <v>46765.023111940754</v>
      </c>
      <c r="S5" s="1">
        <f t="shared" si="2"/>
        <v>48214.738828410911</v>
      </c>
      <c r="T5" s="1">
        <f t="shared" si="2"/>
        <v>49709.395732091645</v>
      </c>
      <c r="U5" s="1">
        <f t="shared" si="2"/>
        <v>51250.386999786482</v>
      </c>
      <c r="V5" s="1">
        <f t="shared" si="2"/>
        <v>52839.148996779855</v>
      </c>
      <c r="W5" s="1">
        <f t="shared" si="2"/>
        <v>54477.162615680027</v>
      </c>
    </row>
    <row r="6" spans="1:127">
      <c r="C6" t="s">
        <v>2</v>
      </c>
      <c r="D6" s="1">
        <v>63500</v>
      </c>
      <c r="E6" s="1">
        <v>63500</v>
      </c>
      <c r="F6" s="1">
        <v>63500</v>
      </c>
      <c r="G6" s="1">
        <v>63500</v>
      </c>
      <c r="H6" s="1">
        <v>63500</v>
      </c>
      <c r="I6" s="1">
        <v>63500</v>
      </c>
      <c r="J6" s="1">
        <v>63500</v>
      </c>
      <c r="K6" s="1">
        <v>63500</v>
      </c>
      <c r="L6" s="1">
        <v>63500</v>
      </c>
      <c r="M6" s="1">
        <v>63500</v>
      </c>
      <c r="N6" s="1">
        <v>63500</v>
      </c>
      <c r="O6" s="1">
        <v>63500</v>
      </c>
      <c r="P6" s="1">
        <v>63500</v>
      </c>
      <c r="Q6" s="1">
        <v>63500</v>
      </c>
      <c r="R6" s="1">
        <v>63500</v>
      </c>
      <c r="S6" s="1">
        <v>63500</v>
      </c>
      <c r="T6" s="1">
        <v>63500</v>
      </c>
      <c r="U6" s="1">
        <v>63500</v>
      </c>
      <c r="V6" s="1">
        <v>63500</v>
      </c>
      <c r="W6" s="1">
        <v>63500</v>
      </c>
    </row>
    <row r="7" spans="1:127">
      <c r="C7" t="s">
        <v>3</v>
      </c>
      <c r="D7" s="2">
        <f>D6/D5</f>
        <v>2.081967213114754</v>
      </c>
      <c r="E7" s="2">
        <f t="shared" ref="E7:W7" si="3">E6/E5</f>
        <v>2.0193668410424386</v>
      </c>
      <c r="F7" s="2">
        <f t="shared" si="3"/>
        <v>1.9586487304000377</v>
      </c>
      <c r="G7" s="2">
        <f t="shared" si="3"/>
        <v>1.8997562855480483</v>
      </c>
      <c r="H7" s="2">
        <f t="shared" si="3"/>
        <v>1.8426346125587278</v>
      </c>
      <c r="I7" s="2">
        <f t="shared" si="3"/>
        <v>1.7872304680492028</v>
      </c>
      <c r="J7" s="2">
        <f t="shared" si="3"/>
        <v>1.7334922095530583</v>
      </c>
      <c r="K7" s="2">
        <f t="shared" si="3"/>
        <v>1.6813697473841496</v>
      </c>
      <c r="L7" s="2">
        <f t="shared" si="3"/>
        <v>1.630814497947769</v>
      </c>
      <c r="M7" s="2">
        <f t="shared" si="3"/>
        <v>1.5817793384556442</v>
      </c>
      <c r="N7" s="2">
        <f t="shared" si="3"/>
        <v>1.5342185630025649</v>
      </c>
      <c r="O7" s="2">
        <f t="shared" si="3"/>
        <v>1.4880878399636905</v>
      </c>
      <c r="P7" s="2">
        <f t="shared" si="3"/>
        <v>1.4433441706728329</v>
      </c>
      <c r="Q7" s="2">
        <f t="shared" si="3"/>
        <v>1.399945849343194</v>
      </c>
      <c r="R7" s="2">
        <f t="shared" si="3"/>
        <v>1.3578524241932046</v>
      </c>
      <c r="S7" s="2">
        <f t="shared" si="3"/>
        <v>1.317024659741227</v>
      </c>
      <c r="T7" s="2">
        <f t="shared" si="3"/>
        <v>1.2774245002339737</v>
      </c>
      <c r="U7" s="2">
        <f t="shared" si="3"/>
        <v>1.2390150341745625</v>
      </c>
      <c r="V7" s="2">
        <f t="shared" si="3"/>
        <v>1.2017604599171317</v>
      </c>
      <c r="W7" s="2">
        <f t="shared" si="3"/>
        <v>1.1656260522959569</v>
      </c>
    </row>
    <row r="8" spans="1:127">
      <c r="D8" s="2"/>
      <c r="E8" s="2"/>
    </row>
    <row r="9" spans="1:127">
      <c r="C9" t="s">
        <v>7</v>
      </c>
      <c r="D9" s="2">
        <v>0.12</v>
      </c>
      <c r="E9" s="2">
        <v>0.12</v>
      </c>
      <c r="F9" s="2">
        <v>0.12</v>
      </c>
      <c r="G9" s="2">
        <v>0.12</v>
      </c>
      <c r="H9" s="2">
        <v>0.12</v>
      </c>
      <c r="I9" s="2">
        <v>0.12</v>
      </c>
      <c r="J9" s="2">
        <v>0.12</v>
      </c>
      <c r="K9" s="2">
        <v>0.12</v>
      </c>
      <c r="L9" s="2">
        <v>0.12</v>
      </c>
      <c r="M9" s="2">
        <v>0.12</v>
      </c>
      <c r="N9" s="2">
        <v>0.12</v>
      </c>
      <c r="O9" s="2">
        <v>0.12</v>
      </c>
      <c r="P9" s="2">
        <v>0.12</v>
      </c>
      <c r="Q9" s="2">
        <v>0.12</v>
      </c>
      <c r="R9" s="2">
        <v>0.12</v>
      </c>
      <c r="S9" s="2">
        <v>0.12</v>
      </c>
      <c r="T9" s="2">
        <v>0.12</v>
      </c>
      <c r="U9" s="2">
        <v>0.12</v>
      </c>
      <c r="V9" s="2">
        <v>0.12</v>
      </c>
      <c r="W9" s="2">
        <v>0.12</v>
      </c>
    </row>
    <row r="10" spans="1:127">
      <c r="C10" t="s">
        <v>17</v>
      </c>
      <c r="D10" s="1">
        <f>D9*D5</f>
        <v>3660</v>
      </c>
      <c r="E10" s="1">
        <f t="shared" ref="E10:W10" si="4">E9*E5</f>
        <v>3773.4599999999996</v>
      </c>
      <c r="F10" s="1">
        <f t="shared" si="4"/>
        <v>3890.4372599999988</v>
      </c>
      <c r="G10" s="1">
        <f t="shared" si="4"/>
        <v>4011.0408150599987</v>
      </c>
      <c r="H10" s="1">
        <f t="shared" si="4"/>
        <v>4135.3830803268584</v>
      </c>
      <c r="I10" s="1">
        <f t="shared" si="4"/>
        <v>4263.5799558169911</v>
      </c>
      <c r="J10" s="1">
        <f t="shared" si="4"/>
        <v>4395.7509344473165</v>
      </c>
      <c r="K10" s="1">
        <f t="shared" si="4"/>
        <v>4532.0192134151839</v>
      </c>
      <c r="L10" s="1">
        <f t="shared" si="4"/>
        <v>4672.5118090310534</v>
      </c>
      <c r="M10" s="1">
        <f t="shared" si="4"/>
        <v>4817.3596751110163</v>
      </c>
      <c r="N10" s="1">
        <f t="shared" si="4"/>
        <v>4966.6978250394568</v>
      </c>
      <c r="O10" s="1">
        <f t="shared" si="4"/>
        <v>5120.6654576156798</v>
      </c>
      <c r="P10" s="1">
        <f t="shared" si="4"/>
        <v>5279.406086801765</v>
      </c>
      <c r="Q10" s="1">
        <f t="shared" si="4"/>
        <v>5443.0676754926189</v>
      </c>
      <c r="R10" s="1">
        <f t="shared" si="4"/>
        <v>5611.8027734328907</v>
      </c>
      <c r="S10" s="1">
        <f t="shared" si="4"/>
        <v>5785.7686594093093</v>
      </c>
      <c r="T10" s="1">
        <f t="shared" si="4"/>
        <v>5965.1274878509976</v>
      </c>
      <c r="U10" s="1">
        <f t="shared" si="4"/>
        <v>6150.0464399743778</v>
      </c>
      <c r="V10" s="1">
        <f t="shared" si="4"/>
        <v>6340.6978796135827</v>
      </c>
      <c r="W10" s="1">
        <f t="shared" si="4"/>
        <v>6537.2595138816032</v>
      </c>
      <c r="X10" s="1">
        <f>W10*1.031</f>
        <v>6739.9145588119327</v>
      </c>
      <c r="Y10" s="1">
        <f t="shared" ref="Y10:CJ10" si="5">X10*1.031</f>
        <v>6948.8519101351021</v>
      </c>
      <c r="Z10" s="1">
        <f t="shared" si="5"/>
        <v>7164.2663193492899</v>
      </c>
      <c r="AA10" s="1">
        <f t="shared" si="5"/>
        <v>7386.3585752491172</v>
      </c>
      <c r="AB10" s="1">
        <f t="shared" si="5"/>
        <v>7615.3356910818393</v>
      </c>
      <c r="AC10" s="1">
        <f t="shared" si="5"/>
        <v>7851.4110975053754</v>
      </c>
      <c r="AD10" s="1">
        <f t="shared" si="5"/>
        <v>8094.8048415280418</v>
      </c>
      <c r="AE10" s="1">
        <f t="shared" si="5"/>
        <v>8345.7437916154104</v>
      </c>
      <c r="AF10" s="1">
        <f t="shared" si="5"/>
        <v>8604.4618491554866</v>
      </c>
      <c r="AG10" s="1">
        <f t="shared" si="5"/>
        <v>8871.2001664793061</v>
      </c>
      <c r="AH10" s="1">
        <f t="shared" si="5"/>
        <v>9146.2073716401646</v>
      </c>
      <c r="AI10" s="1">
        <f t="shared" si="5"/>
        <v>9429.739800161009</v>
      </c>
      <c r="AJ10" s="1">
        <f t="shared" si="5"/>
        <v>9722.0617339660002</v>
      </c>
      <c r="AK10" s="1">
        <f t="shared" si="5"/>
        <v>10023.445647718945</v>
      </c>
      <c r="AL10" s="1">
        <f t="shared" si="5"/>
        <v>10334.172462798231</v>
      </c>
      <c r="AM10" s="1">
        <f t="shared" si="5"/>
        <v>10654.531809144975</v>
      </c>
      <c r="AN10" s="1">
        <f t="shared" si="5"/>
        <v>10984.822295228469</v>
      </c>
      <c r="AO10" s="1">
        <f t="shared" si="5"/>
        <v>11325.35178638055</v>
      </c>
      <c r="AP10" s="1">
        <f t="shared" si="5"/>
        <v>11676.437691758347</v>
      </c>
      <c r="AQ10" s="1">
        <f t="shared" si="5"/>
        <v>12038.407260202854</v>
      </c>
      <c r="AR10" s="1">
        <f t="shared" si="5"/>
        <v>12411.597885269141</v>
      </c>
      <c r="AS10" s="1">
        <f t="shared" si="5"/>
        <v>12796.357419712484</v>
      </c>
      <c r="AT10" s="1">
        <f t="shared" si="5"/>
        <v>13193.04449972357</v>
      </c>
      <c r="AU10" s="1">
        <f t="shared" si="5"/>
        <v>13602.028879215</v>
      </c>
      <c r="AV10" s="1">
        <f t="shared" si="5"/>
        <v>14023.691774470664</v>
      </c>
      <c r="AW10" s="1">
        <f t="shared" si="5"/>
        <v>14458.426219479254</v>
      </c>
      <c r="AX10" s="1">
        <f t="shared" si="5"/>
        <v>14906.637432283109</v>
      </c>
      <c r="AY10" s="1">
        <f t="shared" si="5"/>
        <v>15368.743192683884</v>
      </c>
      <c r="AZ10" s="1">
        <f t="shared" si="5"/>
        <v>15845.174231657084</v>
      </c>
      <c r="BA10" s="1">
        <f t="shared" si="5"/>
        <v>16336.374632838451</v>
      </c>
      <c r="BB10" s="1">
        <f t="shared" si="5"/>
        <v>16842.802246456442</v>
      </c>
      <c r="BC10" s="1">
        <f t="shared" si="5"/>
        <v>17364.929116096591</v>
      </c>
      <c r="BD10" s="1">
        <f t="shared" si="5"/>
        <v>17903.241918695585</v>
      </c>
      <c r="BE10" s="1">
        <f t="shared" si="5"/>
        <v>18458.242418175145</v>
      </c>
      <c r="BF10" s="1">
        <f t="shared" si="5"/>
        <v>19030.447933138574</v>
      </c>
      <c r="BG10" s="1">
        <f t="shared" si="5"/>
        <v>19620.39181906587</v>
      </c>
      <c r="BH10" s="1">
        <f t="shared" si="5"/>
        <v>20228.623965456911</v>
      </c>
      <c r="BI10" s="1">
        <f t="shared" si="5"/>
        <v>20855.711308386075</v>
      </c>
      <c r="BJ10" s="1">
        <f t="shared" si="5"/>
        <v>21502.238358946041</v>
      </c>
      <c r="BK10" s="1">
        <f t="shared" si="5"/>
        <v>22168.807748073366</v>
      </c>
      <c r="BL10" s="1">
        <f t="shared" si="5"/>
        <v>22856.040788263639</v>
      </c>
      <c r="BM10" s="1">
        <f t="shared" si="5"/>
        <v>23564.57805269981</v>
      </c>
      <c r="BN10" s="1">
        <f t="shared" si="5"/>
        <v>24295.0799723335</v>
      </c>
      <c r="BO10" s="1">
        <f t="shared" si="5"/>
        <v>25048.227451475836</v>
      </c>
      <c r="BP10" s="1">
        <f t="shared" si="5"/>
        <v>25824.722502471584</v>
      </c>
      <c r="BQ10" s="1">
        <f t="shared" si="5"/>
        <v>26625.288900048203</v>
      </c>
      <c r="BR10" s="1">
        <f t="shared" si="5"/>
        <v>27450.672855949695</v>
      </c>
      <c r="BS10" s="1">
        <f t="shared" si="5"/>
        <v>28301.643714484133</v>
      </c>
      <c r="BT10" s="1">
        <f t="shared" si="5"/>
        <v>29178.994669633139</v>
      </c>
      <c r="BU10" s="1">
        <f t="shared" si="5"/>
        <v>30083.543504391764</v>
      </c>
      <c r="BV10" s="1">
        <f t="shared" si="5"/>
        <v>31016.133353027908</v>
      </c>
      <c r="BW10" s="1">
        <f t="shared" si="5"/>
        <v>31977.633486971772</v>
      </c>
      <c r="BX10" s="1">
        <f t="shared" si="5"/>
        <v>32968.940125067893</v>
      </c>
      <c r="BY10" s="1">
        <f t="shared" si="5"/>
        <v>33990.977268944996</v>
      </c>
      <c r="BZ10" s="1">
        <f t="shared" si="5"/>
        <v>35044.697564282287</v>
      </c>
      <c r="CA10" s="1">
        <f t="shared" si="5"/>
        <v>36131.083188775032</v>
      </c>
      <c r="CB10" s="1">
        <f t="shared" si="5"/>
        <v>37251.146767627055</v>
      </c>
      <c r="CC10" s="1">
        <f t="shared" si="5"/>
        <v>38405.932317423489</v>
      </c>
      <c r="CD10" s="1">
        <f t="shared" si="5"/>
        <v>39596.516219263613</v>
      </c>
      <c r="CE10" s="1">
        <f t="shared" si="5"/>
        <v>40824.00822206078</v>
      </c>
      <c r="CF10" s="1">
        <f t="shared" si="5"/>
        <v>42089.552476944664</v>
      </c>
      <c r="CG10" s="1">
        <f t="shared" si="5"/>
        <v>43394.328603729948</v>
      </c>
      <c r="CH10" s="1">
        <f t="shared" si="5"/>
        <v>44739.552790445574</v>
      </c>
      <c r="CI10" s="1">
        <f t="shared" si="5"/>
        <v>46126.478926949385</v>
      </c>
      <c r="CJ10" s="1">
        <f t="shared" si="5"/>
        <v>47556.39977368481</v>
      </c>
      <c r="CK10" s="1">
        <f t="shared" ref="CK10:DW10" si="6">CJ10*1.031</f>
        <v>49030.648166669038</v>
      </c>
      <c r="CL10" s="1">
        <f t="shared" si="6"/>
        <v>50550.598259835773</v>
      </c>
      <c r="CM10" s="1">
        <f t="shared" si="6"/>
        <v>52117.66680589068</v>
      </c>
      <c r="CN10" s="1">
        <f t="shared" si="6"/>
        <v>53733.314476873289</v>
      </c>
      <c r="CO10" s="1">
        <f t="shared" si="6"/>
        <v>55399.047225656359</v>
      </c>
      <c r="CP10" s="1">
        <f t="shared" si="6"/>
        <v>57116.417689651702</v>
      </c>
      <c r="CQ10" s="1">
        <f t="shared" si="6"/>
        <v>58887.026638030897</v>
      </c>
      <c r="CR10" s="1">
        <f t="shared" si="6"/>
        <v>60712.524463809852</v>
      </c>
      <c r="CS10" s="1">
        <f t="shared" si="6"/>
        <v>62594.612722187951</v>
      </c>
      <c r="CT10" s="1">
        <f t="shared" si="6"/>
        <v>64535.045716575769</v>
      </c>
      <c r="CU10" s="1">
        <f t="shared" si="6"/>
        <v>66535.632133789608</v>
      </c>
      <c r="CV10" s="1">
        <f t="shared" si="6"/>
        <v>68598.236729937082</v>
      </c>
      <c r="CW10" s="1">
        <f t="shared" si="6"/>
        <v>70724.782068565124</v>
      </c>
      <c r="CX10" s="1">
        <f t="shared" si="6"/>
        <v>72917.250312690638</v>
      </c>
      <c r="CY10" s="1">
        <f t="shared" si="6"/>
        <v>75177.685072384047</v>
      </c>
      <c r="CZ10" s="1">
        <f t="shared" si="6"/>
        <v>77508.193309627939</v>
      </c>
      <c r="DA10" s="1">
        <f t="shared" si="6"/>
        <v>79910.947302226399</v>
      </c>
      <c r="DB10" s="1">
        <f t="shared" si="6"/>
        <v>82388.186668595416</v>
      </c>
      <c r="DC10" s="1">
        <f t="shared" si="6"/>
        <v>84942.220455321862</v>
      </c>
      <c r="DD10" s="1">
        <f t="shared" si="6"/>
        <v>87575.429289436826</v>
      </c>
      <c r="DE10" s="1">
        <f t="shared" si="6"/>
        <v>90290.267597409358</v>
      </c>
      <c r="DF10" s="1">
        <f t="shared" si="6"/>
        <v>93089.265892929034</v>
      </c>
      <c r="DG10" s="1">
        <f t="shared" si="6"/>
        <v>95975.033135609832</v>
      </c>
      <c r="DH10" s="1">
        <f t="shared" si="6"/>
        <v>98950.259162813731</v>
      </c>
      <c r="DI10" s="1">
        <f t="shared" si="6"/>
        <v>102017.71719686095</v>
      </c>
      <c r="DJ10" s="1">
        <f t="shared" si="6"/>
        <v>105180.26642996362</v>
      </c>
      <c r="DK10" s="1">
        <f t="shared" si="6"/>
        <v>108440.85468929249</v>
      </c>
      <c r="DL10" s="1">
        <f t="shared" si="6"/>
        <v>111802.52118466055</v>
      </c>
      <c r="DM10" s="1">
        <f t="shared" si="6"/>
        <v>115268.39934138503</v>
      </c>
      <c r="DN10" s="1">
        <f t="shared" si="6"/>
        <v>118841.71972096796</v>
      </c>
      <c r="DO10" s="1">
        <f t="shared" si="6"/>
        <v>122525.81303231795</v>
      </c>
      <c r="DP10" s="1">
        <f t="shared" si="6"/>
        <v>126324.1132363198</v>
      </c>
      <c r="DQ10" s="1">
        <f t="shared" si="6"/>
        <v>130240.16074664571</v>
      </c>
      <c r="DR10" s="1">
        <f t="shared" si="6"/>
        <v>134277.60572979171</v>
      </c>
      <c r="DS10" s="1">
        <f t="shared" si="6"/>
        <v>138440.21150741525</v>
      </c>
      <c r="DT10" s="1">
        <f t="shared" si="6"/>
        <v>142731.85806414511</v>
      </c>
      <c r="DU10" s="1">
        <f t="shared" si="6"/>
        <v>147156.54566413359</v>
      </c>
      <c r="DV10" s="1">
        <f t="shared" si="6"/>
        <v>151718.39857972172</v>
      </c>
      <c r="DW10" s="1">
        <f t="shared" si="6"/>
        <v>156421.66893569307</v>
      </c>
    </row>
    <row r="11" spans="1:127">
      <c r="D11" s="2"/>
      <c r="E11" s="4"/>
      <c r="F11" s="4"/>
      <c r="G11" s="4"/>
      <c r="H11" s="4"/>
      <c r="I11" s="4"/>
      <c r="J11" s="4"/>
      <c r="K11" s="4"/>
      <c r="L11" s="4"/>
      <c r="M11" s="4"/>
      <c r="N11" s="4"/>
      <c r="O11" s="4"/>
      <c r="P11" s="4"/>
      <c r="Q11" s="4"/>
      <c r="R11" s="4"/>
      <c r="S11" s="4"/>
      <c r="T11" s="4"/>
      <c r="U11" s="4"/>
      <c r="V11" s="4"/>
      <c r="W11" s="4"/>
    </row>
    <row r="12" spans="1:127">
      <c r="C12" t="s">
        <v>15</v>
      </c>
      <c r="D12" s="3">
        <v>9.8000000000000004E-2</v>
      </c>
    </row>
    <row r="13" spans="1:127">
      <c r="C13" s="8" t="s">
        <v>16</v>
      </c>
      <c r="D13" s="12">
        <f>NPV(D12,D10:DW10)</f>
        <v>54604.64328990192</v>
      </c>
      <c r="E13" s="13">
        <f>D13/$D$6-1</f>
        <v>-0.1400843576393398</v>
      </c>
    </row>
    <row r="14" spans="1:127">
      <c r="C14" t="s">
        <v>28</v>
      </c>
      <c r="D14" s="1">
        <v>53000</v>
      </c>
      <c r="E14" s="2">
        <f>D14/$D$6-1</f>
        <v>-0.16535433070866146</v>
      </c>
    </row>
    <row r="15" spans="1:127">
      <c r="A15" s="9" t="s">
        <v>12</v>
      </c>
      <c r="C15" t="s">
        <v>29</v>
      </c>
      <c r="D15" s="1">
        <v>50000</v>
      </c>
      <c r="E15" s="2">
        <f>D15/$D$6-1</f>
        <v>-0.21259842519685035</v>
      </c>
    </row>
    <row r="16" spans="1:127">
      <c r="A16" s="9"/>
      <c r="D16" s="5"/>
    </row>
    <row r="17" spans="1:4">
      <c r="A17" t="s">
        <v>13</v>
      </c>
      <c r="D17" s="5"/>
    </row>
    <row r="18" spans="1:4">
      <c r="A18" t="s">
        <v>14</v>
      </c>
      <c r="D18" s="5"/>
    </row>
    <row r="19" spans="1:4">
      <c r="A19" t="s">
        <v>30</v>
      </c>
      <c r="D19" s="5"/>
    </row>
    <row r="21" spans="1:4">
      <c r="A21" s="9" t="s">
        <v>11</v>
      </c>
    </row>
    <row r="22" spans="1:4">
      <c r="A22" t="s">
        <v>10</v>
      </c>
      <c r="B22" t="s">
        <v>1</v>
      </c>
      <c r="C22" t="s">
        <v>0</v>
      </c>
    </row>
    <row r="23" spans="1:4" ht="17.25">
      <c r="A23" t="s">
        <v>9</v>
      </c>
      <c r="C23" s="6" t="s">
        <v>6</v>
      </c>
    </row>
    <row r="24" spans="1:4">
      <c r="C24" s="7" t="s">
        <v>8</v>
      </c>
    </row>
    <row r="25" spans="1:4" ht="17.25">
      <c r="A25" t="s">
        <v>18</v>
      </c>
      <c r="B25" s="6" t="s">
        <v>19</v>
      </c>
    </row>
    <row r="27" spans="1:4">
      <c r="A27" s="9" t="s">
        <v>21</v>
      </c>
    </row>
    <row r="28" spans="1:4" ht="15">
      <c r="A28" s="10" t="s">
        <v>22</v>
      </c>
    </row>
    <row r="29" spans="1:4" ht="15">
      <c r="A29" s="10" t="s">
        <v>23</v>
      </c>
      <c r="C29" s="8"/>
    </row>
    <row r="30" spans="1:4" ht="15">
      <c r="A30" s="10" t="s">
        <v>24</v>
      </c>
    </row>
    <row r="31" spans="1:4" ht="15">
      <c r="A31" s="10" t="s">
        <v>25</v>
      </c>
    </row>
    <row r="32" spans="1:4" ht="15">
      <c r="A32" s="10" t="s">
        <v>26</v>
      </c>
    </row>
    <row r="33" spans="1:1" ht="15">
      <c r="A33" s="10" t="s">
        <v>27</v>
      </c>
    </row>
    <row r="34" spans="1:1" ht="15">
      <c r="A34" s="10"/>
    </row>
    <row r="35" spans="1:1" ht="15">
      <c r="A35" s="10"/>
    </row>
    <row r="36" spans="1:1" ht="15">
      <c r="A36" s="10"/>
    </row>
    <row r="37" spans="1:1" ht="15">
      <c r="A37" s="10"/>
    </row>
    <row r="38" spans="1:1" ht="15">
      <c r="A38" s="10"/>
    </row>
    <row r="39" spans="1:1" ht="15">
      <c r="A39" s="11"/>
    </row>
    <row r="56" spans="2:2">
      <c r="B56" t="s">
        <v>31</v>
      </c>
    </row>
  </sheetData>
  <hyperlinks>
    <hyperlink ref="C24" r:id="rId1" display="https://cdn.pficdn.com/cms/pgim-fixed-income/sites/default/files/2021-04/The Evolution of U.S. Corporate Profits_2.pdf" xr:uid="{4065D268-8994-4E40-BA50-A60C64E66065}"/>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2025-07-01T04:34:02Z</dcterms:created>
  <dcterms:modified xsi:type="dcterms:W3CDTF">2025-07-02T06:43:04Z</dcterms:modified>
</cp:coreProperties>
</file>