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00148578-8671-4FF7-A0AC-61EEE15CC698}" xr6:coauthVersionLast="47" xr6:coauthVersionMax="47" xr10:uidLastSave="{00000000-0000-0000-0000-000000000000}"/>
  <bookViews>
    <workbookView xWindow="-120" yWindow="-120" windowWidth="29040" windowHeight="15720" xr2:uid="{14D5C228-281F-4AD9-8C16-56F30D2AC9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5" i="1"/>
  <c r="F5" i="1" s="1"/>
  <c r="G5" i="1" s="1"/>
  <c r="H5" i="1" s="1"/>
  <c r="I5" i="1" s="1"/>
  <c r="J5" i="1" s="1"/>
  <c r="K5" i="1" s="1"/>
  <c r="L5" i="1" s="1"/>
  <c r="M5" i="1" s="1"/>
  <c r="N5" i="1" s="1"/>
  <c r="O5" i="1" s="1"/>
  <c r="P5" i="1" s="1"/>
  <c r="Q5" i="1" s="1"/>
  <c r="R5" i="1" s="1"/>
  <c r="S5" i="1" s="1"/>
  <c r="T5" i="1" s="1"/>
  <c r="U5" i="1" s="1"/>
  <c r="V5" i="1" s="1"/>
  <c r="W5" i="1" s="1"/>
  <c r="E14" i="1"/>
  <c r="D10" i="1"/>
  <c r="E4" i="1"/>
  <c r="F4" i="1" s="1"/>
  <c r="G4" i="1" s="1"/>
  <c r="H4" i="1" s="1"/>
  <c r="I4" i="1" s="1"/>
  <c r="J4" i="1" s="1"/>
  <c r="K4" i="1" s="1"/>
  <c r="L4" i="1" s="1"/>
  <c r="M4" i="1" s="1"/>
  <c r="N4" i="1" s="1"/>
  <c r="O4" i="1" s="1"/>
  <c r="P4" i="1" s="1"/>
  <c r="Q4" i="1" s="1"/>
  <c r="R4" i="1" s="1"/>
  <c r="S4" i="1" s="1"/>
  <c r="T4" i="1" s="1"/>
  <c r="U4" i="1" s="1"/>
  <c r="V4" i="1" s="1"/>
  <c r="W4" i="1" s="1"/>
  <c r="D7" i="1"/>
  <c r="E1" i="1"/>
  <c r="F1" i="1" s="1"/>
  <c r="G1" i="1" s="1"/>
  <c r="H1" i="1" s="1"/>
  <c r="I1" i="1" s="1"/>
  <c r="J1" i="1" s="1"/>
  <c r="K1" i="1" s="1"/>
  <c r="L1" i="1" s="1"/>
  <c r="M1" i="1" s="1"/>
  <c r="N1" i="1" s="1"/>
  <c r="O1" i="1" s="1"/>
  <c r="P1" i="1" s="1"/>
  <c r="Q1" i="1" s="1"/>
  <c r="R1" i="1" s="1"/>
  <c r="S1" i="1" s="1"/>
  <c r="T1" i="1" s="1"/>
  <c r="U1" i="1" s="1"/>
  <c r="V1" i="1" s="1"/>
  <c r="W1" i="1" s="1"/>
  <c r="E10" i="1" l="1"/>
  <c r="L10" i="1"/>
  <c r="K10" i="1"/>
  <c r="J10" i="1"/>
  <c r="G10" i="1"/>
  <c r="I10" i="1"/>
  <c r="H10" i="1"/>
  <c r="F10" i="1"/>
  <c r="F7" i="1"/>
  <c r="E7" i="1"/>
  <c r="G7" i="1"/>
  <c r="M10" i="1" l="1"/>
  <c r="H7" i="1"/>
  <c r="N10" i="1" l="1"/>
  <c r="I7" i="1"/>
  <c r="O10" i="1" l="1"/>
  <c r="J7" i="1"/>
  <c r="P10" i="1" l="1"/>
  <c r="K7" i="1"/>
  <c r="Q10" i="1" l="1"/>
  <c r="L7" i="1"/>
  <c r="R10" i="1" l="1"/>
  <c r="M7" i="1"/>
  <c r="S10" i="1" l="1"/>
  <c r="N7" i="1"/>
  <c r="T10" i="1" l="1"/>
  <c r="O7" i="1"/>
  <c r="U10" i="1" l="1"/>
  <c r="P7" i="1"/>
  <c r="W10" i="1" l="1"/>
  <c r="X10" i="1" s="1"/>
  <c r="Y10" i="1" s="1"/>
  <c r="Z10" i="1" s="1"/>
  <c r="AA10" i="1" s="1"/>
  <c r="AB10" i="1" s="1"/>
  <c r="AC10" i="1" s="1"/>
  <c r="AD10" i="1" s="1"/>
  <c r="AE10" i="1" s="1"/>
  <c r="AF10" i="1" s="1"/>
  <c r="AG10" i="1" s="1"/>
  <c r="AH10" i="1" s="1"/>
  <c r="AI10" i="1" s="1"/>
  <c r="AJ10" i="1" s="1"/>
  <c r="AK10" i="1" s="1"/>
  <c r="AL10" i="1" s="1"/>
  <c r="AM10" i="1" s="1"/>
  <c r="AN10" i="1" s="1"/>
  <c r="AO10" i="1" s="1"/>
  <c r="AP10" i="1" s="1"/>
  <c r="AQ10" i="1" s="1"/>
  <c r="AR10" i="1" s="1"/>
  <c r="AS10" i="1" s="1"/>
  <c r="AT10" i="1" s="1"/>
  <c r="AU10" i="1" s="1"/>
  <c r="AV10" i="1" s="1"/>
  <c r="AW10" i="1" s="1"/>
  <c r="AX10" i="1" s="1"/>
  <c r="AY10" i="1" s="1"/>
  <c r="AZ10" i="1" s="1"/>
  <c r="BA10" i="1" s="1"/>
  <c r="BB10" i="1" s="1"/>
  <c r="BC10" i="1" s="1"/>
  <c r="BD10" i="1" s="1"/>
  <c r="BE10" i="1" s="1"/>
  <c r="BF10" i="1" s="1"/>
  <c r="BG10" i="1" s="1"/>
  <c r="BH10" i="1" s="1"/>
  <c r="BI10" i="1" s="1"/>
  <c r="BJ10" i="1" s="1"/>
  <c r="BK10" i="1" s="1"/>
  <c r="BL10" i="1" s="1"/>
  <c r="BM10" i="1" s="1"/>
  <c r="BN10" i="1" s="1"/>
  <c r="BO10" i="1" s="1"/>
  <c r="BP10" i="1" s="1"/>
  <c r="BQ10" i="1" s="1"/>
  <c r="BR10" i="1" s="1"/>
  <c r="BS10" i="1" s="1"/>
  <c r="BT10" i="1" s="1"/>
  <c r="BU10" i="1" s="1"/>
  <c r="BV10" i="1" s="1"/>
  <c r="BW10" i="1" s="1"/>
  <c r="BX10" i="1" s="1"/>
  <c r="BY10" i="1" s="1"/>
  <c r="BZ10" i="1" s="1"/>
  <c r="CA10" i="1" s="1"/>
  <c r="CB10" i="1" s="1"/>
  <c r="CC10" i="1" s="1"/>
  <c r="CD10" i="1" s="1"/>
  <c r="CE10" i="1" s="1"/>
  <c r="CF10" i="1" s="1"/>
  <c r="CG10" i="1" s="1"/>
  <c r="CH10" i="1" s="1"/>
  <c r="CI10" i="1" s="1"/>
  <c r="CJ10" i="1" s="1"/>
  <c r="CK10" i="1" s="1"/>
  <c r="CL10" i="1" s="1"/>
  <c r="CM10" i="1" s="1"/>
  <c r="CN10" i="1" s="1"/>
  <c r="CO10" i="1" s="1"/>
  <c r="CP10" i="1" s="1"/>
  <c r="CQ10" i="1" s="1"/>
  <c r="CR10" i="1" s="1"/>
  <c r="CS10" i="1" s="1"/>
  <c r="CT10" i="1" s="1"/>
  <c r="CU10" i="1" s="1"/>
  <c r="CV10" i="1" s="1"/>
  <c r="CW10" i="1" s="1"/>
  <c r="CX10" i="1" s="1"/>
  <c r="CY10" i="1" s="1"/>
  <c r="CZ10" i="1" s="1"/>
  <c r="DA10" i="1" s="1"/>
  <c r="DB10" i="1" s="1"/>
  <c r="DC10" i="1" s="1"/>
  <c r="DD10" i="1" s="1"/>
  <c r="DE10" i="1" s="1"/>
  <c r="DF10" i="1" s="1"/>
  <c r="DG10" i="1" s="1"/>
  <c r="DH10" i="1" s="1"/>
  <c r="DI10" i="1" s="1"/>
  <c r="DJ10" i="1" s="1"/>
  <c r="DK10" i="1" s="1"/>
  <c r="DL10" i="1" s="1"/>
  <c r="DM10" i="1" s="1"/>
  <c r="DN10" i="1" s="1"/>
  <c r="DO10" i="1" s="1"/>
  <c r="DP10" i="1" s="1"/>
  <c r="DQ10" i="1" s="1"/>
  <c r="DR10" i="1" s="1"/>
  <c r="DS10" i="1" s="1"/>
  <c r="DT10" i="1" s="1"/>
  <c r="DU10" i="1" s="1"/>
  <c r="DV10" i="1" s="1"/>
  <c r="DW10" i="1" s="1"/>
  <c r="V10" i="1"/>
  <c r="Q7" i="1"/>
  <c r="R7" i="1" l="1"/>
  <c r="S7" i="1" l="1"/>
  <c r="T7" i="1" l="1"/>
  <c r="U7" i="1" l="1"/>
  <c r="V7" i="1" l="1"/>
  <c r="W7" i="1" l="1"/>
  <c r="D13" i="1" l="1"/>
  <c r="E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tc={DE5A4BA0-3B00-4832-B3EA-8465781C3804}</author>
  </authors>
  <commentList>
    <comment ref="D12" authorId="0" shapeId="0" xr:uid="{DE5A4BA0-3B00-4832-B3EA-8465781C3804}">
      <text>
        <t xml:space="preserve">[Threaded comment]
Your version of Excel allows you to read this threaded comment; however, any edits to it will get removed if the file is opened in a newer version of Excel. Learn more: https://go.microsoft.com/fwlink/?linkid=870924
Comment:
    KPMG study indicates an average levered cost of equity of 9.8% across all sectors </t>
      </text>
    </comment>
  </commentList>
</comments>
</file>

<file path=xl/sharedStrings.xml><?xml version="1.0" encoding="utf-8"?>
<sst xmlns="http://schemas.openxmlformats.org/spreadsheetml/2006/main" count="31" uniqueCount="31">
  <si>
    <t>"Goldman Sachs estimates that AI could boost U.S. GDP growth by 0.4 percentage points annually by 2034, primarily through automation and productivity gains"</t>
  </si>
  <si>
    <t>https://www.goldmansachs.com/insights/articles/ai-may-start-to-boost-us-gdp-in-2027</t>
  </si>
  <si>
    <t>USA STOCK MARKET CAP</t>
  </si>
  <si>
    <t>BUFFETT INDICATOR</t>
  </si>
  <si>
    <t>GDP GROWTH (CBO)</t>
  </si>
  <si>
    <t>REAL GDP W/AI</t>
  </si>
  <si>
    <r>
      <t>US corporate profits currently represent about </t>
    </r>
    <r>
      <rPr>
        <sz val="12"/>
        <color theme="1"/>
        <rFont val="Segoe UI"/>
        <family val="2"/>
      </rPr>
      <t>12% of GDP</t>
    </r>
    <r>
      <rPr>
        <sz val="12"/>
        <color theme="1"/>
        <rFont val="Segoe UI"/>
        <family val="2"/>
      </rPr>
      <t>, significantly higher than the long-term average of 7.27%</t>
    </r>
    <r>
      <rPr>
        <sz val="12"/>
        <color theme="1"/>
        <rFont val="Courier New"/>
        <family val="3"/>
      </rPr>
      <t>6</t>
    </r>
    <r>
      <rPr>
        <sz val="12"/>
        <color theme="1"/>
        <rFont val="Segoe UI"/>
        <family val="2"/>
      </rPr>
      <t>. This elevated level reflects structural changes in the economy since the 2008 financial crisis</t>
    </r>
    <r>
      <rPr>
        <sz val="12"/>
        <color theme="1"/>
        <rFont val="Courier New"/>
        <family val="3"/>
      </rPr>
      <t>7</t>
    </r>
  </si>
  <si>
    <t>CORPORATE PROFIT SHARE</t>
  </si>
  <si>
    <t>Historical data shows that 1 percentage point of additional GDP growth causes the profit share to accelerate by just under 0.25 percentage points7. This suggests corporate profits grow at roughly 1.25x the rate of GDP growth</t>
  </si>
  <si>
    <t>https://ycharts.com/indicators/corporate_profits_usgdp</t>
  </si>
  <si>
    <t>https://cdn.pficdn.com/cms/pgim-fixed-income/sites/default/files/2021-04/The%20Evolution%20of%20U.S.%20Corporate%20Profits_2.pdf</t>
  </si>
  <si>
    <t>Sources:</t>
  </si>
  <si>
    <t>Questions</t>
  </si>
  <si>
    <t xml:space="preserve">Is the current historically high corporate profit margins sustainable? (income inequality, strife) </t>
  </si>
  <si>
    <t>How much real GDP growth/ productivity will AI be able to increase and what does this translate into for CAPEX to justify for returns?</t>
  </si>
  <si>
    <t>DISCOUNT</t>
  </si>
  <si>
    <t>NPV</t>
  </si>
  <si>
    <t>STOCK PROFIT SHARE</t>
  </si>
  <si>
    <t>https://tradingeconomics.com/united-states/gdp-growth-annual</t>
  </si>
  <si>
    <r>
      <t>From 1948 to 2025, the </t>
    </r>
    <r>
      <rPr>
        <sz val="12"/>
        <color theme="1"/>
        <rFont val="Segoe UI"/>
        <family val="2"/>
      </rPr>
      <t>average annual real GDP growth rate in the U.S. was about 3.15%</t>
    </r>
  </si>
  <si>
    <t>REAL GDP GROWTH HISTORICAL</t>
  </si>
  <si>
    <t>Thesis</t>
  </si>
  <si>
    <t>the stock market is priced in for long term real gdp growth without inflation to be 3.1% and corporate profit shares to slowly increase</t>
  </si>
  <si>
    <t>the feds and CBO projcetions are 1.8% real gdp growth for the next 10 years</t>
  </si>
  <si>
    <t>the historical from like 1900 or late 1800s until now real gdp growth is 3.1%</t>
  </si>
  <si>
    <t>were also at an all time high of corporate profit shares</t>
  </si>
  <si>
    <t>and the long term debt cycle</t>
  </si>
  <si>
    <t>economic inequality isnt sustainable with the historically high corporate profit shares</t>
  </si>
  <si>
    <t>CBO NPV w/ terminal 3.1%</t>
  </si>
  <si>
    <t>CBO NPV w/ terminal 2%</t>
  </si>
  <si>
    <t>How does the GDP growth vs Stock Market Cap NPV compare to other times such as the Tech Bubble?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</si>
</sst>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font>
      <sz val="10"/>
      <color theme="1"/>
      <name val="Arial"/>
      <family val="2"/>
    </font>
    <font>
      <b/>
      <sz val="10"/>
      <color theme="1"/>
      <name val="Arial"/>
      <family val="2"/>
    </font>
    <font>
      <sz val="12"/>
      <color theme="1"/>
      <name val="Segoe UI"/>
      <family val="2"/>
    </font>
    <font>
      <sz val="12"/>
      <color theme="1"/>
      <name val="Courier New"/>
      <family val="3"/>
    </font>
    <font>
      <u/>
      <sz val="10"/>
      <color theme="10"/>
      <name val="Arial"/>
      <family val="2"/>
    </font>
    <font>
      <b/>
      <u/>
      <sz val="10"/>
      <color theme="1"/>
      <name val="Arial"/>
      <family val="2"/>
    </font>
    <font>
      <sz val="12"/>
      <color theme="1"/>
      <name val="Inherit"/>
    </font>
    <font>
      <sz val="12"/>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3" fontId="0" fillId="0" borderId="0" xfId="0" applyNumberFormat="1"/>
    <xf numFmtId="9" fontId="0" fillId="0" borderId="0" xfId="0" applyNumberFormat="1"/>
    <xf numFmtId="10" fontId="0" fillId="0" borderId="0" xfId="0" applyNumberFormat="1"/>
    <xf numFmtId="4" fontId="0" fillId="0" borderId="0" xfId="0" applyNumberFormat="1"/>
    <xf numFmtId="6" fontId="0" fillId="0" borderId="0" xfId="0" applyNumberFormat="1"/>
    <xf numFmtId="0" fontId="2" fillId="0" borderId="0" xfId="0" applyFont="1"/>
    <xf numFmtId="0" fontId="4" fillId="0" borderId="0" xfId="1"/>
    <xf numFmtId="0" fontId="1" fillId="0" borderId="0" xfId="0" applyFont="1"/>
    <xf numFmtId="0" fontId="5" fillId="0" borderId="0" xfId="0" applyFont="1"/>
    <xf numFmtId="0" fontId="6" fillId="0" borderId="0" xfId="0" applyFont="1" applyAlignment="1">
      <alignment vertical="center"/>
    </xf>
    <xf numFmtId="0" fontId="7" fillId="0" borderId="0" xfId="0" applyFont="1" applyAlignment="1">
      <alignment vertical="center"/>
    </xf>
    <xf numFmtId="3" fontId="1" fillId="0" borderId="0" xfId="0" applyNumberFormat="1" applyFont="1"/>
    <xf numFmtId="9"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iam R" id="{F235B042-C767-4FAE-9BD8-E16133071B6F}"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2" dT="2025-07-01T05:27:59.23" personId="{F235B042-C767-4FAE-9BD8-E16133071B6F}" id="{DE5A4BA0-3B00-4832-B3EA-8465781C3804}">
    <text xml:space="preserve">KPMG study indicates an average levered cost of equity of 9.8% across all sectors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dn.pficdn.com/cms/pgim-fixed-income/sites/default/files/2021-04/The%20Evolution%20of%20U.S.%20Corporate%20Profits_2.pdf"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1:DW39"/>
  <sheetViews>
    <sheetView tabSelected="1" zoomScale="160" zoomScaleNormal="160" workbookViewId="0">
      <selection activeCell="D13" sqref="D13"/>
    </sheetView>
  </sheetViews>
  <sheetFormatPr defaultRowHeight="12.75"/>
  <cols>
    <col min="3" max="3" width="26.42578125" customWidth="1"/>
    <col min="4" max="4" width="12.140625" bestFit="1" customWidth="1"/>
    <col min="5" max="5" width="13.85546875" bestFit="1" customWidth="1"/>
  </cols>
  <sheetData>
    <row r="1" spans="1:127">
      <c r="D1">
        <v>2025</v>
      </c>
      <c r="E1">
        <f t="shared" ref="E1:W1" si="0">D1+1</f>
        <v>2026</v>
      </c>
      <c r="F1">
        <f t="shared" si="0"/>
        <v>2027</v>
      </c>
      <c r="G1">
        <f t="shared" si="0"/>
        <v>2028</v>
      </c>
      <c r="H1">
        <f t="shared" si="0"/>
        <v>2029</v>
      </c>
      <c r="I1">
        <f t="shared" si="0"/>
        <v>2030</v>
      </c>
      <c r="J1">
        <f t="shared" si="0"/>
        <v>2031</v>
      </c>
      <c r="K1">
        <f t="shared" si="0"/>
        <v>2032</v>
      </c>
      <c r="L1">
        <f t="shared" si="0"/>
        <v>2033</v>
      </c>
      <c r="M1">
        <f t="shared" si="0"/>
        <v>2034</v>
      </c>
      <c r="N1">
        <f t="shared" si="0"/>
        <v>2035</v>
      </c>
      <c r="O1">
        <f t="shared" si="0"/>
        <v>2036</v>
      </c>
      <c r="P1">
        <f t="shared" si="0"/>
        <v>2037</v>
      </c>
      <c r="Q1">
        <f t="shared" si="0"/>
        <v>2038</v>
      </c>
      <c r="R1">
        <f t="shared" si="0"/>
        <v>2039</v>
      </c>
      <c r="S1">
        <f t="shared" si="0"/>
        <v>2040</v>
      </c>
      <c r="T1">
        <f t="shared" si="0"/>
        <v>2041</v>
      </c>
      <c r="U1">
        <f t="shared" si="0"/>
        <v>2042</v>
      </c>
      <c r="V1">
        <f t="shared" si="0"/>
        <v>2043</v>
      </c>
      <c r="W1">
        <f t="shared" si="0"/>
        <v>2044</v>
      </c>
    </row>
    <row r="2" spans="1:127">
      <c r="C2" t="s">
        <v>20</v>
      </c>
      <c r="D2" s="3">
        <v>3.1E-2</v>
      </c>
      <c r="E2" s="3"/>
    </row>
    <row r="3" spans="1:127">
      <c r="D3" s="3"/>
      <c r="E3" s="3"/>
      <c r="F3" s="3"/>
      <c r="G3" s="3"/>
      <c r="H3" s="3"/>
      <c r="I3" s="3"/>
      <c r="J3" s="3"/>
      <c r="K3" s="3"/>
      <c r="L3" s="3"/>
      <c r="M3" s="3"/>
      <c r="N3" s="3"/>
    </row>
    <row r="4" spans="1:127">
      <c r="C4" t="s">
        <v>4</v>
      </c>
      <c r="D4" s="1">
        <v>30500</v>
      </c>
      <c r="E4" s="1">
        <f>D4*1.018</f>
        <v>31049</v>
      </c>
      <c r="F4" s="1">
        <f t="shared" ref="F4:W4" si="1">E4*1.018</f>
        <v>31607.882000000001</v>
      </c>
      <c r="G4" s="1">
        <f t="shared" si="1"/>
        <v>32176.823876000002</v>
      </c>
      <c r="H4" s="1">
        <f t="shared" si="1"/>
        <v>32756.006705768003</v>
      </c>
      <c r="I4" s="1">
        <f t="shared" si="1"/>
        <v>33345.614826471829</v>
      </c>
      <c r="J4" s="1">
        <f t="shared" si="1"/>
        <v>33945.835893348325</v>
      </c>
      <c r="K4" s="1">
        <f t="shared" si="1"/>
        <v>34556.860939428596</v>
      </c>
      <c r="L4" s="1">
        <f t="shared" si="1"/>
        <v>35178.88443633831</v>
      </c>
      <c r="M4" s="1">
        <f t="shared" si="1"/>
        <v>35812.104356192402</v>
      </c>
      <c r="N4" s="1">
        <f t="shared" si="1"/>
        <v>36456.722234603869</v>
      </c>
      <c r="O4" s="1">
        <f t="shared" si="1"/>
        <v>37112.943234826736</v>
      </c>
      <c r="P4" s="1">
        <f t="shared" si="1"/>
        <v>37780.976213053618</v>
      </c>
      <c r="Q4" s="1">
        <f t="shared" si="1"/>
        <v>38461.033784888583</v>
      </c>
      <c r="R4" s="1">
        <f t="shared" si="1"/>
        <v>39153.332393016579</v>
      </c>
      <c r="S4" s="1">
        <f t="shared" si="1"/>
        <v>39858.092376090877</v>
      </c>
      <c r="T4" s="1">
        <f t="shared" si="1"/>
        <v>40575.538038860512</v>
      </c>
      <c r="U4" s="1">
        <f t="shared" si="1"/>
        <v>41305.897723560003</v>
      </c>
      <c r="V4" s="1">
        <f t="shared" si="1"/>
        <v>42049.403882584083</v>
      </c>
      <c r="W4" s="1">
        <f t="shared" si="1"/>
        <v>42806.2931524706</v>
      </c>
    </row>
    <row r="5" spans="1:127">
      <c r="C5" t="s">
        <v>5</v>
      </c>
      <c r="D5" s="1">
        <v>30500</v>
      </c>
      <c r="E5" s="1">
        <f>D5*1.031</f>
        <v>31445.499999999996</v>
      </c>
      <c r="F5" s="1">
        <f t="shared" ref="F5:W5" si="2">E5*1.031</f>
        <v>32420.310499999992</v>
      </c>
      <c r="G5" s="1">
        <f t="shared" si="2"/>
        <v>33425.340125499992</v>
      </c>
      <c r="H5" s="1">
        <f t="shared" si="2"/>
        <v>34461.525669390488</v>
      </c>
      <c r="I5" s="1">
        <f t="shared" si="2"/>
        <v>35529.832965141592</v>
      </c>
      <c r="J5" s="1">
        <f t="shared" si="2"/>
        <v>36631.257787060975</v>
      </c>
      <c r="K5" s="1">
        <f t="shared" si="2"/>
        <v>37766.826778459865</v>
      </c>
      <c r="L5" s="1">
        <f t="shared" si="2"/>
        <v>38937.598408592115</v>
      </c>
      <c r="M5" s="1">
        <f t="shared" si="2"/>
        <v>40144.663959258469</v>
      </c>
      <c r="N5" s="1">
        <f t="shared" si="2"/>
        <v>41389.148541995477</v>
      </c>
      <c r="O5" s="1">
        <f t="shared" si="2"/>
        <v>42672.212146797334</v>
      </c>
      <c r="P5" s="1">
        <f t="shared" si="2"/>
        <v>43995.050723348046</v>
      </c>
      <c r="Q5" s="1">
        <f t="shared" si="2"/>
        <v>45358.897295771829</v>
      </c>
      <c r="R5" s="1">
        <f t="shared" si="2"/>
        <v>46765.023111940754</v>
      </c>
      <c r="S5" s="1">
        <f t="shared" si="2"/>
        <v>48214.738828410911</v>
      </c>
      <c r="T5" s="1">
        <f t="shared" si="2"/>
        <v>49709.395732091645</v>
      </c>
      <c r="U5" s="1">
        <f t="shared" si="2"/>
        <v>51250.386999786482</v>
      </c>
      <c r="V5" s="1">
        <f t="shared" si="2"/>
        <v>52839.148996779855</v>
      </c>
      <c r="W5" s="1">
        <f t="shared" si="2"/>
        <v>54477.162615680027</v>
      </c>
    </row>
    <row r="6" spans="1:127">
      <c r="C6" t="s">
        <v>2</v>
      </c>
      <c r="D6" s="1">
        <v>64000</v>
      </c>
      <c r="E6" s="1">
        <v>63500</v>
      </c>
      <c r="F6" s="1">
        <v>63500</v>
      </c>
      <c r="G6" s="1">
        <v>63500</v>
      </c>
      <c r="H6" s="1">
        <v>63500</v>
      </c>
      <c r="I6" s="1">
        <v>63500</v>
      </c>
      <c r="J6" s="1">
        <v>63500</v>
      </c>
      <c r="K6" s="1">
        <v>63500</v>
      </c>
      <c r="L6" s="1">
        <v>63500</v>
      </c>
      <c r="M6" s="1">
        <v>63500</v>
      </c>
      <c r="N6" s="1">
        <v>63500</v>
      </c>
      <c r="O6" s="1">
        <v>63500</v>
      </c>
      <c r="P6" s="1">
        <v>63500</v>
      </c>
      <c r="Q6" s="1">
        <v>63500</v>
      </c>
      <c r="R6" s="1">
        <v>63500</v>
      </c>
      <c r="S6" s="1">
        <v>63500</v>
      </c>
      <c r="T6" s="1">
        <v>63500</v>
      </c>
      <c r="U6" s="1">
        <v>63500</v>
      </c>
      <c r="V6" s="1">
        <v>63500</v>
      </c>
      <c r="W6" s="1">
        <v>63500</v>
      </c>
    </row>
    <row r="7" spans="1:127">
      <c r="C7" t="s">
        <v>3</v>
      </c>
      <c r="D7" s="2">
        <f>D6/D5</f>
        <v>2.098360655737705</v>
      </c>
      <c r="E7" s="2">
        <f t="shared" ref="E7:W7" si="3">E6/E5</f>
        <v>2.0193668410424386</v>
      </c>
      <c r="F7" s="2">
        <f t="shared" si="3"/>
        <v>1.9586487304000377</v>
      </c>
      <c r="G7" s="2">
        <f t="shared" si="3"/>
        <v>1.8997562855480483</v>
      </c>
      <c r="H7" s="2">
        <f t="shared" si="3"/>
        <v>1.8426346125587278</v>
      </c>
      <c r="I7" s="2">
        <f t="shared" si="3"/>
        <v>1.7872304680492028</v>
      </c>
      <c r="J7" s="2">
        <f t="shared" si="3"/>
        <v>1.7334922095530583</v>
      </c>
      <c r="K7" s="2">
        <f t="shared" si="3"/>
        <v>1.6813697473841496</v>
      </c>
      <c r="L7" s="2">
        <f t="shared" si="3"/>
        <v>1.630814497947769</v>
      </c>
      <c r="M7" s="2">
        <f t="shared" si="3"/>
        <v>1.5817793384556442</v>
      </c>
      <c r="N7" s="2">
        <f t="shared" si="3"/>
        <v>1.5342185630025649</v>
      </c>
      <c r="O7" s="2">
        <f t="shared" si="3"/>
        <v>1.4880878399636905</v>
      </c>
      <c r="P7" s="2">
        <f t="shared" si="3"/>
        <v>1.4433441706728329</v>
      </c>
      <c r="Q7" s="2">
        <f t="shared" si="3"/>
        <v>1.399945849343194</v>
      </c>
      <c r="R7" s="2">
        <f t="shared" si="3"/>
        <v>1.3578524241932046</v>
      </c>
      <c r="S7" s="2">
        <f t="shared" si="3"/>
        <v>1.317024659741227</v>
      </c>
      <c r="T7" s="2">
        <f t="shared" si="3"/>
        <v>1.2774245002339737</v>
      </c>
      <c r="U7" s="2">
        <f t="shared" si="3"/>
        <v>1.2390150341745625</v>
      </c>
      <c r="V7" s="2">
        <f t="shared" si="3"/>
        <v>1.2017604599171317</v>
      </c>
      <c r="W7" s="2">
        <f t="shared" si="3"/>
        <v>1.1656260522959569</v>
      </c>
    </row>
    <row r="8" spans="1:127">
      <c r="D8" s="2"/>
      <c r="E8" s="2"/>
    </row>
    <row r="9" spans="1:127">
      <c r="C9" t="s">
        <v>7</v>
      </c>
      <c r="D9" s="2">
        <v>0.12</v>
      </c>
      <c r="E9" s="2">
        <v>0.12</v>
      </c>
      <c r="F9" s="2">
        <v>0.12</v>
      </c>
      <c r="G9" s="2">
        <v>0.12</v>
      </c>
      <c r="H9" s="2">
        <v>0.12</v>
      </c>
      <c r="I9" s="2">
        <v>0.09</v>
      </c>
      <c r="J9" s="2">
        <v>0.09</v>
      </c>
      <c r="K9" s="2">
        <v>0.09</v>
      </c>
      <c r="L9" s="2">
        <v>0.09</v>
      </c>
      <c r="M9" s="2">
        <v>0.09</v>
      </c>
      <c r="N9" s="2">
        <v>0.09</v>
      </c>
      <c r="O9" s="2">
        <v>0.09</v>
      </c>
      <c r="P9" s="2">
        <v>0.09</v>
      </c>
      <c r="Q9" s="2">
        <v>0.09</v>
      </c>
      <c r="R9" s="2">
        <v>0.09</v>
      </c>
      <c r="S9" s="2">
        <v>0.09</v>
      </c>
      <c r="T9" s="2">
        <v>0.09</v>
      </c>
      <c r="U9" s="2">
        <v>0.09</v>
      </c>
      <c r="V9" s="2">
        <v>0.09</v>
      </c>
      <c r="W9" s="2">
        <v>0.09</v>
      </c>
    </row>
    <row r="10" spans="1:127">
      <c r="C10" t="s">
        <v>17</v>
      </c>
      <c r="D10" s="1">
        <f>D9*D5</f>
        <v>3660</v>
      </c>
      <c r="E10" s="1">
        <f t="shared" ref="E10:W10" si="4">E9*E5</f>
        <v>3773.4599999999996</v>
      </c>
      <c r="F10" s="1">
        <f t="shared" si="4"/>
        <v>3890.4372599999988</v>
      </c>
      <c r="G10" s="1">
        <f t="shared" si="4"/>
        <v>4011.0408150599987</v>
      </c>
      <c r="H10" s="1">
        <f t="shared" si="4"/>
        <v>4135.3830803268584</v>
      </c>
      <c r="I10" s="1">
        <f t="shared" si="4"/>
        <v>3197.6849668627433</v>
      </c>
      <c r="J10" s="1">
        <f t="shared" si="4"/>
        <v>3296.8132008354878</v>
      </c>
      <c r="K10" s="1">
        <f t="shared" si="4"/>
        <v>3399.0144100613875</v>
      </c>
      <c r="L10" s="1">
        <f t="shared" si="4"/>
        <v>3504.3838567732901</v>
      </c>
      <c r="M10" s="1">
        <f t="shared" si="4"/>
        <v>3613.0197563332622</v>
      </c>
      <c r="N10" s="1">
        <f t="shared" si="4"/>
        <v>3725.0233687795926</v>
      </c>
      <c r="O10" s="1">
        <f t="shared" si="4"/>
        <v>3840.4990932117598</v>
      </c>
      <c r="P10" s="1">
        <f t="shared" si="4"/>
        <v>3959.554565101324</v>
      </c>
      <c r="Q10" s="1">
        <f t="shared" si="4"/>
        <v>4082.3007566194647</v>
      </c>
      <c r="R10" s="1">
        <f t="shared" si="4"/>
        <v>4208.8520800746674</v>
      </c>
      <c r="S10" s="1">
        <f t="shared" si="4"/>
        <v>4339.3264945569817</v>
      </c>
      <c r="T10" s="1">
        <f t="shared" si="4"/>
        <v>4473.8456158882482</v>
      </c>
      <c r="U10" s="1">
        <f t="shared" si="4"/>
        <v>4612.5348299807829</v>
      </c>
      <c r="V10" s="1">
        <f t="shared" si="4"/>
        <v>4755.5234097101866</v>
      </c>
      <c r="W10" s="1">
        <f t="shared" si="4"/>
        <v>4902.9446354112024</v>
      </c>
      <c r="X10" s="1">
        <f>W10*1.031</f>
        <v>5054.9359191089488</v>
      </c>
      <c r="Y10" s="1">
        <f t="shared" ref="Y10:CJ10" si="5">X10*1.031</f>
        <v>5211.6389326013259</v>
      </c>
      <c r="Z10" s="1">
        <f t="shared" si="5"/>
        <v>5373.199739511967</v>
      </c>
      <c r="AA10" s="1">
        <f t="shared" si="5"/>
        <v>5539.7689314368372</v>
      </c>
      <c r="AB10" s="1">
        <f t="shared" si="5"/>
        <v>5711.5017683113783</v>
      </c>
      <c r="AC10" s="1">
        <f t="shared" si="5"/>
        <v>5888.5583231290302</v>
      </c>
      <c r="AD10" s="1">
        <f t="shared" si="5"/>
        <v>6071.1036311460293</v>
      </c>
      <c r="AE10" s="1">
        <f t="shared" si="5"/>
        <v>6259.3078437115555</v>
      </c>
      <c r="AF10" s="1">
        <f t="shared" si="5"/>
        <v>6453.3463868666131</v>
      </c>
      <c r="AG10" s="1">
        <f t="shared" si="5"/>
        <v>6653.4001248594777</v>
      </c>
      <c r="AH10" s="1">
        <f t="shared" si="5"/>
        <v>6859.6555287301207</v>
      </c>
      <c r="AI10" s="1">
        <f t="shared" si="5"/>
        <v>7072.3048501207541</v>
      </c>
      <c r="AJ10" s="1">
        <f t="shared" si="5"/>
        <v>7291.546300474497</v>
      </c>
      <c r="AK10" s="1">
        <f t="shared" si="5"/>
        <v>7517.5842357892061</v>
      </c>
      <c r="AL10" s="1">
        <f t="shared" si="5"/>
        <v>7750.6293470986711</v>
      </c>
      <c r="AM10" s="1">
        <f t="shared" si="5"/>
        <v>7990.8988568587292</v>
      </c>
      <c r="AN10" s="1">
        <f t="shared" si="5"/>
        <v>8238.6167214213492</v>
      </c>
      <c r="AO10" s="1">
        <f t="shared" si="5"/>
        <v>8494.0138397854098</v>
      </c>
      <c r="AP10" s="1">
        <f t="shared" si="5"/>
        <v>8757.3282688187574</v>
      </c>
      <c r="AQ10" s="1">
        <f t="shared" si="5"/>
        <v>9028.8054451521384</v>
      </c>
      <c r="AR10" s="1">
        <f t="shared" si="5"/>
        <v>9308.6984139518536</v>
      </c>
      <c r="AS10" s="1">
        <f t="shared" si="5"/>
        <v>9597.2680647843608</v>
      </c>
      <c r="AT10" s="1">
        <f t="shared" si="5"/>
        <v>9894.7833747926761</v>
      </c>
      <c r="AU10" s="1">
        <f t="shared" si="5"/>
        <v>10201.521659411248</v>
      </c>
      <c r="AV10" s="1">
        <f t="shared" si="5"/>
        <v>10517.768830852996</v>
      </c>
      <c r="AW10" s="1">
        <f t="shared" si="5"/>
        <v>10843.819664609438</v>
      </c>
      <c r="AX10" s="1">
        <f t="shared" si="5"/>
        <v>11179.978074212329</v>
      </c>
      <c r="AY10" s="1">
        <f t="shared" si="5"/>
        <v>11526.557394512911</v>
      </c>
      <c r="AZ10" s="1">
        <f t="shared" si="5"/>
        <v>11883.880673742809</v>
      </c>
      <c r="BA10" s="1">
        <f t="shared" si="5"/>
        <v>12252.280974628835</v>
      </c>
      <c r="BB10" s="1">
        <f t="shared" si="5"/>
        <v>12632.101684842328</v>
      </c>
      <c r="BC10" s="1">
        <f t="shared" si="5"/>
        <v>13023.696837072439</v>
      </c>
      <c r="BD10" s="1">
        <f t="shared" si="5"/>
        <v>13427.431439021684</v>
      </c>
      <c r="BE10" s="1">
        <f t="shared" si="5"/>
        <v>13843.681813631356</v>
      </c>
      <c r="BF10" s="1">
        <f t="shared" si="5"/>
        <v>14272.835949853927</v>
      </c>
      <c r="BG10" s="1">
        <f t="shared" si="5"/>
        <v>14715.293864299398</v>
      </c>
      <c r="BH10" s="1">
        <f t="shared" si="5"/>
        <v>15171.467974092679</v>
      </c>
      <c r="BI10" s="1">
        <f t="shared" si="5"/>
        <v>15641.783481289551</v>
      </c>
      <c r="BJ10" s="1">
        <f t="shared" si="5"/>
        <v>16126.678769209526</v>
      </c>
      <c r="BK10" s="1">
        <f t="shared" si="5"/>
        <v>16626.605811055018</v>
      </c>
      <c r="BL10" s="1">
        <f t="shared" si="5"/>
        <v>17142.030591197723</v>
      </c>
      <c r="BM10" s="1">
        <f t="shared" si="5"/>
        <v>17673.433539524853</v>
      </c>
      <c r="BN10" s="1">
        <f t="shared" si="5"/>
        <v>18221.309979250123</v>
      </c>
      <c r="BO10" s="1">
        <f t="shared" si="5"/>
        <v>18786.170588606874</v>
      </c>
      <c r="BP10" s="1">
        <f t="shared" si="5"/>
        <v>19368.541876853684</v>
      </c>
      <c r="BQ10" s="1">
        <f t="shared" si="5"/>
        <v>19968.966675036147</v>
      </c>
      <c r="BR10" s="1">
        <f t="shared" si="5"/>
        <v>20588.004641962267</v>
      </c>
      <c r="BS10" s="1">
        <f t="shared" si="5"/>
        <v>21226.232785863096</v>
      </c>
      <c r="BT10" s="1">
        <f t="shared" si="5"/>
        <v>21884.246002224849</v>
      </c>
      <c r="BU10" s="1">
        <f t="shared" si="5"/>
        <v>22562.657628293819</v>
      </c>
      <c r="BV10" s="1">
        <f t="shared" si="5"/>
        <v>23262.100014770924</v>
      </c>
      <c r="BW10" s="1">
        <f t="shared" si="5"/>
        <v>23983.225115228819</v>
      </c>
      <c r="BX10" s="1">
        <f t="shared" si="5"/>
        <v>24726.705093800909</v>
      </c>
      <c r="BY10" s="1">
        <f t="shared" si="5"/>
        <v>25493.232951708735</v>
      </c>
      <c r="BZ10" s="1">
        <f t="shared" si="5"/>
        <v>26283.523173211703</v>
      </c>
      <c r="CA10" s="1">
        <f t="shared" si="5"/>
        <v>27098.312391581265</v>
      </c>
      <c r="CB10" s="1">
        <f t="shared" si="5"/>
        <v>27938.36007572028</v>
      </c>
      <c r="CC10" s="1">
        <f t="shared" si="5"/>
        <v>28804.449238067606</v>
      </c>
      <c r="CD10" s="1">
        <f t="shared" si="5"/>
        <v>29697.3871644477</v>
      </c>
      <c r="CE10" s="1">
        <f t="shared" si="5"/>
        <v>30618.006166545576</v>
      </c>
      <c r="CF10" s="1">
        <f t="shared" si="5"/>
        <v>31567.164357708487</v>
      </c>
      <c r="CG10" s="1">
        <f t="shared" si="5"/>
        <v>32545.746452797448</v>
      </c>
      <c r="CH10" s="1">
        <f t="shared" si="5"/>
        <v>33554.664592834168</v>
      </c>
      <c r="CI10" s="1">
        <f t="shared" si="5"/>
        <v>34594.859195212026</v>
      </c>
      <c r="CJ10" s="1">
        <f t="shared" si="5"/>
        <v>35667.299830263597</v>
      </c>
      <c r="CK10" s="1">
        <f t="shared" ref="CK10:DW10" si="6">CJ10*1.031</f>
        <v>36772.986125001764</v>
      </c>
      <c r="CL10" s="1">
        <f t="shared" si="6"/>
        <v>37912.948694876817</v>
      </c>
      <c r="CM10" s="1">
        <f t="shared" si="6"/>
        <v>39088.250104417995</v>
      </c>
      <c r="CN10" s="1">
        <f t="shared" si="6"/>
        <v>40299.985857654952</v>
      </c>
      <c r="CO10" s="1">
        <f t="shared" si="6"/>
        <v>41549.285419242253</v>
      </c>
      <c r="CP10" s="1">
        <f t="shared" si="6"/>
        <v>42837.313267238758</v>
      </c>
      <c r="CQ10" s="1">
        <f t="shared" si="6"/>
        <v>44165.26997852316</v>
      </c>
      <c r="CR10" s="1">
        <f t="shared" si="6"/>
        <v>45534.393347857374</v>
      </c>
      <c r="CS10" s="1">
        <f t="shared" si="6"/>
        <v>46945.95954164095</v>
      </c>
      <c r="CT10" s="1">
        <f t="shared" si="6"/>
        <v>48401.284287431816</v>
      </c>
      <c r="CU10" s="1">
        <f t="shared" si="6"/>
        <v>49901.724100342195</v>
      </c>
      <c r="CV10" s="1">
        <f t="shared" si="6"/>
        <v>51448.677547452797</v>
      </c>
      <c r="CW10" s="1">
        <f t="shared" si="6"/>
        <v>53043.586551423832</v>
      </c>
      <c r="CX10" s="1">
        <f t="shared" si="6"/>
        <v>54687.937734517967</v>
      </c>
      <c r="CY10" s="1">
        <f t="shared" si="6"/>
        <v>56383.263804288021</v>
      </c>
      <c r="CZ10" s="1">
        <f t="shared" si="6"/>
        <v>58131.144982220947</v>
      </c>
      <c r="DA10" s="1">
        <f t="shared" si="6"/>
        <v>59933.210476669788</v>
      </c>
      <c r="DB10" s="1">
        <f t="shared" si="6"/>
        <v>61791.140001446547</v>
      </c>
      <c r="DC10" s="1">
        <f t="shared" si="6"/>
        <v>63706.665341491382</v>
      </c>
      <c r="DD10" s="1">
        <f t="shared" si="6"/>
        <v>65681.571967077616</v>
      </c>
      <c r="DE10" s="1">
        <f t="shared" si="6"/>
        <v>67717.700698057015</v>
      </c>
      <c r="DF10" s="1">
        <f t="shared" si="6"/>
        <v>69816.949419696772</v>
      </c>
      <c r="DG10" s="1">
        <f t="shared" si="6"/>
        <v>71981.274851707363</v>
      </c>
      <c r="DH10" s="1">
        <f t="shared" si="6"/>
        <v>74212.694372110287</v>
      </c>
      <c r="DI10" s="1">
        <f t="shared" si="6"/>
        <v>76513.2878976457</v>
      </c>
      <c r="DJ10" s="1">
        <f t="shared" si="6"/>
        <v>78885.199822472714</v>
      </c>
      <c r="DK10" s="1">
        <f t="shared" si="6"/>
        <v>81330.641016969355</v>
      </c>
      <c r="DL10" s="1">
        <f t="shared" si="6"/>
        <v>83851.8908884954</v>
      </c>
      <c r="DM10" s="1">
        <f t="shared" si="6"/>
        <v>86451.299506038747</v>
      </c>
      <c r="DN10" s="1">
        <f t="shared" si="6"/>
        <v>89131.289790725947</v>
      </c>
      <c r="DO10" s="1">
        <f t="shared" si="6"/>
        <v>91894.359774238445</v>
      </c>
      <c r="DP10" s="1">
        <f t="shared" si="6"/>
        <v>94743.084927239834</v>
      </c>
      <c r="DQ10" s="1">
        <f t="shared" si="6"/>
        <v>97680.120559984265</v>
      </c>
      <c r="DR10" s="1">
        <f t="shared" si="6"/>
        <v>100708.20429734376</v>
      </c>
      <c r="DS10" s="1">
        <f t="shared" si="6"/>
        <v>103830.15863056142</v>
      </c>
      <c r="DT10" s="1">
        <f t="shared" si="6"/>
        <v>107048.89354810881</v>
      </c>
      <c r="DU10" s="1">
        <f t="shared" si="6"/>
        <v>110367.40924810017</v>
      </c>
      <c r="DV10" s="1">
        <f t="shared" si="6"/>
        <v>113788.79893479127</v>
      </c>
      <c r="DW10" s="1">
        <f t="shared" si="6"/>
        <v>117316.25170176978</v>
      </c>
    </row>
    <row r="11" spans="1:127">
      <c r="D11" s="2"/>
      <c r="E11" s="4"/>
      <c r="F11" s="4"/>
      <c r="G11" s="4"/>
      <c r="H11" s="4"/>
      <c r="I11" s="4"/>
      <c r="J11" s="4"/>
      <c r="K11" s="4"/>
      <c r="L11" s="4"/>
      <c r="M11" s="4"/>
      <c r="N11" s="4"/>
      <c r="O11" s="4"/>
      <c r="P11" s="4"/>
      <c r="Q11" s="4"/>
      <c r="R11" s="4"/>
      <c r="S11" s="4"/>
      <c r="T11" s="4"/>
      <c r="U11" s="4"/>
      <c r="V11" s="4"/>
      <c r="W11" s="4"/>
    </row>
    <row r="12" spans="1:127">
      <c r="C12" t="s">
        <v>15</v>
      </c>
      <c r="D12" s="3">
        <v>9.8000000000000004E-2</v>
      </c>
    </row>
    <row r="13" spans="1:127">
      <c r="C13" s="8" t="s">
        <v>16</v>
      </c>
      <c r="D13" s="12">
        <f>NPV(D12,D10:DW10)</f>
        <v>44641.742404510704</v>
      </c>
      <c r="E13" s="13">
        <f>D13/$D$6-1</f>
        <v>-0.30247277492952029</v>
      </c>
    </row>
    <row r="14" spans="1:127">
      <c r="C14" t="s">
        <v>28</v>
      </c>
      <c r="D14" s="1">
        <v>53000</v>
      </c>
      <c r="E14" s="2">
        <f>D14/$D$6-1</f>
        <v>-0.171875</v>
      </c>
    </row>
    <row r="15" spans="1:127">
      <c r="A15" s="9" t="s">
        <v>12</v>
      </c>
      <c r="C15" t="s">
        <v>29</v>
      </c>
      <c r="D15" s="1">
        <v>50000</v>
      </c>
      <c r="E15" s="2">
        <f>D15/$D$6-1</f>
        <v>-0.21875</v>
      </c>
    </row>
    <row r="16" spans="1:127">
      <c r="A16" s="9"/>
      <c r="D16" s="5"/>
    </row>
    <row r="17" spans="1:4">
      <c r="A17" t="s">
        <v>13</v>
      </c>
      <c r="D17" s="5"/>
    </row>
    <row r="18" spans="1:4">
      <c r="A18" t="s">
        <v>14</v>
      </c>
      <c r="D18" s="5"/>
    </row>
    <row r="19" spans="1:4">
      <c r="A19" t="s">
        <v>30</v>
      </c>
      <c r="D19" s="5"/>
    </row>
    <row r="21" spans="1:4">
      <c r="A21" s="9" t="s">
        <v>11</v>
      </c>
    </row>
    <row r="22" spans="1:4">
      <c r="A22" t="s">
        <v>10</v>
      </c>
      <c r="B22" t="s">
        <v>1</v>
      </c>
      <c r="C22" t="s">
        <v>0</v>
      </c>
    </row>
    <row r="23" spans="1:4" ht="17.25">
      <c r="A23" t="s">
        <v>9</v>
      </c>
      <c r="C23" s="6" t="s">
        <v>6</v>
      </c>
    </row>
    <row r="24" spans="1:4">
      <c r="C24" s="7" t="s">
        <v>8</v>
      </c>
    </row>
    <row r="25" spans="1:4" ht="17.25">
      <c r="A25" t="s">
        <v>18</v>
      </c>
      <c r="B25" s="6" t="s">
        <v>19</v>
      </c>
    </row>
    <row r="27" spans="1:4">
      <c r="A27" s="9" t="s">
        <v>21</v>
      </c>
    </row>
    <row r="28" spans="1:4" ht="15">
      <c r="A28" s="10" t="s">
        <v>22</v>
      </c>
    </row>
    <row r="29" spans="1:4" ht="15">
      <c r="A29" s="10" t="s">
        <v>23</v>
      </c>
      <c r="C29" s="8"/>
    </row>
    <row r="30" spans="1:4" ht="15">
      <c r="A30" s="10" t="s">
        <v>24</v>
      </c>
    </row>
    <row r="31" spans="1:4" ht="15">
      <c r="A31" s="10" t="s">
        <v>25</v>
      </c>
    </row>
    <row r="32" spans="1:4" ht="15">
      <c r="A32" s="10" t="s">
        <v>26</v>
      </c>
    </row>
    <row r="33" spans="1:1" ht="15">
      <c r="A33" s="10" t="s">
        <v>27</v>
      </c>
    </row>
    <row r="34" spans="1:1" ht="15">
      <c r="A34" s="10"/>
    </row>
    <row r="35" spans="1:1" ht="15">
      <c r="A35" s="10"/>
    </row>
    <row r="36" spans="1:1" ht="15">
      <c r="A36" s="10"/>
    </row>
    <row r="37" spans="1:1" ht="15">
      <c r="A37" s="10"/>
    </row>
    <row r="38" spans="1:1" ht="15">
      <c r="A38" s="10"/>
    </row>
    <row r="39" spans="1:1" ht="15">
      <c r="A39" s="11"/>
    </row>
  </sheetData>
  <hyperlinks>
    <hyperlink ref="C24" r:id="rId1" display="https://cdn.pficdn.com/cms/pgim-fixed-income/sites/default/files/2021-04/The Evolution of U.S. Corporate Profits_2.pdf" xr:uid="{4065D268-8994-4E40-BA50-A60C64E66065}"/>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2025-07-16T08:02:58Z</dcterms:modified>
</cp:coreProperties>
</file>