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4A0AC8F9-C34E-4240-886D-B4E57C298379}" xr6:coauthVersionLast="47" xr6:coauthVersionMax="47" xr10:uidLastSave="{00000000-0000-0000-0000-000000000000}"/>
  <bookViews>
    <workbookView xWindow="1260" yWindow="1080" windowWidth="22335" windowHeight="13875" xr2:uid="{04C769C3-AE4E-45A7-A8BD-1528B50EA7ED}"/>
  </bookViews>
  <sheets>
    <sheet name="Main" sheetId="1" r:id="rId1"/>
    <sheet name="Model" sheetId="2" r:id="rId2"/>
    <sheet name="Literature" sheetId="3" r:id="rId3"/>
    <sheet name="deramioc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3" i="1"/>
  <c r="K4" i="1" s="1"/>
  <c r="K7" i="1" l="1"/>
  <c r="K8" i="1"/>
  <c r="K9" i="1" s="1"/>
</calcChain>
</file>

<file path=xl/sharedStrings.xml><?xml version="1.0" encoding="utf-8"?>
<sst xmlns="http://schemas.openxmlformats.org/spreadsheetml/2006/main" count="53" uniqueCount="42">
  <si>
    <t>Main</t>
  </si>
  <si>
    <t>Price</t>
  </si>
  <si>
    <t>Shares</t>
  </si>
  <si>
    <t>MC</t>
  </si>
  <si>
    <t>Cash</t>
  </si>
  <si>
    <t>Debt</t>
  </si>
  <si>
    <t>EV</t>
  </si>
  <si>
    <t>Q125</t>
  </si>
  <si>
    <t>P/B</t>
  </si>
  <si>
    <t>Name</t>
  </si>
  <si>
    <t>Indication</t>
  </si>
  <si>
    <t>MOA</t>
  </si>
  <si>
    <t>Economics</t>
  </si>
  <si>
    <t>IP</t>
  </si>
  <si>
    <t>Phase</t>
  </si>
  <si>
    <t>CAP-2003</t>
  </si>
  <si>
    <t>Exosome-Based Vaccine</t>
  </si>
  <si>
    <t>Engineered Exosomes</t>
  </si>
  <si>
    <t>Preclinical</t>
  </si>
  <si>
    <t>III</t>
  </si>
  <si>
    <t>CAP-1002 (Deramiocel)</t>
  </si>
  <si>
    <t>DMD</t>
  </si>
  <si>
    <t>Gene Therapy</t>
  </si>
  <si>
    <t>Nippon Shinyaku</t>
  </si>
  <si>
    <t>Generic</t>
  </si>
  <si>
    <t>Brand</t>
  </si>
  <si>
    <t>Clinical Trials</t>
  </si>
  <si>
    <t>Regulatory</t>
  </si>
  <si>
    <t>CAP-1002</t>
  </si>
  <si>
    <t>deramiocel</t>
  </si>
  <si>
    <t>Gene Therapy; allogenic CDCs</t>
  </si>
  <si>
    <t>Covid</t>
  </si>
  <si>
    <t>Evaluating</t>
  </si>
  <si>
    <t>Topic</t>
  </si>
  <si>
    <t>Relevance</t>
  </si>
  <si>
    <t>Title</t>
  </si>
  <si>
    <t>Read</t>
  </si>
  <si>
    <t>search terms="CAP-1002"</t>
  </si>
  <si>
    <t>search terms="deramiocel"</t>
  </si>
  <si>
    <t>Competition</t>
  </si>
  <si>
    <t xml:space="preserve">Elevidys, </t>
  </si>
  <si>
    <t>Phase III "" in n= NCT: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</si>
</sst>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4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005D-4D0E-496B-BEC7-7EF273496987}">
  <dimension ref="B2:L9"/>
  <sheetViews>
    <sheetView tabSelected="1" workbookViewId="0">
      <selection activeCell="E6" sqref="E6"/>
    </sheetView>
  </sheetViews>
  <sheetFormatPr defaultRowHeight="12.75" x14ac:dyDescent="0.2"/>
  <cols>
    <col min="1" max="1" width="3.42578125" customWidth="1"/>
    <col min="2" max="2" width="22.42578125" bestFit="1" customWidth="1"/>
    <col min="3" max="3" width="12.5703125" customWidth="1"/>
    <col min="4" max="4" width="9.5703125" bestFit="1" customWidth="1"/>
    <col min="5" max="5" width="13.7109375" bestFit="1" customWidth="1"/>
    <col min="6" max="6" width="15.140625" bestFit="1" customWidth="1"/>
    <col min="7" max="7" width="10" customWidth="1"/>
    <col min="8" max="8" width="5.7109375" customWidth="1"/>
    <col min="9" max="9" width="6.140625" customWidth="1"/>
  </cols>
  <sheetData>
    <row r="2" spans="2:12" x14ac:dyDescent="0.2">
      <c r="B2" s="5" t="s">
        <v>9</v>
      </c>
      <c r="C2" s="6" t="s">
        <v>10</v>
      </c>
      <c r="D2" s="6" t="s">
        <v>14</v>
      </c>
      <c r="E2" s="6" t="s">
        <v>11</v>
      </c>
      <c r="F2" s="6" t="s">
        <v>12</v>
      </c>
      <c r="G2" s="7" t="s">
        <v>13</v>
      </c>
      <c r="J2" t="s">
        <v>1</v>
      </c>
      <c r="K2" s="2">
        <v>7</v>
      </c>
    </row>
    <row r="3" spans="2:12" x14ac:dyDescent="0.2">
      <c r="B3" s="15" t="s">
        <v>20</v>
      </c>
      <c r="C3" t="s">
        <v>21</v>
      </c>
      <c r="D3" s="9" t="s">
        <v>19</v>
      </c>
      <c r="E3" t="s">
        <v>22</v>
      </c>
      <c r="F3" t="s">
        <v>23</v>
      </c>
      <c r="G3" s="10"/>
      <c r="J3" t="s">
        <v>2</v>
      </c>
      <c r="K3" s="3">
        <f>45.708</f>
        <v>45.707999999999998</v>
      </c>
      <c r="L3" t="s">
        <v>7</v>
      </c>
    </row>
    <row r="4" spans="2:12" x14ac:dyDescent="0.2">
      <c r="B4" s="8" t="s">
        <v>15</v>
      </c>
      <c r="C4" t="s">
        <v>21</v>
      </c>
      <c r="D4" s="9" t="s">
        <v>18</v>
      </c>
      <c r="G4" s="10"/>
      <c r="J4" t="s">
        <v>3</v>
      </c>
      <c r="K4" s="3">
        <f>K3*K2</f>
        <v>319.95600000000002</v>
      </c>
    </row>
    <row r="5" spans="2:12" x14ac:dyDescent="0.2">
      <c r="B5" s="8" t="s">
        <v>16</v>
      </c>
      <c r="C5" t="s">
        <v>31</v>
      </c>
      <c r="D5" s="9" t="s">
        <v>18</v>
      </c>
      <c r="G5" s="10"/>
      <c r="J5" t="s">
        <v>4</v>
      </c>
      <c r="K5" s="3">
        <f>28.8+115.98</f>
        <v>144.78</v>
      </c>
      <c r="L5" t="s">
        <v>7</v>
      </c>
    </row>
    <row r="6" spans="2:12" x14ac:dyDescent="0.2">
      <c r="B6" s="11" t="s">
        <v>17</v>
      </c>
      <c r="C6" s="12" t="s">
        <v>32</v>
      </c>
      <c r="D6" s="13" t="s">
        <v>18</v>
      </c>
      <c r="E6" s="12"/>
      <c r="F6" s="12"/>
      <c r="G6" s="14"/>
      <c r="J6" t="s">
        <v>5</v>
      </c>
      <c r="K6" s="3">
        <f>3.376</f>
        <v>3.3759999999999999</v>
      </c>
      <c r="L6" t="s">
        <v>7</v>
      </c>
    </row>
    <row r="7" spans="2:12" x14ac:dyDescent="0.2">
      <c r="J7" t="s">
        <v>6</v>
      </c>
      <c r="K7" s="3">
        <f>K4+K6-K5</f>
        <v>178.55199999999999</v>
      </c>
    </row>
    <row r="8" spans="2:12" x14ac:dyDescent="0.2">
      <c r="J8" t="s">
        <v>8</v>
      </c>
      <c r="K8" s="2">
        <f>(K5-K6)/K3</f>
        <v>3.0936378752078411</v>
      </c>
    </row>
    <row r="9" spans="2:12" x14ac:dyDescent="0.2">
      <c r="K9" s="4">
        <f>K8/K2-1</f>
        <v>-0.5580517321131655</v>
      </c>
    </row>
  </sheetData>
  <hyperlinks>
    <hyperlink ref="B3" location="deramiocel!A1" display="CAP-1002 (Deramiocel)" xr:uid="{E2D3E025-EEC8-4E9C-B08F-EB599226FB72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AFD0-01D5-4CB0-A3BF-954D22095DFD}"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</cols>
  <sheetData>
    <row r="1" spans="1:1" x14ac:dyDescent="0.2">
      <c r="A1" s="1" t="s">
        <v>0</v>
      </c>
    </row>
  </sheetData>
  <hyperlinks>
    <hyperlink ref="A1" location="Main!A1" display="Main" xr:uid="{838CE160-6054-40CE-9DF5-F7AE0FE00B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8B5A-FB98-4D89-A255-CC56E136DD7F}">
  <dimension ref="A1:E10"/>
  <sheetViews>
    <sheetView workbookViewId="0">
      <pane ySplit="2" topLeftCell="A3" activePane="bottomLeft" state="frozen"/>
      <selection pane="bottomLeft" activeCell="E4" sqref="E4"/>
    </sheetView>
  </sheetViews>
  <sheetFormatPr defaultRowHeight="12.75" x14ac:dyDescent="0.2"/>
  <cols>
    <col min="1" max="1" width="5" bestFit="1" customWidth="1"/>
    <col min="3" max="3" width="9.42578125" bestFit="1" customWidth="1"/>
  </cols>
  <sheetData>
    <row r="1" spans="1:5" x14ac:dyDescent="0.2">
      <c r="A1" s="1" t="s">
        <v>0</v>
      </c>
    </row>
    <row r="2" spans="1:5" x14ac:dyDescent="0.2">
      <c r="B2" t="s">
        <v>36</v>
      </c>
      <c r="C2" t="s">
        <v>34</v>
      </c>
      <c r="D2" t="s">
        <v>33</v>
      </c>
      <c r="E2" t="s">
        <v>35</v>
      </c>
    </row>
    <row r="3" spans="1:5" x14ac:dyDescent="0.2">
      <c r="E3" t="s">
        <v>37</v>
      </c>
    </row>
    <row r="10" spans="1:5" x14ac:dyDescent="0.2">
      <c r="E10" t="s">
        <v>38</v>
      </c>
    </row>
  </sheetData>
  <hyperlinks>
    <hyperlink ref="A1" location="Main!A1" display="Main" xr:uid="{83601C50-1FE5-44CD-85B3-F3C0F49D0C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9384-EE44-4DC9-83A6-A6F2EE0ED9A6}">
  <dimension ref="A1:C10"/>
  <sheetViews>
    <sheetView zoomScaleNormal="100" workbookViewId="0">
      <selection activeCell="C25" sqref="C25"/>
    </sheetView>
  </sheetViews>
  <sheetFormatPr defaultRowHeight="12.75" x14ac:dyDescent="0.2"/>
  <cols>
    <col min="1" max="1" width="5" bestFit="1" customWidth="1"/>
    <col min="2" max="2" width="15" bestFit="1" customWidth="1"/>
    <col min="3" max="3" width="14.140625" customWidth="1"/>
  </cols>
  <sheetData>
    <row r="1" spans="1:3" x14ac:dyDescent="0.2">
      <c r="A1" s="1" t="s">
        <v>0</v>
      </c>
    </row>
    <row r="2" spans="1:3" x14ac:dyDescent="0.2">
      <c r="B2" t="s">
        <v>25</v>
      </c>
      <c r="C2" t="s">
        <v>28</v>
      </c>
    </row>
    <row r="3" spans="1:3" x14ac:dyDescent="0.2">
      <c r="B3" t="s">
        <v>24</v>
      </c>
      <c r="C3" t="s">
        <v>29</v>
      </c>
    </row>
    <row r="4" spans="1:3" x14ac:dyDescent="0.2">
      <c r="B4" t="s">
        <v>10</v>
      </c>
      <c r="C4" t="s">
        <v>21</v>
      </c>
    </row>
    <row r="5" spans="1:3" x14ac:dyDescent="0.2">
      <c r="B5" t="s">
        <v>11</v>
      </c>
      <c r="C5" t="s">
        <v>30</v>
      </c>
    </row>
    <row r="6" spans="1:3" x14ac:dyDescent="0.2">
      <c r="B6" t="s">
        <v>27</v>
      </c>
    </row>
    <row r="7" spans="1:3" x14ac:dyDescent="0.2">
      <c r="B7" t="s">
        <v>12</v>
      </c>
    </row>
    <row r="8" spans="1:3" x14ac:dyDescent="0.2">
      <c r="B8" t="s">
        <v>39</v>
      </c>
      <c r="C8" t="s">
        <v>40</v>
      </c>
    </row>
    <row r="9" spans="1:3" x14ac:dyDescent="0.2">
      <c r="B9" t="s">
        <v>26</v>
      </c>
    </row>
    <row r="10" spans="1:3" x14ac:dyDescent="0.2">
      <c r="C10" s="16" t="s">
        <v>41</v>
      </c>
    </row>
  </sheetData>
  <hyperlinks>
    <hyperlink ref="A1" location="Main!A1" display="Main" xr:uid="{39441C20-3A51-4ED5-B68B-81A9486BA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Literature</vt:lpstr>
      <vt:lpstr>deramiocel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2025-07-28T07:23:16Z</dcterms:created>
  <dcterms:modified xsi:type="dcterms:W3CDTF">2025-07-30T23:54:35Z</dcterms:modified>
</cp:coreProperties>
</file>