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8AEF35D4-5339-4FFD-AA65-1537C7446A73}" xr6:coauthVersionLast="47" xr6:coauthVersionMax="47" xr10:uidLastSave="{00000000-0000-0000-0000-000000000000}"/>
  <bookViews>
    <workbookView xWindow="3300" yWindow="390" windowWidth="22200" windowHeight="14685" xr2:uid="{14D5C228-281F-4AD9-8C16-56F30D2AC9A5}"/>
  </bookViews>
  <sheets>
    <sheet name="Main" sheetId="1" r:id="rId1"/>
    <sheet name="Litera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F3" i="1" s="1"/>
  <c r="G3" i="1" s="1"/>
  <c r="H3" i="1" s="1"/>
  <c r="I3" i="1" s="1"/>
  <c r="J3" i="1" s="1"/>
  <c r="K3" i="1" s="1"/>
  <c r="L3" i="1" s="1"/>
  <c r="M3" i="1" s="1"/>
  <c r="N3" i="1" s="1"/>
  <c r="O3" i="1" s="1"/>
  <c r="P3" i="1" s="1"/>
  <c r="Q3" i="1" s="1"/>
  <c r="R3" i="1" s="1"/>
  <c r="S3" i="1" s="1"/>
  <c r="T3" i="1" s="1"/>
  <c r="U3" i="1" s="1"/>
  <c r="V3" i="1" s="1"/>
  <c r="D3" i="1"/>
  <c r="D5" i="1"/>
  <c r="E5" i="1" s="1"/>
  <c r="F5" i="1" s="1"/>
  <c r="G5" i="1" s="1"/>
  <c r="H5" i="1" s="1"/>
  <c r="I5" i="1" s="1"/>
  <c r="J5" i="1" s="1"/>
  <c r="K5" i="1" s="1"/>
  <c r="L5" i="1" s="1"/>
  <c r="M5" i="1" s="1"/>
  <c r="N5" i="1" s="1"/>
  <c r="O5" i="1" s="1"/>
  <c r="P5" i="1" s="1"/>
  <c r="D31" i="1"/>
  <c r="D2" i="1" l="1"/>
  <c r="E2" i="1" s="1"/>
  <c r="F2" i="1" s="1"/>
  <c r="G2" i="1" s="1"/>
  <c r="H2" i="1" s="1"/>
  <c r="I2" i="1" s="1"/>
  <c r="J2" i="1" s="1"/>
  <c r="K2" i="1" s="1"/>
  <c r="L2" i="1" s="1"/>
  <c r="M2" i="1" s="1"/>
  <c r="N2" i="1" s="1"/>
  <c r="O2" i="1" s="1"/>
  <c r="P2" i="1" s="1"/>
  <c r="Q2" i="1" s="1"/>
  <c r="R2" i="1" s="1"/>
  <c r="S2" i="1" s="1"/>
  <c r="T2" i="1" s="1"/>
  <c r="U2" i="1" s="1"/>
  <c r="V2" i="1" s="1"/>
  <c r="W2" i="1" s="1"/>
  <c r="C6" i="1"/>
  <c r="K6" i="1" l="1"/>
  <c r="J6" i="1"/>
  <c r="I6" i="1"/>
  <c r="H6" i="1"/>
  <c r="G6" i="1"/>
  <c r="F6" i="1"/>
  <c r="L6" i="1"/>
  <c r="E6" i="1"/>
  <c r="D6" i="1"/>
  <c r="M6" i="1" l="1"/>
  <c r="N6" i="1" l="1"/>
  <c r="O6" i="1" l="1"/>
  <c r="P6" i="1" l="1"/>
  <c r="Q6" i="1" l="1"/>
  <c r="R6" i="1" l="1"/>
  <c r="S6" i="1" l="1"/>
  <c r="T6" i="1" l="1"/>
  <c r="V6" i="1" l="1"/>
  <c r="W6" i="1" s="1"/>
  <c r="U6" i="1"/>
  <c r="X6" i="1" l="1"/>
  <c r="Y6" i="1" s="1"/>
  <c r="Z6" i="1" l="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D9" i="1" l="1"/>
  <c r="E9" i="1" s="1"/>
</calcChain>
</file>

<file path=xl/sharedStrings.xml><?xml version="1.0" encoding="utf-8"?>
<sst xmlns="http://schemas.openxmlformats.org/spreadsheetml/2006/main" count="45" uniqueCount="45">
  <si>
    <t>USA STOCK MARKET CAP</t>
  </si>
  <si>
    <t>Questions</t>
  </si>
  <si>
    <t>DISCOUNT</t>
  </si>
  <si>
    <t>NPV</t>
  </si>
  <si>
    <t>https://kpmg.com/de/en/home/insights/overview/cost-of-capital.study.html#:~:text=In%20the%20survey%20period%2C%20the,details%20in%20the%20current%20study.</t>
  </si>
  <si>
    <t>Main</t>
  </si>
  <si>
    <t>Conditions</t>
  </si>
  <si>
    <t>How does this compare to other times in history?</t>
  </si>
  <si>
    <t xml:space="preserve">Is the current historically high corporate profit margins sustainable or even possible to increase? (income inequality, strife) </t>
  </si>
  <si>
    <t>How does the global and US debt burden effect economic policy such as tax rates and other fed policies?</t>
  </si>
  <si>
    <t>Are companies spending capex because they think it will generate a positive return or because of competitive reasons?</t>
  </si>
  <si>
    <t>How much could AI increase gdp growth in the near term and in the long term and what are the risk-factors and what is the conjunctive probability that risk-factors in the near term that could drive valuations?</t>
  </si>
  <si>
    <t>How do you determine the discount rate for the basket of US stocks and what is the weighted average cost of capital for this basket of companies?</t>
  </si>
  <si>
    <t>Topic</t>
  </si>
  <si>
    <t>Relevance</t>
  </si>
  <si>
    <t>Title</t>
  </si>
  <si>
    <t>Read</t>
  </si>
  <si>
    <t>Cost of Capital Study</t>
  </si>
  <si>
    <t>Condition 3: The economy and its many substituents will in the near-term be able to use AI successfully to raise the sustainably increase the GDP growth rate through productivity by over the historical growth rate of 3.15% and well over the CBO near-term projections of 1.8% a year. Probability at most 50%</t>
  </si>
  <si>
    <t>Condition 2: Global debt burdens aren't high enough/won't be high enough in the near-term to require corporate tax increases to pay down the debt or corporate taxes don't need to be raised at all to lower debt. Probability at most 20%</t>
  </si>
  <si>
    <t>Condition 1: Economic equality isn't a result of the corporate profit share and won't cause increased political strife to raise taxes. Probability at most 20%</t>
  </si>
  <si>
    <t>Total Conjunctive Probability:</t>
  </si>
  <si>
    <t>But then quantify how overvalued the market is.</t>
  </si>
  <si>
    <t>HISTORICAL AVG CORPORATE PROFIT SHARE</t>
  </si>
  <si>
    <t>Search terms="AI productivity growth effect on gdp"; Year: Since 2025; Google Scholar</t>
  </si>
  <si>
    <t>Filippucci, F., Gal, P., Laengle, K. and Schief, M., 2025. Macroeconomic productivity gains from Artificial Intelligence in G7 economies. INTELLIGENCE, (41).</t>
  </si>
  <si>
    <t>What are the odds that the biggest companies in AI stay prevalent in the future?</t>
  </si>
  <si>
    <t>as per KPMG study</t>
  </si>
  <si>
    <t>Has the debt burden reached its limit or how long can it be delayed?</t>
  </si>
  <si>
    <t>If a reversion to historical corporate profit share and historical long-term gdp growth then close to 22% downside or if AI doesn't get executed correctly in order to increase productivity and the near term gdp growth is to CBO projections then 29% downside. In total the market average is overpriced by 22-29% in the long-term from 7/27/2025 valuations (SPY: 637.10).</t>
  </si>
  <si>
    <t>Corp. Profit Share</t>
  </si>
  <si>
    <t>Real GDP</t>
  </si>
  <si>
    <t>Corp. Net Income</t>
  </si>
  <si>
    <t>REAL GDP GROWTH (HISTORICAL)</t>
  </si>
  <si>
    <t>REAL GDP GROWTH (CBO)</t>
  </si>
  <si>
    <t>CUR. AVG CORPORATE PROFIT SHARE</t>
  </si>
  <si>
    <t>Notes</t>
  </si>
  <si>
    <t>Corporate Profit Share % is after tax</t>
  </si>
  <si>
    <t>Search terms="corporate profit share"; Year: Since 2025; Google Scholar</t>
  </si>
  <si>
    <t>Bennett, Elizabeth A., and Janina Grabs. "How can sustainable business models distribute value more equitably in global value chains? Introducing “value chain profit sharing” as an emerging alternative to fair trade, direct trade, or solidarity trade." Business Ethics, the Environment &amp; Responsibility 34, no. 2 (2025): 581-601.</t>
  </si>
  <si>
    <t>The market is fairly valued if:</t>
  </si>
  <si>
    <t>corporate taxes are not raised and stay at historical lows</t>
  </si>
  <si>
    <t>https://fred.stlouisfed.org/</t>
  </si>
  <si>
    <t>https://economics.mit.edu/sites/default/files/2024-04/The%20Simple%20Macroeconomics%20of%20AI.pdf</t>
  </si>
  <si>
    <t>AI Economics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</si>
</sst>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3" fillId="0" borderId="0" xfId="0" applyFont="1"/>
    <xf numFmtId="3" fontId="1" fillId="0" borderId="0" xfId="0" applyNumberFormat="1" applyFont="1"/>
    <xf numFmtId="9" fontId="1" fillId="0" borderId="0" xfId="0" applyNumberFormat="1" applyFont="1"/>
    <xf numFmtId="3" fontId="0" fillId="0" borderId="0" xfId="0" applyNumberFormat="1"/>
    <xf numFmtId="9" fontId="0" fillId="0" borderId="0" xfId="0" applyNumberFormat="1"/>
    <xf numFmtId="4" fontId="0" fillId="0" borderId="0" xfId="0" applyNumberFormat="1"/>
    <xf numFmtId="10" fontId="0" fillId="0" borderId="0" xfId="0" applyNumberFormat="1"/>
    <xf numFmtId="0" fontId="0" fillId="0" borderId="0" xfId="0" applyAlignment="1">
      <alignment vertical="center"/>
    </xf>
    <xf numFmtId="0" fontId="0" fillId="0" borderId="0" xfId="0" applyAlignment="1">
      <alignment horizontal="center"/>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123346</xdr:colOff>
      <xdr:row>27</xdr:row>
      <xdr:rowOff>153864</xdr:rowOff>
    </xdr:from>
    <xdr:to>
      <xdr:col>9</xdr:col>
      <xdr:colOff>7325</xdr:colOff>
      <xdr:row>47</xdr:row>
      <xdr:rowOff>84411</xdr:rowOff>
    </xdr:to>
    <xdr:pic>
      <xdr:nvPicPr>
        <xdr:cNvPr id="2" name="Picture 1">
          <a:extLst>
            <a:ext uri="{FF2B5EF4-FFF2-40B4-BE49-F238E27FC236}">
              <a16:creationId xmlns:a16="http://schemas.microsoft.com/office/drawing/2014/main" id="{632D00A3-3F9B-5EE0-1D79-6A394EF355F8}"/>
            </a:ext>
          </a:extLst>
        </xdr:cNvPr>
        <xdr:cNvPicPr>
          <a:picLocks noChangeAspect="1"/>
        </xdr:cNvPicPr>
      </xdr:nvPicPr>
      <xdr:blipFill>
        <a:blip xmlns:r="http://schemas.openxmlformats.org/officeDocument/2006/relationships" r:embed="rId1"/>
        <a:stretch>
          <a:fillRect/>
        </a:stretch>
      </xdr:blipFill>
      <xdr:spPr>
        <a:xfrm>
          <a:off x="460384" y="3538902"/>
          <a:ext cx="5401153" cy="3154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111/beer.12666" TargetMode="External"/><Relationship Id="rId2" Type="http://schemas.openxmlformats.org/officeDocument/2006/relationships/hyperlink" Target="https://www.oecd.org/content/dam/oecd/en/publications/reports/2025/06/macroeconomic-productivity-gains-from-artificial-intelligence-in-g7-economies_dcf91c3e/a5319ab5-en.pdf?utm_source=chatgpt.com" TargetMode="External"/><Relationship Id="rId1" Type="http://schemas.openxmlformats.org/officeDocument/2006/relationships/hyperlink" Target="https://kpmg.com/de/en/home/insights/overview/cost-of-capital.study.html" TargetMode="External"/><Relationship Id="rId5" Type="http://schemas.openxmlformats.org/officeDocument/2006/relationships/drawing" Target="../drawings/drawing1.xml"/><Relationship Id="rId4" Type="http://schemas.openxmlformats.org/officeDocument/2006/relationships/hyperlink" Target="https://economics.mit.edu/sites/default/files/2024-04/The%20Simple%20Macroeconomics%20of%20A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EL34"/>
  <sheetViews>
    <sheetView tabSelected="1" zoomScaleNormal="100" workbookViewId="0">
      <pane xSplit="2" ySplit="2" topLeftCell="C3" activePane="bottomRight" state="frozen"/>
      <selection pane="topRight" activeCell="C1" sqref="C1"/>
      <selection pane="bottomLeft" activeCell="A3" sqref="A3"/>
      <selection pane="bottomRight" activeCell="D3" sqref="D3"/>
    </sheetView>
  </sheetViews>
  <sheetFormatPr defaultRowHeight="12.75" x14ac:dyDescent="0.2"/>
  <cols>
    <col min="1" max="1" width="4" customWidth="1"/>
    <col min="2" max="2" width="15.85546875" bestFit="1" customWidth="1"/>
    <col min="3" max="3" width="36.42578125" customWidth="1"/>
    <col min="4" max="4" width="12.140625" bestFit="1" customWidth="1"/>
    <col min="5" max="5" width="13.85546875" bestFit="1" customWidth="1"/>
  </cols>
  <sheetData>
    <row r="2" spans="2:142" x14ac:dyDescent="0.2">
      <c r="C2">
        <v>2024</v>
      </c>
      <c r="D2">
        <f t="shared" ref="D2:W2" si="0">C2+1</f>
        <v>2025</v>
      </c>
      <c r="E2">
        <f t="shared" si="0"/>
        <v>2026</v>
      </c>
      <c r="F2">
        <f t="shared" si="0"/>
        <v>2027</v>
      </c>
      <c r="G2">
        <f t="shared" si="0"/>
        <v>2028</v>
      </c>
      <c r="H2">
        <f t="shared" si="0"/>
        <v>2029</v>
      </c>
      <c r="I2">
        <f t="shared" si="0"/>
        <v>2030</v>
      </c>
      <c r="J2">
        <f t="shared" si="0"/>
        <v>2031</v>
      </c>
      <c r="K2">
        <f t="shared" si="0"/>
        <v>2032</v>
      </c>
      <c r="L2">
        <f t="shared" si="0"/>
        <v>2033</v>
      </c>
      <c r="M2">
        <f t="shared" si="0"/>
        <v>2034</v>
      </c>
      <c r="N2">
        <f t="shared" si="0"/>
        <v>2035</v>
      </c>
      <c r="O2">
        <f t="shared" si="0"/>
        <v>2036</v>
      </c>
      <c r="P2">
        <f t="shared" si="0"/>
        <v>2037</v>
      </c>
      <c r="Q2">
        <f t="shared" si="0"/>
        <v>2038</v>
      </c>
      <c r="R2">
        <f t="shared" si="0"/>
        <v>2039</v>
      </c>
      <c r="S2">
        <f t="shared" si="0"/>
        <v>2040</v>
      </c>
      <c r="T2">
        <f t="shared" si="0"/>
        <v>2041</v>
      </c>
      <c r="U2">
        <f t="shared" si="0"/>
        <v>2042</v>
      </c>
      <c r="V2">
        <f t="shared" si="0"/>
        <v>2043</v>
      </c>
      <c r="W2">
        <f t="shared" si="0"/>
        <v>2044</v>
      </c>
    </row>
    <row r="3" spans="2:142" x14ac:dyDescent="0.2">
      <c r="B3" t="s">
        <v>31</v>
      </c>
      <c r="C3" s="6">
        <v>30500</v>
      </c>
      <c r="D3" s="6">
        <f>C3*1.031</f>
        <v>31445.499999999996</v>
      </c>
      <c r="E3" s="6">
        <f t="shared" ref="E3:V3" si="1">D3*1.031</f>
        <v>32420.310499999992</v>
      </c>
      <c r="F3" s="6">
        <f t="shared" si="1"/>
        <v>33425.340125499992</v>
      </c>
      <c r="G3" s="6">
        <f t="shared" si="1"/>
        <v>34461.525669390488</v>
      </c>
      <c r="H3" s="6">
        <f t="shared" si="1"/>
        <v>35529.832965141592</v>
      </c>
      <c r="I3" s="6">
        <f t="shared" si="1"/>
        <v>36631.257787060975</v>
      </c>
      <c r="J3" s="6">
        <f t="shared" si="1"/>
        <v>37766.826778459865</v>
      </c>
      <c r="K3" s="6">
        <f t="shared" si="1"/>
        <v>38937.598408592115</v>
      </c>
      <c r="L3" s="6">
        <f t="shared" si="1"/>
        <v>40144.663959258469</v>
      </c>
      <c r="M3" s="6">
        <f t="shared" si="1"/>
        <v>41389.148541995477</v>
      </c>
      <c r="N3" s="6">
        <f t="shared" si="1"/>
        <v>42672.212146797334</v>
      </c>
      <c r="O3" s="6">
        <f t="shared" si="1"/>
        <v>43995.050723348046</v>
      </c>
      <c r="P3" s="6">
        <f t="shared" si="1"/>
        <v>45358.897295771829</v>
      </c>
      <c r="Q3" s="6">
        <f t="shared" si="1"/>
        <v>46765.023111940754</v>
      </c>
      <c r="R3" s="6">
        <f t="shared" si="1"/>
        <v>48214.738828410911</v>
      </c>
      <c r="S3" s="6">
        <f t="shared" si="1"/>
        <v>49709.395732091645</v>
      </c>
      <c r="T3" s="6">
        <f t="shared" si="1"/>
        <v>51250.386999786482</v>
      </c>
      <c r="U3" s="6">
        <f t="shared" si="1"/>
        <v>52839.148996779855</v>
      </c>
      <c r="V3" s="6">
        <f t="shared" si="1"/>
        <v>54477.162615680027</v>
      </c>
    </row>
    <row r="4" spans="2:142" x14ac:dyDescent="0.2">
      <c r="C4" s="7"/>
      <c r="D4" s="7"/>
      <c r="L4" s="6"/>
    </row>
    <row r="5" spans="2:142" x14ac:dyDescent="0.2">
      <c r="B5" t="s">
        <v>30</v>
      </c>
      <c r="C5" s="7">
        <v>0.12</v>
      </c>
      <c r="D5" s="7">
        <f t="shared" ref="D5:P5" si="2">C5*0.975</f>
        <v>0.11699999999999999</v>
      </c>
      <c r="E5" s="7">
        <f t="shared" si="2"/>
        <v>0.114075</v>
      </c>
      <c r="F5" s="7">
        <f t="shared" si="2"/>
        <v>0.11122312499999999</v>
      </c>
      <c r="G5" s="7">
        <f t="shared" si="2"/>
        <v>0.10844254687499999</v>
      </c>
      <c r="H5" s="7">
        <f t="shared" si="2"/>
        <v>0.10573148320312499</v>
      </c>
      <c r="I5" s="7">
        <f t="shared" si="2"/>
        <v>0.10308819612304686</v>
      </c>
      <c r="J5" s="7">
        <f t="shared" si="2"/>
        <v>0.10051099121997069</v>
      </c>
      <c r="K5" s="7">
        <f t="shared" si="2"/>
        <v>9.7998216439471417E-2</v>
      </c>
      <c r="L5" s="7">
        <f t="shared" si="2"/>
        <v>9.5548261028484627E-2</v>
      </c>
      <c r="M5" s="7">
        <f t="shared" si="2"/>
        <v>9.315955450277251E-2</v>
      </c>
      <c r="N5" s="7">
        <f t="shared" si="2"/>
        <v>9.0830565640203198E-2</v>
      </c>
      <c r="O5" s="7">
        <f t="shared" si="2"/>
        <v>8.8559801499198121E-2</v>
      </c>
      <c r="P5" s="7">
        <f t="shared" si="2"/>
        <v>8.6345806461718161E-2</v>
      </c>
      <c r="Q5" s="7">
        <v>0.08</v>
      </c>
      <c r="R5" s="7">
        <v>0.08</v>
      </c>
      <c r="S5" s="7">
        <v>7.4999999999999997E-2</v>
      </c>
      <c r="T5" s="7">
        <v>7.4999999999999997E-2</v>
      </c>
      <c r="U5" s="7">
        <v>7.4999999999999997E-2</v>
      </c>
      <c r="V5" s="7">
        <v>7.4999999999999997E-2</v>
      </c>
    </row>
    <row r="6" spans="2:142" x14ac:dyDescent="0.2">
      <c r="B6" t="s">
        <v>32</v>
      </c>
      <c r="C6" s="6">
        <f t="shared" ref="C6:V6" si="3">C5*C3</f>
        <v>3660</v>
      </c>
      <c r="D6" s="6">
        <f t="shared" si="3"/>
        <v>3679.1234999999992</v>
      </c>
      <c r="E6" s="6">
        <f t="shared" si="3"/>
        <v>3698.346920287499</v>
      </c>
      <c r="F6" s="6">
        <f t="shared" si="3"/>
        <v>3717.6707829460011</v>
      </c>
      <c r="G6" s="6">
        <f t="shared" si="3"/>
        <v>3737.0956127868935</v>
      </c>
      <c r="H6" s="6">
        <f t="shared" si="3"/>
        <v>3756.6219373637045</v>
      </c>
      <c r="I6" s="6">
        <f t="shared" si="3"/>
        <v>3776.2502869864293</v>
      </c>
      <c r="J6" s="6">
        <f t="shared" si="3"/>
        <v>3795.9811947359335</v>
      </c>
      <c r="K6" s="6">
        <f t="shared" si="3"/>
        <v>3815.8151964784279</v>
      </c>
      <c r="L6" s="6">
        <f t="shared" si="3"/>
        <v>3835.7528308800274</v>
      </c>
      <c r="M6" s="6">
        <f t="shared" si="3"/>
        <v>3855.794639421375</v>
      </c>
      <c r="N6" s="6">
        <f t="shared" si="3"/>
        <v>3875.9411664123513</v>
      </c>
      <c r="O6" s="6">
        <f t="shared" si="3"/>
        <v>3896.1929590068557</v>
      </c>
      <c r="P6" s="6">
        <f t="shared" si="3"/>
        <v>3916.5505672176655</v>
      </c>
      <c r="Q6" s="6">
        <f t="shared" si="3"/>
        <v>3741.2018489552606</v>
      </c>
      <c r="R6" s="6">
        <f t="shared" si="3"/>
        <v>3857.179106272873</v>
      </c>
      <c r="S6" s="6">
        <f t="shared" si="3"/>
        <v>3728.204679906873</v>
      </c>
      <c r="T6" s="6">
        <f t="shared" si="3"/>
        <v>3843.7790249839859</v>
      </c>
      <c r="U6" s="6">
        <f t="shared" si="3"/>
        <v>3962.936174758489</v>
      </c>
      <c r="V6" s="6">
        <f t="shared" si="3"/>
        <v>4085.787196176002</v>
      </c>
      <c r="W6" s="6">
        <f>V6*1.031</f>
        <v>4212.4465992574578</v>
      </c>
      <c r="X6" s="6">
        <f t="shared" ref="X6:CI6" si="4">W6*1.031</f>
        <v>4343.0324438344387</v>
      </c>
      <c r="Y6" s="6">
        <f>X6*1.031</f>
        <v>4477.6664495933055</v>
      </c>
      <c r="Z6" s="6">
        <f t="shared" si="4"/>
        <v>4616.4741095306972</v>
      </c>
      <c r="AA6" s="6">
        <f t="shared" si="4"/>
        <v>4759.5848069261483</v>
      </c>
      <c r="AB6" s="6">
        <f t="shared" si="4"/>
        <v>4907.1319359408581</v>
      </c>
      <c r="AC6" s="6">
        <f t="shared" si="4"/>
        <v>5059.253025955024</v>
      </c>
      <c r="AD6" s="6">
        <f t="shared" si="4"/>
        <v>5216.0898697596294</v>
      </c>
      <c r="AE6" s="6">
        <f t="shared" si="4"/>
        <v>5377.7886557221773</v>
      </c>
      <c r="AF6" s="6">
        <f t="shared" si="4"/>
        <v>5544.5001040495645</v>
      </c>
      <c r="AG6" s="6">
        <f t="shared" si="4"/>
        <v>5716.3796072751002</v>
      </c>
      <c r="AH6" s="6">
        <f t="shared" si="4"/>
        <v>5893.5873751006275</v>
      </c>
      <c r="AI6" s="6">
        <f t="shared" si="4"/>
        <v>6076.2885837287467</v>
      </c>
      <c r="AJ6" s="6">
        <f t="shared" si="4"/>
        <v>6264.6535298243371</v>
      </c>
      <c r="AK6" s="6">
        <f t="shared" si="4"/>
        <v>6458.8577892488911</v>
      </c>
      <c r="AL6" s="6">
        <f t="shared" si="4"/>
        <v>6659.0823807156066</v>
      </c>
      <c r="AM6" s="6">
        <f t="shared" si="4"/>
        <v>6865.5139345177895</v>
      </c>
      <c r="AN6" s="6">
        <f t="shared" si="4"/>
        <v>7078.3448664878406</v>
      </c>
      <c r="AO6" s="6">
        <f t="shared" si="4"/>
        <v>7297.7735573489626</v>
      </c>
      <c r="AP6" s="6">
        <f t="shared" si="4"/>
        <v>7524.0045376267799</v>
      </c>
      <c r="AQ6" s="6">
        <f t="shared" si="4"/>
        <v>7757.2486782932092</v>
      </c>
      <c r="AR6" s="6">
        <f t="shared" si="4"/>
        <v>7997.7233873202977</v>
      </c>
      <c r="AS6" s="6">
        <f t="shared" si="4"/>
        <v>8245.6528123272255</v>
      </c>
      <c r="AT6" s="6">
        <f t="shared" si="4"/>
        <v>8501.2680495093682</v>
      </c>
      <c r="AU6" s="6">
        <f t="shared" si="4"/>
        <v>8764.8073590441581</v>
      </c>
      <c r="AV6" s="6">
        <f t="shared" si="4"/>
        <v>9036.5163871745262</v>
      </c>
      <c r="AW6" s="6">
        <f t="shared" si="4"/>
        <v>9316.6483951769351</v>
      </c>
      <c r="AX6" s="6">
        <f t="shared" si="4"/>
        <v>9605.464495427419</v>
      </c>
      <c r="AY6" s="6">
        <f t="shared" si="4"/>
        <v>9903.2338947856679</v>
      </c>
      <c r="AZ6" s="6">
        <f t="shared" si="4"/>
        <v>10210.234145524022</v>
      </c>
      <c r="BA6" s="6">
        <f t="shared" si="4"/>
        <v>10526.751404035265</v>
      </c>
      <c r="BB6" s="6">
        <f t="shared" si="4"/>
        <v>10853.080697560357</v>
      </c>
      <c r="BC6" s="6">
        <f t="shared" si="4"/>
        <v>11189.526199184727</v>
      </c>
      <c r="BD6" s="6">
        <f t="shared" si="4"/>
        <v>11536.401511359452</v>
      </c>
      <c r="BE6" s="6">
        <f t="shared" si="4"/>
        <v>11894.029958211595</v>
      </c>
      <c r="BF6" s="6">
        <f t="shared" si="4"/>
        <v>12262.744886916153</v>
      </c>
      <c r="BG6" s="6">
        <f t="shared" si="4"/>
        <v>12642.889978410552</v>
      </c>
      <c r="BH6" s="6">
        <f t="shared" si="4"/>
        <v>13034.819567741279</v>
      </c>
      <c r="BI6" s="6">
        <f t="shared" si="4"/>
        <v>13438.898974341257</v>
      </c>
      <c r="BJ6" s="6">
        <f t="shared" si="4"/>
        <v>13855.504842545835</v>
      </c>
      <c r="BK6" s="6">
        <f t="shared" si="4"/>
        <v>14285.025492664756</v>
      </c>
      <c r="BL6" s="6">
        <f t="shared" si="4"/>
        <v>14727.861282937361</v>
      </c>
      <c r="BM6" s="6">
        <f t="shared" si="4"/>
        <v>15184.424982708419</v>
      </c>
      <c r="BN6" s="6">
        <f t="shared" si="4"/>
        <v>15655.142157172379</v>
      </c>
      <c r="BO6" s="6">
        <f t="shared" si="4"/>
        <v>16140.451564044721</v>
      </c>
      <c r="BP6" s="6">
        <f t="shared" si="4"/>
        <v>16640.805562530106</v>
      </c>
      <c r="BQ6" s="6">
        <f t="shared" si="4"/>
        <v>17156.670534968536</v>
      </c>
      <c r="BR6" s="6">
        <f t="shared" si="4"/>
        <v>17688.527321552559</v>
      </c>
      <c r="BS6" s="6">
        <f t="shared" si="4"/>
        <v>18236.871668520689</v>
      </c>
      <c r="BT6" s="6">
        <f t="shared" si="4"/>
        <v>18802.214690244829</v>
      </c>
      <c r="BU6" s="6">
        <f t="shared" si="4"/>
        <v>19385.083345642419</v>
      </c>
      <c r="BV6" s="6">
        <f t="shared" si="4"/>
        <v>19986.020929357332</v>
      </c>
      <c r="BW6" s="6">
        <f t="shared" si="4"/>
        <v>20605.587578167408</v>
      </c>
      <c r="BX6" s="6">
        <f t="shared" si="4"/>
        <v>21244.360793090596</v>
      </c>
      <c r="BY6" s="6">
        <f t="shared" si="4"/>
        <v>21902.935977676403</v>
      </c>
      <c r="BZ6" s="6">
        <f t="shared" si="4"/>
        <v>22581.926992984369</v>
      </c>
      <c r="CA6" s="6">
        <f t="shared" si="4"/>
        <v>23281.966729766882</v>
      </c>
      <c r="CB6" s="6">
        <f t="shared" si="4"/>
        <v>24003.707698389655</v>
      </c>
      <c r="CC6" s="6">
        <f t="shared" si="4"/>
        <v>24747.822637039731</v>
      </c>
      <c r="CD6" s="6">
        <f t="shared" si="4"/>
        <v>25515.005138787961</v>
      </c>
      <c r="CE6" s="6">
        <f t="shared" si="4"/>
        <v>26305.970298090386</v>
      </c>
      <c r="CF6" s="6">
        <f t="shared" si="4"/>
        <v>27121.455377331185</v>
      </c>
      <c r="CG6" s="6">
        <f t="shared" si="4"/>
        <v>27962.22049402845</v>
      </c>
      <c r="CH6" s="6">
        <f t="shared" si="4"/>
        <v>28829.049329343328</v>
      </c>
      <c r="CI6" s="6">
        <f t="shared" si="4"/>
        <v>29722.749858552968</v>
      </c>
      <c r="CJ6" s="6">
        <f t="shared" ref="CJ6:DV6" si="5">CI6*1.031</f>
        <v>30644.155104168109</v>
      </c>
      <c r="CK6" s="6">
        <f t="shared" si="5"/>
        <v>31594.123912397317</v>
      </c>
      <c r="CL6" s="6">
        <f t="shared" si="5"/>
        <v>32573.541753681631</v>
      </c>
      <c r="CM6" s="6">
        <f t="shared" si="5"/>
        <v>33583.321548045758</v>
      </c>
      <c r="CN6" s="6">
        <f t="shared" si="5"/>
        <v>34624.404516035174</v>
      </c>
      <c r="CO6" s="6">
        <f t="shared" si="5"/>
        <v>35697.761056032265</v>
      </c>
      <c r="CP6" s="6">
        <f t="shared" si="5"/>
        <v>36804.391648769262</v>
      </c>
      <c r="CQ6" s="6">
        <f t="shared" si="5"/>
        <v>37945.327789881107</v>
      </c>
      <c r="CR6" s="6">
        <f t="shared" si="5"/>
        <v>39121.632951367421</v>
      </c>
      <c r="CS6" s="6">
        <f t="shared" si="5"/>
        <v>40334.40357285981</v>
      </c>
      <c r="CT6" s="6">
        <f t="shared" si="5"/>
        <v>41584.770083618459</v>
      </c>
      <c r="CU6" s="6">
        <f t="shared" si="5"/>
        <v>42873.897956210625</v>
      </c>
      <c r="CV6" s="6">
        <f t="shared" si="5"/>
        <v>44202.988792853153</v>
      </c>
      <c r="CW6" s="6">
        <f t="shared" si="5"/>
        <v>45573.281445431596</v>
      </c>
      <c r="CX6" s="6">
        <f t="shared" si="5"/>
        <v>46986.053170239975</v>
      </c>
      <c r="CY6" s="6">
        <f t="shared" si="5"/>
        <v>48442.620818517411</v>
      </c>
      <c r="CZ6" s="6">
        <f t="shared" si="5"/>
        <v>49944.342063891447</v>
      </c>
      <c r="DA6" s="6">
        <f t="shared" si="5"/>
        <v>51492.616667872077</v>
      </c>
      <c r="DB6" s="6">
        <f t="shared" si="5"/>
        <v>53088.887784576109</v>
      </c>
      <c r="DC6" s="6">
        <f t="shared" si="5"/>
        <v>54734.643305897967</v>
      </c>
      <c r="DD6" s="6">
        <f t="shared" si="5"/>
        <v>56431.4172483808</v>
      </c>
      <c r="DE6" s="6">
        <f t="shared" si="5"/>
        <v>58180.791183080597</v>
      </c>
      <c r="DF6" s="6">
        <f t="shared" si="5"/>
        <v>59984.395709756092</v>
      </c>
      <c r="DG6" s="6">
        <f t="shared" si="5"/>
        <v>61843.911976758529</v>
      </c>
      <c r="DH6" s="6">
        <f t="shared" si="5"/>
        <v>63761.073248038039</v>
      </c>
      <c r="DI6" s="6">
        <f t="shared" si="5"/>
        <v>65737.666518727216</v>
      </c>
      <c r="DJ6" s="6">
        <f t="shared" si="5"/>
        <v>67775.53418080775</v>
      </c>
      <c r="DK6" s="6">
        <f t="shared" si="5"/>
        <v>69876.57574041278</v>
      </c>
      <c r="DL6" s="6">
        <f t="shared" si="5"/>
        <v>72042.749588365565</v>
      </c>
      <c r="DM6" s="6">
        <f t="shared" si="5"/>
        <v>74276.074825604897</v>
      </c>
      <c r="DN6" s="6">
        <f t="shared" si="5"/>
        <v>76578.633145198648</v>
      </c>
      <c r="DO6" s="6">
        <f t="shared" si="5"/>
        <v>78952.570772699793</v>
      </c>
      <c r="DP6" s="6">
        <f t="shared" si="5"/>
        <v>81400.100466653486</v>
      </c>
      <c r="DQ6" s="6">
        <f t="shared" si="5"/>
        <v>83923.50358111973</v>
      </c>
      <c r="DR6" s="6">
        <f t="shared" si="5"/>
        <v>86525.132192134435</v>
      </c>
      <c r="DS6" s="6">
        <f t="shared" si="5"/>
        <v>89207.411290090589</v>
      </c>
      <c r="DT6" s="6">
        <f t="shared" si="5"/>
        <v>91972.841040083396</v>
      </c>
      <c r="DU6" s="6">
        <f t="shared" si="5"/>
        <v>94823.999112325968</v>
      </c>
      <c r="DV6" s="6">
        <f t="shared" si="5"/>
        <v>97763.543084808058</v>
      </c>
      <c r="DW6" s="6">
        <f t="shared" ref="DW6" si="6">DV6*1.031</f>
        <v>100794.2129204371</v>
      </c>
      <c r="DX6" s="6">
        <f t="shared" ref="DX6" si="7">DW6*1.031</f>
        <v>103918.83352097064</v>
      </c>
      <c r="DY6" s="6">
        <f t="shared" ref="DY6" si="8">DX6*1.031</f>
        <v>107140.31736012072</v>
      </c>
      <c r="DZ6" s="6">
        <f t="shared" ref="DZ6" si="9">DY6*1.031</f>
        <v>110461.66719828446</v>
      </c>
      <c r="EA6" s="6">
        <f t="shared" ref="EA6" si="10">DZ6*1.031</f>
        <v>113885.97888143126</v>
      </c>
      <c r="EB6" s="6">
        <f t="shared" ref="EB6" si="11">EA6*1.031</f>
        <v>117416.44422675563</v>
      </c>
      <c r="EC6" s="6">
        <f t="shared" ref="EC6" si="12">EB6*1.031</f>
        <v>121056.35399778505</v>
      </c>
      <c r="ED6" s="6">
        <f t="shared" ref="ED6" si="13">EC6*1.031</f>
        <v>124809.10097171637</v>
      </c>
      <c r="EE6" s="6">
        <f t="shared" ref="EE6" si="14">ED6*1.031</f>
        <v>128678.18310183956</v>
      </c>
      <c r="EF6" s="6">
        <f t="shared" ref="EF6" si="15">EE6*1.031</f>
        <v>132667.20677799659</v>
      </c>
      <c r="EG6" s="6">
        <f t="shared" ref="EG6" si="16">EF6*1.031</f>
        <v>136779.89018811448</v>
      </c>
      <c r="EH6" s="6">
        <f t="shared" ref="EH6" si="17">EG6*1.031</f>
        <v>141020.06678394604</v>
      </c>
      <c r="EI6" s="6">
        <f t="shared" ref="EI6" si="18">EH6*1.031</f>
        <v>145391.68885424835</v>
      </c>
      <c r="EJ6" s="6">
        <f t="shared" ref="EJ6" si="19">EI6*1.031</f>
        <v>149898.83120873003</v>
      </c>
      <c r="EK6" s="6">
        <f t="shared" ref="EK6" si="20">EJ6*1.031</f>
        <v>154545.69497620064</v>
      </c>
      <c r="EL6" s="6">
        <f t="shared" ref="EL6" si="21">EK6*1.031</f>
        <v>159336.61152046284</v>
      </c>
    </row>
    <row r="7" spans="2:142" x14ac:dyDescent="0.2">
      <c r="D7" s="7"/>
      <c r="E7" s="8"/>
      <c r="F7" s="8"/>
      <c r="G7" s="8"/>
      <c r="H7" s="8"/>
      <c r="I7" s="8"/>
      <c r="J7" s="8"/>
      <c r="K7" s="8"/>
      <c r="L7" s="8"/>
      <c r="M7" s="8"/>
      <c r="N7" s="8"/>
      <c r="O7" s="8"/>
      <c r="P7" s="8"/>
      <c r="Q7" s="8"/>
      <c r="R7" s="8"/>
      <c r="S7" s="8"/>
      <c r="T7" s="8"/>
      <c r="U7" s="8"/>
      <c r="V7" s="8"/>
      <c r="W7" s="8"/>
    </row>
    <row r="8" spans="2:142" x14ac:dyDescent="0.2">
      <c r="C8" t="s">
        <v>2</v>
      </c>
      <c r="D8" s="9">
        <v>8.5000000000000006E-2</v>
      </c>
      <c r="E8" s="7" t="s">
        <v>27</v>
      </c>
      <c r="G8" s="3" t="s">
        <v>36</v>
      </c>
      <c r="M8">
        <v>37000</v>
      </c>
    </row>
    <row r="9" spans="2:142" x14ac:dyDescent="0.2">
      <c r="C9" s="2" t="s">
        <v>3</v>
      </c>
      <c r="D9" s="4">
        <f>NPV(D8,C6:EL6)</f>
        <v>50958.414454262464</v>
      </c>
      <c r="E9" s="5">
        <f>D9/$D$11-1</f>
        <v>-0.22200893962958068</v>
      </c>
      <c r="G9" t="s">
        <v>37</v>
      </c>
    </row>
    <row r="10" spans="2:142" x14ac:dyDescent="0.2">
      <c r="C10" s="2"/>
      <c r="D10" s="4"/>
      <c r="E10" s="5"/>
    </row>
    <row r="11" spans="2:142" x14ac:dyDescent="0.2">
      <c r="C11" t="s">
        <v>0</v>
      </c>
      <c r="D11" s="6">
        <v>65500</v>
      </c>
      <c r="E11" s="7"/>
      <c r="G11" s="2" t="s">
        <v>40</v>
      </c>
    </row>
    <row r="12" spans="2:142" x14ac:dyDescent="0.2">
      <c r="C12" t="s">
        <v>33</v>
      </c>
      <c r="D12" s="9">
        <v>3.15E-2</v>
      </c>
      <c r="E12" s="7"/>
      <c r="G12" t="s">
        <v>41</v>
      </c>
    </row>
    <row r="13" spans="2:142" x14ac:dyDescent="0.2">
      <c r="C13" t="s">
        <v>34</v>
      </c>
      <c r="D13" s="9">
        <v>1.7999999999999999E-2</v>
      </c>
    </row>
    <row r="14" spans="2:142" x14ac:dyDescent="0.2">
      <c r="C14" t="s">
        <v>23</v>
      </c>
      <c r="D14" s="9">
        <v>7.4999999999999997E-2</v>
      </c>
    </row>
    <row r="15" spans="2:142" x14ac:dyDescent="0.2">
      <c r="C15" t="s">
        <v>35</v>
      </c>
      <c r="D15" s="9"/>
    </row>
    <row r="16" spans="2:142" x14ac:dyDescent="0.2">
      <c r="D16" s="9"/>
    </row>
    <row r="17" spans="1:4" x14ac:dyDescent="0.2">
      <c r="C17" s="3" t="s">
        <v>1</v>
      </c>
    </row>
    <row r="18" spans="1:4" x14ac:dyDescent="0.2">
      <c r="C18" t="s">
        <v>8</v>
      </c>
    </row>
    <row r="19" spans="1:4" x14ac:dyDescent="0.2">
      <c r="C19" t="s">
        <v>9</v>
      </c>
    </row>
    <row r="20" spans="1:4" x14ac:dyDescent="0.2">
      <c r="C20" t="s">
        <v>10</v>
      </c>
    </row>
    <row r="21" spans="1:4" x14ac:dyDescent="0.2">
      <c r="C21" t="s">
        <v>11</v>
      </c>
    </row>
    <row r="22" spans="1:4" x14ac:dyDescent="0.2">
      <c r="C22" t="s">
        <v>7</v>
      </c>
    </row>
    <row r="23" spans="1:4" x14ac:dyDescent="0.2">
      <c r="C23" t="s">
        <v>12</v>
      </c>
    </row>
    <row r="24" spans="1:4" x14ac:dyDescent="0.2">
      <c r="C24" t="s">
        <v>26</v>
      </c>
    </row>
    <row r="25" spans="1:4" x14ac:dyDescent="0.2">
      <c r="C25" t="s">
        <v>28</v>
      </c>
    </row>
    <row r="27" spans="1:4" x14ac:dyDescent="0.2">
      <c r="C27" s="3" t="s">
        <v>6</v>
      </c>
    </row>
    <row r="28" spans="1:4" x14ac:dyDescent="0.2">
      <c r="A28" s="10"/>
      <c r="C28" s="10" t="s">
        <v>20</v>
      </c>
    </row>
    <row r="29" spans="1:4" x14ac:dyDescent="0.2">
      <c r="C29" s="10" t="s">
        <v>19</v>
      </c>
    </row>
    <row r="30" spans="1:4" x14ac:dyDescent="0.2">
      <c r="C30" s="10" t="s">
        <v>18</v>
      </c>
    </row>
    <row r="31" spans="1:4" x14ac:dyDescent="0.2">
      <c r="C31" s="10" t="s">
        <v>21</v>
      </c>
      <c r="D31" s="12">
        <f>0.2*0.2*0.5</f>
        <v>2.0000000000000004E-2</v>
      </c>
    </row>
    <row r="32" spans="1:4" x14ac:dyDescent="0.2">
      <c r="C32" s="10" t="s">
        <v>22</v>
      </c>
    </row>
    <row r="33" spans="3:3" x14ac:dyDescent="0.2">
      <c r="C33" s="10" t="s">
        <v>29</v>
      </c>
    </row>
    <row r="34" spans="3:3" x14ac:dyDescent="0.2">
      <c r="C34"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40B5-2F5D-410C-9F9A-E4FF23F30AD6}">
  <dimension ref="A1:E39"/>
  <sheetViews>
    <sheetView zoomScale="130" zoomScaleNormal="130" workbookViewId="0">
      <pane ySplit="2" topLeftCell="A3" activePane="bottomLeft" state="frozen"/>
      <selection pane="bottomLeft" activeCell="B13" sqref="B13"/>
    </sheetView>
  </sheetViews>
  <sheetFormatPr defaultRowHeight="12.75" x14ac:dyDescent="0.2"/>
  <cols>
    <col min="1" max="1" width="5" bestFit="1" customWidth="1"/>
    <col min="4" max="4" width="18.85546875" bestFit="1" customWidth="1"/>
  </cols>
  <sheetData>
    <row r="1" spans="1:5" x14ac:dyDescent="0.2">
      <c r="A1" s="1" t="s">
        <v>5</v>
      </c>
    </row>
    <row r="2" spans="1:5" x14ac:dyDescent="0.2">
      <c r="B2" t="s">
        <v>16</v>
      </c>
      <c r="C2" t="s">
        <v>14</v>
      </c>
      <c r="D2" t="s">
        <v>13</v>
      </c>
      <c r="E2" t="s">
        <v>15</v>
      </c>
    </row>
    <row r="3" spans="1:5" x14ac:dyDescent="0.2">
      <c r="C3" s="11"/>
      <c r="D3" t="s">
        <v>24</v>
      </c>
    </row>
    <row r="4" spans="1:5" x14ac:dyDescent="0.2">
      <c r="C4" s="11">
        <v>4</v>
      </c>
      <c r="E4" s="1" t="s">
        <v>25</v>
      </c>
    </row>
    <row r="5" spans="1:5" x14ac:dyDescent="0.2">
      <c r="C5" s="11"/>
    </row>
    <row r="6" spans="1:5" x14ac:dyDescent="0.2">
      <c r="C6" s="11"/>
    </row>
    <row r="7" spans="1:5" x14ac:dyDescent="0.2">
      <c r="C7" s="11"/>
    </row>
    <row r="8" spans="1:5" x14ac:dyDescent="0.2">
      <c r="C8" s="11"/>
      <c r="D8" t="s">
        <v>38</v>
      </c>
    </row>
    <row r="9" spans="1:5" x14ac:dyDescent="0.2">
      <c r="C9" s="11"/>
      <c r="E9" s="1" t="s">
        <v>39</v>
      </c>
    </row>
    <row r="10" spans="1:5" x14ac:dyDescent="0.2">
      <c r="C10" s="11"/>
    </row>
    <row r="11" spans="1:5" x14ac:dyDescent="0.2">
      <c r="C11" s="11"/>
    </row>
    <row r="12" spans="1:5" x14ac:dyDescent="0.2">
      <c r="C12" s="11"/>
    </row>
    <row r="13" spans="1:5" x14ac:dyDescent="0.2">
      <c r="C13" s="11">
        <v>5</v>
      </c>
      <c r="D13" t="s">
        <v>44</v>
      </c>
      <c r="E13" s="1" t="s">
        <v>43</v>
      </c>
    </row>
    <row r="14" spans="1:5" x14ac:dyDescent="0.2">
      <c r="C14" s="11"/>
    </row>
    <row r="15" spans="1:5" x14ac:dyDescent="0.2">
      <c r="C15" s="11">
        <v>3</v>
      </c>
      <c r="D15" t="s">
        <v>17</v>
      </c>
      <c r="E15" s="1" t="s">
        <v>4</v>
      </c>
    </row>
    <row r="16" spans="1:5" x14ac:dyDescent="0.2">
      <c r="C16" s="11"/>
    </row>
    <row r="17" spans="3:5" x14ac:dyDescent="0.2">
      <c r="C17" s="11"/>
    </row>
    <row r="18" spans="3:5" x14ac:dyDescent="0.2">
      <c r="C18" s="11"/>
      <c r="E18" t="s">
        <v>42</v>
      </c>
    </row>
    <row r="19" spans="3:5" x14ac:dyDescent="0.2">
      <c r="C19" s="11"/>
    </row>
    <row r="20" spans="3:5" x14ac:dyDescent="0.2">
      <c r="C20" s="11"/>
    </row>
    <row r="21" spans="3:5" x14ac:dyDescent="0.2">
      <c r="C21" s="11"/>
    </row>
    <row r="22" spans="3:5" x14ac:dyDescent="0.2">
      <c r="C22" s="11"/>
    </row>
    <row r="23" spans="3:5" x14ac:dyDescent="0.2">
      <c r="C23" s="11"/>
    </row>
    <row r="24" spans="3:5" x14ac:dyDescent="0.2">
      <c r="C24" s="11"/>
    </row>
    <row r="25" spans="3:5" x14ac:dyDescent="0.2">
      <c r="C25" s="11"/>
    </row>
    <row r="26" spans="3:5" x14ac:dyDescent="0.2">
      <c r="C26" s="11"/>
    </row>
    <row r="27" spans="3:5" x14ac:dyDescent="0.2">
      <c r="C27" s="11"/>
    </row>
    <row r="28" spans="3:5" x14ac:dyDescent="0.2">
      <c r="C28" s="11"/>
    </row>
    <row r="29" spans="3:5" x14ac:dyDescent="0.2">
      <c r="C29" s="11"/>
    </row>
    <row r="30" spans="3:5" x14ac:dyDescent="0.2">
      <c r="C30" s="11"/>
    </row>
    <row r="31" spans="3:5" x14ac:dyDescent="0.2">
      <c r="C31" s="11"/>
    </row>
    <row r="32" spans="3:5" x14ac:dyDescent="0.2">
      <c r="C32" s="11"/>
    </row>
    <row r="33" spans="3:3" x14ac:dyDescent="0.2">
      <c r="C33" s="11"/>
    </row>
    <row r="34" spans="3:3" x14ac:dyDescent="0.2">
      <c r="C34" s="11"/>
    </row>
    <row r="35" spans="3:3" x14ac:dyDescent="0.2">
      <c r="C35" s="11"/>
    </row>
    <row r="36" spans="3:3" x14ac:dyDescent="0.2">
      <c r="C36" s="11"/>
    </row>
    <row r="37" spans="3:3" x14ac:dyDescent="0.2">
      <c r="C37" s="11"/>
    </row>
    <row r="38" spans="3:3" x14ac:dyDescent="0.2">
      <c r="C38" s="11"/>
    </row>
    <row r="39" spans="3:3" x14ac:dyDescent="0.2">
      <c r="C39" s="11"/>
    </row>
  </sheetData>
  <hyperlinks>
    <hyperlink ref="A1" location="Main!A1" display="Main" xr:uid="{75FD86F0-21E9-4EFF-929E-B73591C1FED9}"/>
    <hyperlink ref="E15" r:id="rId1" location=":~:text=In%20the%20survey%20period%2C%20the,details%20in%20the%20current%20study." xr:uid="{2DCC1572-BE96-4534-A369-2E3605CE7D38}"/>
    <hyperlink ref="E4" r:id="rId2" xr:uid="{91BBEB2D-8CEB-4B06-A799-C229CA9301A6}"/>
    <hyperlink ref="E9" r:id="rId3" display="Bennett, Elizabeth A., and Janina Grabs. &quot;How can sustainable business models distribute value more equitably in global value chains? Introducing “value chain profit sharing” as an emerging alternative to fair trade, direct trade, or solidarity trade.&quot; Business Ethics, the Environment &amp; Responsibility 34, no. 2 (2025): 581-601." xr:uid="{555E7642-78AB-4ECE-A84D-84F0ACA3B9DF}"/>
    <hyperlink ref="E13" r:id="rId4" xr:uid="{CDAE9846-2763-4B0D-8FEB-EB6ABE8503A7}"/>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2025-08-25T22:56:18Z</dcterms:modified>
</cp:coreProperties>
</file>