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E0C9A27-D760-4B11-B4DB-4BB54A5FF6B3}" xr6:coauthVersionLast="47" xr6:coauthVersionMax="47" xr10:uidLastSave="{00000000-0000-0000-0000-000000000000}"/>
  <bookViews>
    <workbookView xWindow="3090" yWindow="900" windowWidth="22200" windowHeight="14685" xr2:uid="{975520F9-B6E9-48FA-9812-89BEC17E316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F14" i="1"/>
  <c r="M14" i="1"/>
  <c r="J19" i="1"/>
  <c r="H3" i="1"/>
  <c r="L16" i="1" l="1"/>
  <c r="L3" i="1" l="1"/>
  <c r="L17" i="1"/>
  <c r="H8" i="1"/>
  <c r="H12" i="1"/>
  <c r="H7" i="1"/>
  <c r="H6" i="1"/>
  <c r="H5" i="1"/>
  <c r="H10" i="1"/>
  <c r="H4" i="1"/>
  <c r="L10" i="1" l="1"/>
  <c r="P10" i="1" s="1"/>
  <c r="L5" i="1"/>
  <c r="P5" i="1" s="1"/>
  <c r="L6" i="1"/>
  <c r="P6" i="1" s="1"/>
  <c r="L7" i="1"/>
  <c r="P7" i="1" s="1"/>
  <c r="L12" i="1"/>
  <c r="P12" i="1" s="1"/>
  <c r="L8" i="1"/>
  <c r="P8" i="1" s="1"/>
  <c r="L4" i="1"/>
  <c r="P4" i="1" s="1"/>
  <c r="H14" i="1"/>
  <c r="P3" i="1"/>
  <c r="L14" i="1" l="1"/>
  <c r="P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tc={E0602A9C-ACDD-4F92-BF29-892E7111F341}</author>
    <author>tc={5B3CB204-A080-41CF-881F-82DB073743C5}</author>
  </authors>
  <commentList>
    <comment ref="G2" authorId="0" shapeId="0" xr:uid="{E0602A9C-ACDD-4F92-BF29-892E7111F3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 Closed price if pos. is not open</t>
      </text>
    </comment>
    <comment ref="L2" authorId="1" shapeId="0" xr:uid="{5B3CB204-A080-41CF-881F-82DB073743C5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recent ratings will have more accurate alpha as more time passes and the RFR changes in this excel calculation. Alpha difference as RFR changes is negligible thouigh</t>
      </text>
    </comment>
  </commentList>
</comments>
</file>

<file path=xl/sharedStrings.xml><?xml version="1.0" encoding="utf-8"?>
<sst xmlns="http://schemas.openxmlformats.org/spreadsheetml/2006/main" count="45" uniqueCount="34">
  <si>
    <t>Date</t>
  </si>
  <si>
    <t>SRPT</t>
  </si>
  <si>
    <t>AVXL</t>
  </si>
  <si>
    <t>PYPL</t>
  </si>
  <si>
    <t>SPY (Benchmark)</t>
  </si>
  <si>
    <t>Update:</t>
  </si>
  <si>
    <t>ATYR</t>
  </si>
  <si>
    <t>ABVX</t>
  </si>
  <si>
    <t>OXY</t>
  </si>
  <si>
    <t>SMMT</t>
  </si>
  <si>
    <t>Stock</t>
  </si>
  <si>
    <t>Direction</t>
  </si>
  <si>
    <t>Price</t>
  </si>
  <si>
    <t>Conviction/Size</t>
  </si>
  <si>
    <t>Current Price</t>
  </si>
  <si>
    <t>%</t>
  </si>
  <si>
    <t>Notes</t>
  </si>
  <si>
    <t>W/L</t>
  </si>
  <si>
    <t>LONG</t>
  </si>
  <si>
    <t>SHORT</t>
  </si>
  <si>
    <t>alpha</t>
  </si>
  <si>
    <t>10YR US Yield</t>
  </si>
  <si>
    <t>beta</t>
  </si>
  <si>
    <t>WinRate</t>
  </si>
  <si>
    <t>(test)</t>
  </si>
  <si>
    <t>conviction adj. alpha</t>
  </si>
  <si>
    <t>CRDF</t>
  </si>
  <si>
    <t>Closed 7/30/25</t>
  </si>
  <si>
    <t>AVG</t>
  </si>
  <si>
    <t>Sector</t>
  </si>
  <si>
    <t>Biopharma</t>
  </si>
  <si>
    <t>Tech</t>
  </si>
  <si>
    <t>Energy</t>
  </si>
  <si>
    <t>alpha on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</si>
</sst>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2F22929-51C4-4A49-8A52-D430D2AD071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8-26T04:07:39.21" personId="{C2F22929-51C4-4A49-8A52-D430D2AD0712}" id="{E0602A9C-ACDD-4F92-BF29-892E7111F341}">
    <text>Or Closed price if pos. is not open</text>
  </threadedComment>
  <threadedComment ref="L2" dT="2025-08-26T04:10:52.56" personId="{C2F22929-51C4-4A49-8A52-D430D2AD0712}" id="{5B3CB204-A080-41CF-881F-82DB073743C5}">
    <text>More recent ratings will have more accurate alpha as more time passes and the RFR changes in this excel calculation. Alpha difference as RFR changes is negligible thouigh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B13-8CAC-436C-8123-F4D415EF8DC4}">
  <dimension ref="A1:P21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K7" sqref="K7"/>
    </sheetView>
  </sheetViews>
  <sheetFormatPr defaultRowHeight="12.75" x14ac:dyDescent="0.2"/>
  <cols>
    <col min="1" max="1" width="7.42578125" bestFit="1" customWidth="1"/>
    <col min="2" max="2" width="16.140625" bestFit="1" customWidth="1"/>
    <col min="3" max="3" width="9.42578125" bestFit="1" customWidth="1"/>
    <col min="4" max="4" width="8.28515625" bestFit="1" customWidth="1"/>
    <col min="5" max="5" width="7" bestFit="1" customWidth="1"/>
    <col min="6" max="6" width="13.85546875" bestFit="1" customWidth="1"/>
    <col min="7" max="7" width="11.85546875" bestFit="1" customWidth="1"/>
    <col min="8" max="8" width="10.140625" customWidth="1"/>
    <col min="9" max="9" width="13.5703125" bestFit="1" customWidth="1"/>
    <col min="11" max="11" width="13.140625" bestFit="1" customWidth="1"/>
    <col min="14" max="14" width="9.85546875" bestFit="1" customWidth="1"/>
    <col min="16" max="16" width="18" bestFit="1" customWidth="1"/>
  </cols>
  <sheetData>
    <row r="1" spans="1:16" x14ac:dyDescent="0.2">
      <c r="A1" s="4" t="s">
        <v>5</v>
      </c>
      <c r="B1" s="1">
        <v>45894</v>
      </c>
      <c r="P1" t="s">
        <v>24</v>
      </c>
    </row>
    <row r="2" spans="1:16" x14ac:dyDescent="0.2">
      <c r="B2" t="s">
        <v>10</v>
      </c>
      <c r="C2" t="s">
        <v>0</v>
      </c>
      <c r="D2" t="s">
        <v>11</v>
      </c>
      <c r="E2" t="s">
        <v>12</v>
      </c>
      <c r="F2" t="s">
        <v>13</v>
      </c>
      <c r="G2" t="s">
        <v>14</v>
      </c>
      <c r="H2" s="5" t="s">
        <v>15</v>
      </c>
      <c r="I2" t="s">
        <v>16</v>
      </c>
      <c r="J2" t="s">
        <v>17</v>
      </c>
      <c r="K2" t="s">
        <v>33</v>
      </c>
      <c r="L2" t="s">
        <v>20</v>
      </c>
      <c r="M2" t="s">
        <v>22</v>
      </c>
      <c r="N2" t="s">
        <v>29</v>
      </c>
      <c r="P2" t="s">
        <v>25</v>
      </c>
    </row>
    <row r="3" spans="1:16" x14ac:dyDescent="0.2">
      <c r="B3" t="s">
        <v>26</v>
      </c>
      <c r="C3" s="1">
        <v>45862</v>
      </c>
      <c r="D3" t="s">
        <v>19</v>
      </c>
      <c r="E3">
        <v>4.1399999999999997</v>
      </c>
      <c r="F3">
        <v>3</v>
      </c>
      <c r="G3">
        <v>2.4900000000000002</v>
      </c>
      <c r="H3" s="3">
        <f>(G3/E3-1)*-1</f>
        <v>0.39855072463768104</v>
      </c>
      <c r="I3" t="s">
        <v>27</v>
      </c>
      <c r="J3">
        <v>1</v>
      </c>
      <c r="K3" s="6">
        <v>0.41710000000000003</v>
      </c>
      <c r="L3" s="6">
        <f>H3-($H$17+M3*($H$16-$H$17))</f>
        <v>0.41713309365421752</v>
      </c>
      <c r="M3">
        <v>1.54</v>
      </c>
      <c r="N3" t="s">
        <v>30</v>
      </c>
      <c r="P3" s="6">
        <f>(F3*L3)/MIN(F3:F11)</f>
        <v>0.62569964048132631</v>
      </c>
    </row>
    <row r="4" spans="1:16" x14ac:dyDescent="0.2">
      <c r="B4" t="s">
        <v>1</v>
      </c>
      <c r="C4" s="1">
        <v>45887</v>
      </c>
      <c r="D4" t="s">
        <v>18</v>
      </c>
      <c r="E4">
        <v>21.81</v>
      </c>
      <c r="F4">
        <v>5</v>
      </c>
      <c r="G4">
        <v>20.36</v>
      </c>
      <c r="H4" s="3">
        <f>G4/E4-1</f>
        <v>-6.6483264557542388E-2</v>
      </c>
      <c r="L4" s="6">
        <f>H4-($H$17+M4*($H$16-$H$17))</f>
        <v>-9.0878141344810703E-2</v>
      </c>
      <c r="M4">
        <v>0.46</v>
      </c>
      <c r="N4" t="s">
        <v>30</v>
      </c>
      <c r="P4" s="6">
        <f>(F4*L4)/MIN(F4:F12)</f>
        <v>-0.22719535336202676</v>
      </c>
    </row>
    <row r="5" spans="1:16" x14ac:dyDescent="0.2">
      <c r="B5" t="s">
        <v>2</v>
      </c>
      <c r="C5" s="1">
        <v>45887</v>
      </c>
      <c r="D5" t="s">
        <v>19</v>
      </c>
      <c r="E5">
        <v>9.94</v>
      </c>
      <c r="F5">
        <v>5</v>
      </c>
      <c r="G5">
        <v>9.51</v>
      </c>
      <c r="H5" s="3">
        <f>(G5/E5-1)*-1</f>
        <v>4.3259557344064392E-2</v>
      </c>
      <c r="L5" s="6">
        <f>H5-($H$17+M5*($H$16-$H$17))</f>
        <v>3.2394554235771658E-2</v>
      </c>
      <c r="M5">
        <v>0.8</v>
      </c>
      <c r="N5" t="s">
        <v>30</v>
      </c>
      <c r="P5" s="6">
        <f t="shared" ref="P5:P12" si="0">(F5*L5)/MIN(F5:F13)</f>
        <v>8.0986385589429138E-2</v>
      </c>
    </row>
    <row r="6" spans="1:16" x14ac:dyDescent="0.2">
      <c r="B6" t="s">
        <v>6</v>
      </c>
      <c r="C6" s="1">
        <v>45893</v>
      </c>
      <c r="D6" t="s">
        <v>19</v>
      </c>
      <c r="E6" s="2">
        <v>5.3</v>
      </c>
      <c r="F6">
        <v>5</v>
      </c>
      <c r="G6" s="2">
        <v>5.33</v>
      </c>
      <c r="H6" s="3">
        <f>G6/E6-1</f>
        <v>5.6603773584906758E-3</v>
      </c>
      <c r="L6" s="6">
        <f>H6-($H$17+M6*($H$16-$H$17))</f>
        <v>7.6443616739305109E-4</v>
      </c>
      <c r="M6">
        <v>0.95</v>
      </c>
      <c r="N6" t="s">
        <v>30</v>
      </c>
      <c r="P6" s="6">
        <f t="shared" si="0"/>
        <v>1.9110904184826277E-3</v>
      </c>
    </row>
    <row r="7" spans="1:16" x14ac:dyDescent="0.2">
      <c r="B7" t="s">
        <v>7</v>
      </c>
      <c r="C7" s="1">
        <v>45894</v>
      </c>
      <c r="D7" t="s">
        <v>18</v>
      </c>
      <c r="E7" s="2">
        <v>77</v>
      </c>
      <c r="F7">
        <v>3</v>
      </c>
      <c r="G7" s="2">
        <v>77</v>
      </c>
      <c r="H7" s="3">
        <f>G7/E7-1</f>
        <v>0</v>
      </c>
      <c r="L7" s="6">
        <f>H7-($H$17+M7*($H$16-$H$17))</f>
        <v>2.0174118861121859E-2</v>
      </c>
      <c r="M7">
        <v>1.58</v>
      </c>
      <c r="N7" t="s">
        <v>30</v>
      </c>
      <c r="P7" s="6">
        <f t="shared" si="0"/>
        <v>3.0261178291682789E-2</v>
      </c>
    </row>
    <row r="8" spans="1:16" x14ac:dyDescent="0.2">
      <c r="B8" t="s">
        <v>9</v>
      </c>
      <c r="C8" s="1">
        <v>45894</v>
      </c>
      <c r="D8" t="s">
        <v>18</v>
      </c>
      <c r="E8" s="2">
        <v>26</v>
      </c>
      <c r="F8">
        <v>2</v>
      </c>
      <c r="G8" s="2">
        <v>26</v>
      </c>
      <c r="H8" s="3">
        <f>G8/E8-1</f>
        <v>0</v>
      </c>
      <c r="L8" s="6">
        <f>H8-($H$17+M8*($H$16-$H$17))</f>
        <v>-8.4773783414146889E-3</v>
      </c>
      <c r="M8">
        <v>0.86</v>
      </c>
      <c r="N8" t="s">
        <v>30</v>
      </c>
      <c r="P8" s="6">
        <f>(F8*L8)/MIN(F8:F16)</f>
        <v>-8.4773783414146889E-3</v>
      </c>
    </row>
    <row r="9" spans="1:16" x14ac:dyDescent="0.2">
      <c r="P9" s="6"/>
    </row>
    <row r="10" spans="1:16" x14ac:dyDescent="0.2">
      <c r="B10" t="s">
        <v>3</v>
      </c>
      <c r="C10" s="1">
        <v>45887</v>
      </c>
      <c r="D10" t="s">
        <v>18</v>
      </c>
      <c r="E10">
        <v>69.23</v>
      </c>
      <c r="F10">
        <v>3</v>
      </c>
      <c r="G10">
        <v>69.900000000000006</v>
      </c>
      <c r="H10" s="3">
        <f>G10/E10-1</f>
        <v>9.677885309836709E-3</v>
      </c>
      <c r="L10" s="6">
        <f>H10-($H$17+M10*($H$16-$H$17))</f>
        <v>2.4280879714909789E-2</v>
      </c>
      <c r="M10">
        <v>1.44</v>
      </c>
      <c r="N10" t="s">
        <v>31</v>
      </c>
      <c r="P10" s="6">
        <f>(F10*L10)/MIN(F10:F17)</f>
        <v>2.4280879714909789E-2</v>
      </c>
    </row>
    <row r="11" spans="1:16" x14ac:dyDescent="0.2">
      <c r="P11" s="6"/>
    </row>
    <row r="12" spans="1:16" x14ac:dyDescent="0.2">
      <c r="B12" t="s">
        <v>8</v>
      </c>
      <c r="C12" s="1">
        <v>45894</v>
      </c>
      <c r="D12" t="s">
        <v>18</v>
      </c>
      <c r="E12" s="2">
        <v>46</v>
      </c>
      <c r="F12">
        <v>5</v>
      </c>
      <c r="G12" s="2">
        <v>46</v>
      </c>
      <c r="H12" s="3">
        <f>G12/E12-1</f>
        <v>0</v>
      </c>
      <c r="L12" s="6">
        <f>H12-($H$17+M12*($H$16-$H$17))</f>
        <v>-6.4876910356829812E-3</v>
      </c>
      <c r="M12">
        <v>0.91</v>
      </c>
      <c r="N12" t="s">
        <v>32</v>
      </c>
      <c r="P12" s="6">
        <f>(F12*L12)/MIN(F12:F19)</f>
        <v>-8.3712142395909427E-3</v>
      </c>
    </row>
    <row r="14" spans="1:16" x14ac:dyDescent="0.2">
      <c r="B14" t="s">
        <v>28</v>
      </c>
      <c r="F14" s="2">
        <f>AVERAGE(F3:F12)</f>
        <v>3.875</v>
      </c>
      <c r="H14" s="3">
        <f>AVERAGE(H3:H12)</f>
        <v>4.8833160011566304E-2</v>
      </c>
      <c r="L14" s="6">
        <f>AVERAGE(L3:L12)</f>
        <v>4.8612983988938187E-2</v>
      </c>
      <c r="M14" s="2">
        <f>AVERAGE(M3:M12)</f>
        <v>1.0675000000000001</v>
      </c>
      <c r="P14" s="6">
        <f>AVERAGE(P3:P12)</f>
        <v>6.4886903569099777E-2</v>
      </c>
    </row>
    <row r="16" spans="1:16" x14ac:dyDescent="0.2">
      <c r="B16" t="s">
        <v>4</v>
      </c>
      <c r="C16" s="1">
        <v>45887</v>
      </c>
      <c r="E16">
        <v>643.44000000000005</v>
      </c>
      <c r="G16" s="2">
        <v>645.30999999999995</v>
      </c>
      <c r="H16" s="3">
        <f>G16/E16-1</f>
        <v>2.906253885365917E-3</v>
      </c>
      <c r="I16" s="3"/>
      <c r="L16" s="6">
        <f>H16-($H$17+M16*($H$16-$H$17))</f>
        <v>0</v>
      </c>
      <c r="M16">
        <v>1</v>
      </c>
    </row>
    <row r="17" spans="2:13" x14ac:dyDescent="0.2">
      <c r="B17" t="s">
        <v>21</v>
      </c>
      <c r="C17" s="1"/>
      <c r="H17" s="6">
        <v>4.2700000000000002E-2</v>
      </c>
      <c r="I17" s="3"/>
      <c r="L17" s="6">
        <f>H17-($H$17+M17*($H$16-$H$17))</f>
        <v>0</v>
      </c>
      <c r="M17">
        <v>0</v>
      </c>
    </row>
    <row r="19" spans="2:13" x14ac:dyDescent="0.2">
      <c r="B19" t="s">
        <v>23</v>
      </c>
      <c r="I19" s="3"/>
      <c r="J19" s="3">
        <f>SUM(J3:J15)/COUNT(J3:J15)</f>
        <v>1</v>
      </c>
      <c r="K19" s="3"/>
    </row>
    <row r="21" spans="2:13" x14ac:dyDescent="0.2">
      <c r="I21" s="3"/>
      <c r="J21" s="3"/>
      <c r="K2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2025-08-18T10:10:50Z</dcterms:created>
  <dcterms:modified xsi:type="dcterms:W3CDTF">2025-08-26T04:29:24Z</dcterms:modified>
</cp:coreProperties>
</file>