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34A91243-1407-4BA5-B884-37D11449FB64}" xr6:coauthVersionLast="47" xr6:coauthVersionMax="47" xr10:uidLastSave="{00000000-0000-0000-0000-000000000000}"/>
  <bookViews>
    <workbookView xWindow="1185" yWindow="945" windowWidth="22200" windowHeight="14535" activeTab="3" xr2:uid="{F5CD5BBC-DCF7-4AA4-99E5-12FC1BD91F9B}"/>
  </bookViews>
  <sheets>
    <sheet name="Main" sheetId="1" r:id="rId1"/>
    <sheet name="Model" sheetId="2" r:id="rId2"/>
    <sheet name="Regulatory" sheetId="6" r:id="rId3"/>
    <sheet name="IP" sheetId="4" r:id="rId4"/>
    <sheet name="Literature" sheetId="3" r:id="rId5"/>
    <sheet name="Competitor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8" i="2" l="1"/>
  <c r="AE27" i="2"/>
  <c r="AE26" i="2"/>
  <c r="U9" i="2"/>
  <c r="V9" i="2" s="1"/>
  <c r="W9" i="2" s="1"/>
  <c r="X9" i="2" s="1"/>
  <c r="Y9" i="2" s="1"/>
  <c r="Z9" i="2" s="1"/>
  <c r="AA9" i="2" s="1"/>
  <c r="T9" i="2"/>
  <c r="T3" i="2"/>
  <c r="U3" i="2"/>
  <c r="V3" i="2"/>
  <c r="W3" i="2"/>
  <c r="X3" i="2"/>
  <c r="Y3" i="2"/>
  <c r="Z3" i="2"/>
  <c r="AA3" i="2"/>
  <c r="S3" i="2"/>
  <c r="P5" i="2"/>
  <c r="Q5" i="2" s="1"/>
  <c r="R5" i="2" s="1"/>
  <c r="S5" i="2" s="1"/>
  <c r="T5" i="2" s="1"/>
  <c r="U5" i="2" s="1"/>
  <c r="V5" i="2" s="1"/>
  <c r="W5" i="2" s="1"/>
  <c r="X5" i="2" s="1"/>
  <c r="Y5" i="2" s="1"/>
  <c r="Z5" i="2" s="1"/>
  <c r="AA5" i="2" s="1"/>
  <c r="T11" i="2"/>
  <c r="S11" i="2"/>
  <c r="U11" i="2" l="1"/>
  <c r="V11" i="2" l="1"/>
  <c r="W11" i="2" l="1"/>
  <c r="X11" i="2" l="1"/>
  <c r="Y11" i="2" l="1"/>
  <c r="Z11" i="2" l="1"/>
  <c r="S12" i="2"/>
  <c r="S13" i="2" s="1"/>
  <c r="S16" i="2" s="1"/>
  <c r="H29" i="2"/>
  <c r="I18" i="2" s="1"/>
  <c r="I15" i="2"/>
  <c r="I14" i="2"/>
  <c r="I16" i="2" s="1"/>
  <c r="Q11" i="2"/>
  <c r="Q13" i="2" s="1"/>
  <c r="Q12" i="2"/>
  <c r="C16" i="2"/>
  <c r="D16" i="2"/>
  <c r="E16" i="2"/>
  <c r="F16" i="2"/>
  <c r="G16" i="2"/>
  <c r="H16" i="2"/>
  <c r="L16" i="2"/>
  <c r="M16" i="2"/>
  <c r="N16" i="2"/>
  <c r="O16" i="2"/>
  <c r="P16" i="2"/>
  <c r="R16" i="2"/>
  <c r="M13" i="2"/>
  <c r="N13" i="2"/>
  <c r="O13" i="2"/>
  <c r="P13" i="2"/>
  <c r="R13" i="2"/>
  <c r="L13" i="2"/>
  <c r="I13" i="2"/>
  <c r="J13" i="2"/>
  <c r="F17" i="2"/>
  <c r="F19" i="2" s="1"/>
  <c r="F21" i="2" s="1"/>
  <c r="G17" i="2"/>
  <c r="G19" i="2" s="1"/>
  <c r="G21" i="2" s="1"/>
  <c r="D13" i="2"/>
  <c r="E13" i="2"/>
  <c r="F13" i="2"/>
  <c r="G13" i="2"/>
  <c r="C13" i="2"/>
  <c r="H13" i="2"/>
  <c r="M2" i="2"/>
  <c r="N2" i="2" s="1"/>
  <c r="O2" i="2" s="1"/>
  <c r="P2" i="2" s="1"/>
  <c r="Q2" i="2" s="1"/>
  <c r="R2" i="2" s="1"/>
  <c r="S2" i="2" s="1"/>
  <c r="T2" i="2" s="1"/>
  <c r="U2" i="2" s="1"/>
  <c r="V2" i="2" s="1"/>
  <c r="W2" i="2" s="1"/>
  <c r="X2" i="2" s="1"/>
  <c r="Y2" i="2" s="1"/>
  <c r="Z2" i="2" s="1"/>
  <c r="AA2" i="2" s="1"/>
  <c r="K6" i="1"/>
  <c r="K5" i="1"/>
  <c r="K3" i="1"/>
  <c r="K4" i="1" s="1"/>
  <c r="K7" i="1" s="1"/>
  <c r="O17" i="2" l="1"/>
  <c r="O19" i="2" s="1"/>
  <c r="O21" i="2" s="1"/>
  <c r="I17" i="2"/>
  <c r="M17" i="2"/>
  <c r="M19" i="2" s="1"/>
  <c r="M21" i="2" s="1"/>
  <c r="E17" i="2"/>
  <c r="E19" i="2" s="1"/>
  <c r="E21" i="2" s="1"/>
  <c r="D17" i="2"/>
  <c r="D19" i="2" s="1"/>
  <c r="D21" i="2" s="1"/>
  <c r="AA11" i="2"/>
  <c r="T12" i="2"/>
  <c r="T13" i="2" s="1"/>
  <c r="T16" i="2" s="1"/>
  <c r="T17" i="2" s="1"/>
  <c r="J14" i="2"/>
  <c r="Q14" i="2" s="1"/>
  <c r="N17" i="2"/>
  <c r="N19" i="2" s="1"/>
  <c r="N21" i="2" s="1"/>
  <c r="J15" i="2"/>
  <c r="J16" i="2" s="1"/>
  <c r="J17" i="2" s="1"/>
  <c r="H17" i="2"/>
  <c r="H19" i="2" s="1"/>
  <c r="H21" i="2" s="1"/>
  <c r="I19" i="2"/>
  <c r="I20" i="2"/>
  <c r="P17" i="2"/>
  <c r="P19" i="2" s="1"/>
  <c r="P21" i="2" s="1"/>
  <c r="L17" i="2"/>
  <c r="L19" i="2" s="1"/>
  <c r="L21" i="2" s="1"/>
  <c r="S17" i="2"/>
  <c r="C17" i="2"/>
  <c r="C19" i="2" s="1"/>
  <c r="C21" i="2" s="1"/>
  <c r="R17" i="2"/>
  <c r="B17" i="3"/>
  <c r="B16" i="3"/>
  <c r="Q15" i="2" l="1"/>
  <c r="Q16" i="2" s="1"/>
  <c r="Q17" i="2" s="1"/>
  <c r="U12" i="2"/>
  <c r="U13" i="2" s="1"/>
  <c r="U16" i="2" s="1"/>
  <c r="U17" i="2" s="1"/>
  <c r="I21" i="2"/>
  <c r="I29" i="2" s="1"/>
  <c r="V12" i="2" l="1"/>
  <c r="V13" i="2" s="1"/>
  <c r="J18" i="2"/>
  <c r="V16" i="2" l="1"/>
  <c r="V17" i="2" s="1"/>
  <c r="W12" i="2"/>
  <c r="W13" i="2" s="1"/>
  <c r="Q18" i="2"/>
  <c r="Q19" i="2" s="1"/>
  <c r="J19" i="2"/>
  <c r="J20" i="2" s="1"/>
  <c r="X12" i="2" l="1"/>
  <c r="X13" i="2" s="1"/>
  <c r="W16" i="2"/>
  <c r="W17" i="2" s="1"/>
  <c r="J21" i="2"/>
  <c r="J29" i="2" s="1"/>
  <c r="Q29" i="2" s="1"/>
  <c r="R18" i="2" s="1"/>
  <c r="R19" i="2" s="1"/>
  <c r="R20" i="2" s="1"/>
  <c r="R21" i="2" s="1"/>
  <c r="R29" i="2" s="1"/>
  <c r="S18" i="2" s="1"/>
  <c r="S19" i="2" s="1"/>
  <c r="S20" i="2" s="1"/>
  <c r="S21" i="2" s="1"/>
  <c r="S29" i="2" s="1"/>
  <c r="T18" i="2" s="1"/>
  <c r="T19" i="2" s="1"/>
  <c r="T20" i="2" s="1"/>
  <c r="T21" i="2" s="1"/>
  <c r="T29" i="2" s="1"/>
  <c r="U18" i="2" s="1"/>
  <c r="U19" i="2" s="1"/>
  <c r="U20" i="2" s="1"/>
  <c r="U21" i="2" s="1"/>
  <c r="U29" i="2" s="1"/>
  <c r="Q20" i="2"/>
  <c r="Q21" i="2" s="1"/>
  <c r="X16" i="2" l="1"/>
  <c r="X17" i="2" s="1"/>
  <c r="Y12" i="2"/>
  <c r="Y13" i="2" s="1"/>
  <c r="Y16" i="2" s="1"/>
  <c r="Y17" i="2" s="1"/>
  <c r="V18" i="2"/>
  <c r="V19" i="2" s="1"/>
  <c r="V20" i="2" s="1"/>
  <c r="V21" i="2" s="1"/>
  <c r="V29" i="2" s="1"/>
  <c r="W18" i="2" s="1"/>
  <c r="W19" i="2" s="1"/>
  <c r="W20" i="2" s="1"/>
  <c r="W21" i="2" s="1"/>
  <c r="AA12" i="2" l="1"/>
  <c r="AA13" i="2" s="1"/>
  <c r="AA16" i="2" s="1"/>
  <c r="AA17" i="2" s="1"/>
  <c r="Z12" i="2"/>
  <c r="Z13" i="2" s="1"/>
  <c r="Z16" i="2" s="1"/>
  <c r="Z17" i="2" s="1"/>
  <c r="W29" i="2"/>
  <c r="X18" i="2" l="1"/>
  <c r="X19" i="2" s="1"/>
  <c r="X20" i="2" s="1"/>
  <c r="X21" i="2" s="1"/>
  <c r="X29" i="2" l="1"/>
  <c r="Y18" i="2" l="1"/>
  <c r="Y19" i="2" s="1"/>
  <c r="Y20" i="2" s="1"/>
  <c r="Y21" i="2" s="1"/>
  <c r="Y29" i="2" s="1"/>
  <c r="Z18" i="2" l="1"/>
  <c r="Z19" i="2" s="1"/>
  <c r="Z20" i="2" s="1"/>
  <c r="Z21" i="2" s="1"/>
  <c r="Z29" i="2" s="1"/>
  <c r="AA18" i="2" l="1"/>
  <c r="AA19" i="2" s="1"/>
  <c r="AA20" i="2" l="1"/>
  <c r="AA21" i="2" s="1"/>
  <c r="AB21" i="2" s="1"/>
  <c r="AC21" i="2" s="1"/>
  <c r="AD21" i="2" s="1"/>
  <c r="AE21" i="2" s="1"/>
  <c r="AF21" i="2" s="1"/>
  <c r="AG21" i="2" s="1"/>
  <c r="AH21" i="2" s="1"/>
  <c r="AI21" i="2" s="1"/>
  <c r="AJ21" i="2" s="1"/>
  <c r="AK21" i="2" s="1"/>
  <c r="AL21" i="2" s="1"/>
  <c r="AM21" i="2" s="1"/>
  <c r="AN21" i="2" s="1"/>
  <c r="AO21" i="2" s="1"/>
  <c r="AP21" i="2" s="1"/>
  <c r="AQ21" i="2" s="1"/>
  <c r="AR21" i="2" s="1"/>
  <c r="AS21" i="2" s="1"/>
  <c r="AT21" i="2" s="1"/>
  <c r="AU21" i="2" s="1"/>
  <c r="AV21" i="2" s="1"/>
  <c r="AW21" i="2" s="1"/>
  <c r="AX21" i="2" s="1"/>
  <c r="AY21" i="2" s="1"/>
  <c r="AZ21" i="2" s="1"/>
  <c r="BA21" i="2" s="1"/>
  <c r="BB21" i="2" s="1"/>
  <c r="BC21" i="2" s="1"/>
  <c r="BD21" i="2" s="1"/>
  <c r="BE21" i="2" s="1"/>
  <c r="BF21" i="2" s="1"/>
  <c r="BG21" i="2" s="1"/>
  <c r="BH21" i="2" s="1"/>
  <c r="BI21" i="2" s="1"/>
  <c r="BJ21" i="2" s="1"/>
  <c r="BK21" i="2" s="1"/>
  <c r="BL21" i="2" s="1"/>
  <c r="BM21" i="2" s="1"/>
  <c r="BN21" i="2" s="1"/>
  <c r="BO21" i="2" s="1"/>
  <c r="BP21" i="2" s="1"/>
  <c r="BQ21" i="2" s="1"/>
  <c r="BR21" i="2" s="1"/>
  <c r="BS21" i="2" s="1"/>
  <c r="BT21" i="2" s="1"/>
  <c r="BU21" i="2" s="1"/>
  <c r="BV21" i="2" s="1"/>
  <c r="BW21" i="2" s="1"/>
  <c r="BX21" i="2" s="1"/>
  <c r="BY21" i="2" s="1"/>
  <c r="BZ21" i="2" s="1"/>
  <c r="CA21" i="2" s="1"/>
  <c r="CB21" i="2" s="1"/>
  <c r="CC21" i="2" s="1"/>
  <c r="CD21" i="2" s="1"/>
  <c r="CE21" i="2" s="1"/>
  <c r="CF21" i="2" s="1"/>
  <c r="CG21" i="2" s="1"/>
  <c r="CH21" i="2" s="1"/>
  <c r="CI21" i="2" s="1"/>
  <c r="CJ21" i="2" s="1"/>
  <c r="CK21" i="2" s="1"/>
  <c r="CL21" i="2" s="1"/>
  <c r="CM21" i="2" s="1"/>
  <c r="CN21" i="2" s="1"/>
  <c r="CO21" i="2" s="1"/>
  <c r="CP21" i="2" s="1"/>
  <c r="CQ21" i="2" s="1"/>
  <c r="CR21" i="2" s="1"/>
  <c r="CS21" i="2" s="1"/>
  <c r="CT21" i="2" s="1"/>
  <c r="CU21" i="2" s="1"/>
  <c r="CV21" i="2" s="1"/>
  <c r="CW21" i="2" s="1"/>
  <c r="CX21" i="2" s="1"/>
  <c r="CY21" i="2" s="1"/>
  <c r="CZ21" i="2" s="1"/>
  <c r="DA21" i="2" s="1"/>
  <c r="DB21" i="2" s="1"/>
  <c r="DC21" i="2" s="1"/>
  <c r="DD21" i="2" s="1"/>
  <c r="DE21" i="2" s="1"/>
  <c r="DF21" i="2" s="1"/>
  <c r="DG21" i="2" s="1"/>
  <c r="DH21" i="2" s="1"/>
  <c r="DI21" i="2" s="1"/>
  <c r="DJ21" i="2" s="1"/>
  <c r="DK21" i="2" s="1"/>
  <c r="DL21" i="2" s="1"/>
  <c r="DM21" i="2" s="1"/>
  <c r="DN21" i="2" s="1"/>
  <c r="DO21" i="2" s="1"/>
  <c r="DP21" i="2" s="1"/>
  <c r="DQ21" i="2" s="1"/>
  <c r="DR21" i="2" s="1"/>
  <c r="DS21" i="2" s="1"/>
  <c r="DT21" i="2" s="1"/>
  <c r="DU21" i="2" s="1"/>
  <c r="DV21" i="2" s="1"/>
  <c r="DW21" i="2" s="1"/>
  <c r="AD26" i="2" l="1"/>
  <c r="AD27" i="2" s="1"/>
  <c r="AD28" i="2" s="1"/>
  <c r="AA29" i="2"/>
</calcChain>
</file>

<file path=xl/sharedStrings.xml><?xml version="1.0" encoding="utf-8"?>
<sst xmlns="http://schemas.openxmlformats.org/spreadsheetml/2006/main" count="1906" uniqueCount="1054">
  <si>
    <t>Price</t>
  </si>
  <si>
    <t>Shares</t>
  </si>
  <si>
    <t>MC</t>
  </si>
  <si>
    <t>Cash</t>
  </si>
  <si>
    <t>Debt</t>
  </si>
  <si>
    <t>EV</t>
  </si>
  <si>
    <t>2022 interview w/ CEO Jacob DeWitte</t>
  </si>
  <si>
    <t>30-40m per reactor 15mW</t>
  </si>
  <si>
    <t>10-20 years lifespan</t>
  </si>
  <si>
    <t>AI/Cloud Server Energy demand expansion</t>
  </si>
  <si>
    <t>Current energy demand</t>
  </si>
  <si>
    <t>Literature</t>
  </si>
  <si>
    <t>https://www.eia.gov/electricity/monthly/update/end-use.php</t>
  </si>
  <si>
    <t>&lt;4-5c / kWh price; compared to ~13.63c / kWh as of June 2025 on average for commerical 9c / kWh for industrial</t>
  </si>
  <si>
    <t>Commerical energy cost vs. OKLO reactors</t>
  </si>
  <si>
    <t>Industrial energy cost vs. OKLO reactors</t>
  </si>
  <si>
    <t>energy margins are likely low? So OKLO reactors are ~2x or more on average more cost effective, more space effective, green energy, no pollution?</t>
  </si>
  <si>
    <t>Naturally stops itself from being critical? And naturally cools?</t>
  </si>
  <si>
    <t>EBR2 reactor in 1960s in Idaho; ran for 30 years April 3rd 1986 full-scale safety tests</t>
  </si>
  <si>
    <t>Research:</t>
  </si>
  <si>
    <t>3c/kWh, removed its own waste</t>
  </si>
  <si>
    <t>didn’t get to market because of "regulatory side"</t>
  </si>
  <si>
    <t>Trump BBB / AI new regulatory approach to promote nuclear energy</t>
  </si>
  <si>
    <t>Government nuclear regulations?</t>
  </si>
  <si>
    <t>OKLO patents?</t>
  </si>
  <si>
    <t>Main</t>
  </si>
  <si>
    <t>Revenue</t>
  </si>
  <si>
    <t>AURORA reuse fuel</t>
  </si>
  <si>
    <t>"over 100 years of powering the US stored in nuclear waste that can be recycled"</t>
  </si>
  <si>
    <t>Fast vs. Slow reactor</t>
  </si>
  <si>
    <t>Slow reactors: bounce off hydrogen in water easier to be caught by atoms (need less fuel)</t>
  </si>
  <si>
    <t>Fast: carry more energy, split more (transuranicactonites) = use more waste efficiently</t>
  </si>
  <si>
    <t>Safest form of energy</t>
  </si>
  <si>
    <t>https://www.youtube.com/watch?v=tXbWC1mDrl4</t>
  </si>
  <si>
    <t>Title</t>
  </si>
  <si>
    <t>Topic</t>
  </si>
  <si>
    <t>CEO Interview</t>
  </si>
  <si>
    <t>Energy Pricing</t>
  </si>
  <si>
    <t>Read</t>
  </si>
  <si>
    <t>Patent</t>
  </si>
  <si>
    <t>Notes</t>
  </si>
  <si>
    <t>Date</t>
  </si>
  <si>
    <t>US-12394531-B2</t>
  </si>
  <si>
    <t>Reactor building and vessel systems</t>
  </si>
  <si>
    <t>DeWitte; Jacob et al.</t>
  </si>
  <si>
    <t>US-12347576-B2</t>
  </si>
  <si>
    <t>Fuel cell lifting system for nuclear reactors</t>
  </si>
  <si>
    <t>US-11735326-B2</t>
  </si>
  <si>
    <t>System having heat pipe passing through annulus of nuclear fuel element</t>
  </si>
  <si>
    <t>US-10692611-B2</t>
  </si>
  <si>
    <t>Passive inherent reactivity coefficient control in nuclear reactors</t>
  </si>
  <si>
    <t>"10-100x" less land to use</t>
  </si>
  <si>
    <t>Other clean energies? Solar: way too much space used, dams: too little areas where you can build one, windmills?</t>
  </si>
  <si>
    <t>Assignee</t>
  </si>
  <si>
    <t>Patents expire 2035-2045</t>
  </si>
  <si>
    <t>Big thing is building out manufacturing capabilities</t>
  </si>
  <si>
    <t>https://www.nrc.gov/about-nrc.html</t>
  </si>
  <si>
    <t>NRC denied application 2022; Since the NRC was founded in 1974 no plant that has submitted its initial original plant application has come online</t>
  </si>
  <si>
    <t>Atomic Energy Commission (AEC) 1946-1974 disbanded</t>
  </si>
  <si>
    <t>ERDA: Nuclear R&amp;D</t>
  </si>
  <si>
    <t>Atomic Energy Act of 1954: Permitted private ownership of nuclear power plants, gave regulatory and licensing authority to AEC</t>
  </si>
  <si>
    <t>Atomic Energy Act of 1946</t>
  </si>
  <si>
    <t>Energy Reorginization Act of 1974: Abolished AEC, formed NRC</t>
  </si>
  <si>
    <t>NRC: President and senate appoint spots</t>
  </si>
  <si>
    <t>https://adams-search.nrc.gov/home</t>
  </si>
  <si>
    <t>ADAMS search for NRC documents</t>
  </si>
  <si>
    <t>Beyond Nuclear?</t>
  </si>
  <si>
    <t>Accession#</t>
  </si>
  <si>
    <t>ML20223A390</t>
  </si>
  <si>
    <t>CEO: Jake DeWitte, Ph.D</t>
  </si>
  <si>
    <t>Enrico Fermi - Fast reactors</t>
  </si>
  <si>
    <t>OKLO uses fast reactors, liquid sodium coolant, sodium operates at high temperatures without being pressurized (simplier, smaller, cheaper)</t>
  </si>
  <si>
    <t>compatible with commonly avaliable alloys</t>
  </si>
  <si>
    <t>operating capicity factors, low dose rates</t>
  </si>
  <si>
    <t>self-cooling, self-stabilizing, fuel recycling; thermal expansion, thermal conduction, thermal convection</t>
  </si>
  <si>
    <t>energy transition will take decades</t>
  </si>
  <si>
    <t>Main growth factor: Datacenters (low space, lots of cheap energy, unmet energy demand by local providers) datacenters also need full 100% energy input 24/7 unlike grids which lack during some hours</t>
  </si>
  <si>
    <t>Korea Hydro</t>
  </si>
  <si>
    <t>Trump nuclear energy</t>
  </si>
  <si>
    <t>Natrium</t>
  </si>
  <si>
    <t>NuScale</t>
  </si>
  <si>
    <t>Cameco</t>
  </si>
  <si>
    <t>Constellation</t>
  </si>
  <si>
    <t>No profit until 2027</t>
  </si>
  <si>
    <t>95% of nuclear waste can be recycled</t>
  </si>
  <si>
    <t>Named after Oklo in Gabon: only natural nuclear reactor known to exist</t>
  </si>
  <si>
    <t>Q225</t>
  </si>
  <si>
    <t>Q124</t>
  </si>
  <si>
    <t>Q224</t>
  </si>
  <si>
    <t>Q324</t>
  </si>
  <si>
    <t>Q424</t>
  </si>
  <si>
    <t>Q125</t>
  </si>
  <si>
    <t>Q325</t>
  </si>
  <si>
    <t>Q425</t>
  </si>
  <si>
    <t>COGS</t>
  </si>
  <si>
    <t>Gross Profit</t>
  </si>
  <si>
    <t>R&amp;D</t>
  </si>
  <si>
    <t>G&amp;A</t>
  </si>
  <si>
    <t>Operating Expenses</t>
  </si>
  <si>
    <t>Operating Income</t>
  </si>
  <si>
    <t>Interest Income</t>
  </si>
  <si>
    <t>Pretax Income</t>
  </si>
  <si>
    <t>Tax</t>
  </si>
  <si>
    <t>Net Income</t>
  </si>
  <si>
    <t>EPS</t>
  </si>
  <si>
    <t>Revenue y/y</t>
  </si>
  <si>
    <t>Gross Margin</t>
  </si>
  <si>
    <t>Operating Margin</t>
  </si>
  <si>
    <t>Net Cash</t>
  </si>
  <si>
    <t>Power Plants</t>
  </si>
  <si>
    <t>Data Center CapEx</t>
  </si>
  <si>
    <t>Data Center Energy</t>
  </si>
  <si>
    <t>Qualitative Factors to research:</t>
  </si>
  <si>
    <t>R&amp;D Effectiveness</t>
  </si>
  <si>
    <t>Management Quality &amp; Integrity</t>
  </si>
  <si>
    <t>Market Potential</t>
  </si>
  <si>
    <t>Margin Sustainability</t>
  </si>
  <si>
    <t>Competition</t>
  </si>
  <si>
    <t>Competitor-cross analysis</t>
  </si>
  <si>
    <t>Growth w/o dilution?</t>
  </si>
  <si>
    <t>ROIC</t>
  </si>
  <si>
    <t>Maturity</t>
  </si>
  <si>
    <t>Discount</t>
  </si>
  <si>
    <t>NPV</t>
  </si>
  <si>
    <t>Share</t>
  </si>
  <si>
    <t>Url</t>
  </si>
  <si>
    <t>DocumentReportNumber</t>
  </si>
  <si>
    <t>ML19178A069</t>
  </si>
  <si>
    <t>Oklo Inc., Quality Assurance Program Description (QAPD): Design and Construction</t>
  </si>
  <si>
    <t>https://www.nrc.gov/docs/ML1917/ML19178A069.pdf</t>
  </si>
  <si>
    <t/>
  </si>
  <si>
    <t>Quality Assurance Program</t>
  </si>
  <si>
    <t>2019-06-30</t>
  </si>
  <si>
    <t>OKLO-2019-14-NP, Rev 0</t>
  </si>
  <si>
    <t>ML20027A006</t>
  </si>
  <si>
    <t>OKLO-2019-14-NP, Rev. 1, Oklo Inc. Quality Assurance Program Description (QAPD): Design and Construction. (RLSO Version).</t>
  </si>
  <si>
    <t>https://www.nrc.gov/docs/ML2002/ML20027A006.pdf</t>
  </si>
  <si>
    <t>2020-01-24</t>
  </si>
  <si>
    <t>OKLO-2019-14-NP, Rev. 1</t>
  </si>
  <si>
    <t>ML17114A468</t>
  </si>
  <si>
    <t>Oklo Inc., Quality Assurance Program Description Topical Report.</t>
  </si>
  <si>
    <t>https://www.nrc.gov/docs/ML1711/ML17114A468.pdf</t>
  </si>
  <si>
    <t>DeWitte J</t>
  </si>
  <si>
    <t>Letter, Quality Assurance Program, Topical Report</t>
  </si>
  <si>
    <t>2017-04-21</t>
  </si>
  <si>
    <t>OKLO-2017-01-NP</t>
  </si>
  <si>
    <t>ML20305A584</t>
  </si>
  <si>
    <t>Oklo Responses to NRC Request for Additional Information 1: Aurora  Step 1 MCA</t>
  </si>
  <si>
    <t>https://www.nrc.gov/docs/ML2030/ML20305A584.pdf</t>
  </si>
  <si>
    <t>Response to Request for Additional Information (RAI)</t>
  </si>
  <si>
    <t>2020-10-30</t>
  </si>
  <si>
    <t>ML21292A327</t>
  </si>
  <si>
    <t>Oklo Inc., Performance-Based Licensing Methodology Topical, Revision 1</t>
  </si>
  <si>
    <t>https://www.nrc.gov/docs/ML2129/ML21292A327.pdf</t>
  </si>
  <si>
    <t>Topical Report</t>
  </si>
  <si>
    <t>2021-10-31</t>
  </si>
  <si>
    <t>Oklo-2021-R20-NP, Rev 1</t>
  </si>
  <si>
    <t>ML20305A586</t>
  </si>
  <si>
    <t>Oklo Responses to NRC Request for Additional Information 3: Aurora  Step 1 - MCA - Heat Transfer in the Reactor System</t>
  </si>
  <si>
    <t>https://www.nrc.gov/docs/ML2030/ML20305A586.pdf</t>
  </si>
  <si>
    <t>ML20305A585</t>
  </si>
  <si>
    <t>Oklo Responses to NRC Request for Additional Information 2: Aurora  Step 1 QA</t>
  </si>
  <si>
    <t>https://www.nrc.gov/docs/ML2030/ML20305A585.pdf</t>
  </si>
  <si>
    <t>ML25220A128</t>
  </si>
  <si>
    <t>Oklo, Inc., Principal Design Criteria for the Aurora Powerhouse</t>
  </si>
  <si>
    <t>https://www.nrc.gov/docs/ML2522/ML25220A128.pdf</t>
  </si>
  <si>
    <t>Report, Technical</t>
  </si>
  <si>
    <t>2025-08-06</t>
  </si>
  <si>
    <t>Oklo-2025-RX-R012-NP, Rev 0</t>
  </si>
  <si>
    <t>ML20054M757</t>
  </si>
  <si>
    <t>Red-Lined OKLO-2019-14-NP, Rev. 1, Quality Assurance Program Description (QAPD): Design and Construction.</t>
  </si>
  <si>
    <t>https://www.nrc.gov/docs/ML2005/ML20054M757.pdf</t>
  </si>
  <si>
    <t>2020-02-23</t>
  </si>
  <si>
    <t>ML20054M761</t>
  </si>
  <si>
    <t>Clean OKLO-2019-14-NP, Rev. 1, Quality Assurance Program Description (QAPD): Design and Construction.</t>
  </si>
  <si>
    <t>https://www.nrc.gov/docs/ML2005/ML20054M761.pdf</t>
  </si>
  <si>
    <t>ML24254A332</t>
  </si>
  <si>
    <t>Oklo Inc., "Licensing Approach for the Oklo Fuel Recycling Facility" White Paper</t>
  </si>
  <si>
    <t>https://www.nrc.gov/docs/ML2425/ML24254A332.pdf</t>
  </si>
  <si>
    <t>Moore R</t>
  </si>
  <si>
    <t>Letter</t>
  </si>
  <si>
    <t>2024-09-10</t>
  </si>
  <si>
    <t>ML24292A215</t>
  </si>
  <si>
    <t>Oklo, Inc., Affidavit</t>
  </si>
  <si>
    <t>https://www.nrc.gov/docs/ML2429/ML24292A215.pdf</t>
  </si>
  <si>
    <t>Legal-Affidavit</t>
  </si>
  <si>
    <t>2024-10-18</t>
  </si>
  <si>
    <t>ML21216A340</t>
  </si>
  <si>
    <t>Oklo Inc. Anticipated Oklo Regulatory Engagement Schedule</t>
  </si>
  <si>
    <t>https://www.nrc.gov/docs/ML2121/ML21216A340.pdf</t>
  </si>
  <si>
    <t>2021-08-04</t>
  </si>
  <si>
    <t>ML24138A082</t>
  </si>
  <si>
    <t>Oklo Inc. - Transportation of Nuclear Material to and from the Oklo Fuel Recycling Facility - White Paper</t>
  </si>
  <si>
    <t>https://www.nrc.gov/docs/ML2413/ML24138A082.pdf</t>
  </si>
  <si>
    <t>2024-05-17</t>
  </si>
  <si>
    <t>ML24179A320</t>
  </si>
  <si>
    <t>Oklo Inc., Affidavit</t>
  </si>
  <si>
    <t>https://www.nrc.gov/docs/ML2417/ML24179A320.pdf</t>
  </si>
  <si>
    <t>2024-06-27</t>
  </si>
  <si>
    <t>ML19101A004</t>
  </si>
  <si>
    <t>Oklo, Inc. - Affidavit.</t>
  </si>
  <si>
    <t>https://www.nrc.gov/docs/ML1910/ML19101A004.pdf</t>
  </si>
  <si>
    <t>2019-04-10</t>
  </si>
  <si>
    <t>ML23307A224</t>
  </si>
  <si>
    <t>https://www.nrc.gov/docs/ML2330/ML23307A224.pdf</t>
  </si>
  <si>
    <t>2023-11-03</t>
  </si>
  <si>
    <t>ML23334A255</t>
  </si>
  <si>
    <t>https://www.nrc.gov/docs/ML2333/ML23334A255.pdf</t>
  </si>
  <si>
    <t>2023-11-30</t>
  </si>
  <si>
    <t>ML19024A010</t>
  </si>
  <si>
    <t>Oklo, Inc. Draft PDC Report.</t>
  </si>
  <si>
    <t>https://www.nrc.gov/docs/ML1902/ML19024A010.pdf</t>
  </si>
  <si>
    <t>2019-01-24</t>
  </si>
  <si>
    <t>ML20305A583</t>
  </si>
  <si>
    <t>Oklo Step 1 RAI Responses</t>
  </si>
  <si>
    <t>https://www.nrc.gov/docs/ML2030/ML20305A583.pdf</t>
  </si>
  <si>
    <t>Cochran C</t>
  </si>
  <si>
    <t>Letter, Response to Request for Additional Information (RAI)</t>
  </si>
  <si>
    <t>ML25143A267</t>
  </si>
  <si>
    <t>https://www.nrc.gov/docs/ML2514/ML25143A267.pdf</t>
  </si>
  <si>
    <t>2025-05-23</t>
  </si>
  <si>
    <t>ML24180A067</t>
  </si>
  <si>
    <t>https://www.nrc.gov/docs/ML2418/ML24180A067.pdf</t>
  </si>
  <si>
    <t>2024-06-28</t>
  </si>
  <si>
    <t>ML20075A012</t>
  </si>
  <si>
    <t>Oklo Radiation Protection Program.</t>
  </si>
  <si>
    <t>https://www.nrc.gov/docs/ML2007/ML20075A012.pdf</t>
  </si>
  <si>
    <t>2020-03-11</t>
  </si>
  <si>
    <t>ML25008A231</t>
  </si>
  <si>
    <t>https://www.nrc.gov/docs/ML2500/ML25008A231.pdf</t>
  </si>
  <si>
    <t>2025-01-08</t>
  </si>
  <si>
    <t>ML24327A266</t>
  </si>
  <si>
    <t>Oklo, Inc., "Safety Basis Development Approach for the Oklo Fuel Recycling Facility" White Paper</t>
  </si>
  <si>
    <t>https://www.nrc.gov/docs/ML2432/ML24327A266.pdf</t>
  </si>
  <si>
    <t>2024-11-22</t>
  </si>
  <si>
    <t>ML25143A221</t>
  </si>
  <si>
    <t>Oklo Inc., "Material Control and Accounting for the Oklo Fuel Recycling Facility" White Paper</t>
  </si>
  <si>
    <t>https://www.nrc.gov/docs/ML2514/ML25143A221.pdf</t>
  </si>
  <si>
    <t>ML23181A186</t>
  </si>
  <si>
    <t>https://www.nrc.gov/docs/ML2318/ML23181A186.pdf</t>
  </si>
  <si>
    <t>2023-06-30</t>
  </si>
  <si>
    <t>ML18149A003</t>
  </si>
  <si>
    <t>Oklo, Inc. - Enclosure 1, Affidavit.</t>
  </si>
  <si>
    <t>https://www.nrc.gov/docs/ML1814/ML18149A003.pdf</t>
  </si>
  <si>
    <t>2018-05-25</t>
  </si>
  <si>
    <t>ML24138A084</t>
  </si>
  <si>
    <t>Oklo Inc. - Enclosure 2: Affidavit</t>
  </si>
  <si>
    <t>https://www.nrc.gov/docs/ML2413/ML24138A084.pdf</t>
  </si>
  <si>
    <t>ML19361A033</t>
  </si>
  <si>
    <t>Oklo LPP 1Q2020 Public Redacted.</t>
  </si>
  <si>
    <t>https://www.nrc.gov/docs/ML1936/ML19361A033.pdf</t>
  </si>
  <si>
    <t>Project Plans and Schedules</t>
  </si>
  <si>
    <t>2019-10-31</t>
  </si>
  <si>
    <t>ML25177B641</t>
  </si>
  <si>
    <t>Oklo, Inc. - Letter of Intent to Submit a License Application for the Oklo Fuel Fabrication</t>
  </si>
  <si>
    <t>https://www.nrc.gov/docs/ML2517/ML25177B641.pdf</t>
  </si>
  <si>
    <t>Renner A</t>
  </si>
  <si>
    <t>2025-06-25</t>
  </si>
  <si>
    <t>ML23153A205</t>
  </si>
  <si>
    <t>https://www.nrc.gov/docs/ML2315/ML23153A205.pdf</t>
  </si>
  <si>
    <t>2023-06-02</t>
  </si>
  <si>
    <t>ML22187A287</t>
  </si>
  <si>
    <t>Oklo, Inc - Affidavit</t>
  </si>
  <si>
    <t>https://www.nrc.gov/docs/ML2218/ML22187A287.pdf</t>
  </si>
  <si>
    <t>2022-07-06</t>
  </si>
  <si>
    <t>ML20075A011</t>
  </si>
  <si>
    <t>Oklo Emergency Plan.</t>
  </si>
  <si>
    <t>https://www.nrc.gov/docs/ML2007/ML20075A011.pdf</t>
  </si>
  <si>
    <t>Emergency Preparedness-Emergency Plan</t>
  </si>
  <si>
    <t>ML19101A003</t>
  </si>
  <si>
    <t>Oklo Overview Presentation for Non-Safety Staff, Project 99902046.</t>
  </si>
  <si>
    <t>https://www.nrc.gov/docs/ML1910/ML19101A003.pdf</t>
  </si>
  <si>
    <t>Cochran C, DeWitte J</t>
  </si>
  <si>
    <t>2019-04-09</t>
  </si>
  <si>
    <t>ML24271A185</t>
  </si>
  <si>
    <t>Oklo Inc. Licensing Project Plan (Fuel Recycling): 3Q2024 Update</t>
  </si>
  <si>
    <t>https://www.nrc.gov/docs/ML2427/ML24271A185.pdf</t>
  </si>
  <si>
    <t>2024-09-27</t>
  </si>
  <si>
    <t>ML23293A280</t>
  </si>
  <si>
    <t>Oklo, Inc., Submittal of Emergency Plan White Paper</t>
  </si>
  <si>
    <t>https://www.nrc.gov/docs/ML2329/ML23293A280.pdf</t>
  </si>
  <si>
    <t>2023-10-20</t>
  </si>
  <si>
    <t>ML25008A224</t>
  </si>
  <si>
    <t>Oklo, Inc., Design and Licensing Meetings, November 12-13, 2024</t>
  </si>
  <si>
    <t>https://www.nrc.gov/docs/ML2500/ML25008A224.pdf</t>
  </si>
  <si>
    <t>Meeting Briefing Package/Handouts, Slides and Viewgraphs</t>
  </si>
  <si>
    <t>ML24204A022</t>
  </si>
  <si>
    <t>Oklo Presentation "Safety Basis Development Approach for Oklo Fuel Recycling Facility" for Public Meeting on July 24, 2024</t>
  </si>
  <si>
    <t>https://www.nrc.gov/docs/ML2420/ML24204A022.pdf</t>
  </si>
  <si>
    <t>2024-07-24</t>
  </si>
  <si>
    <t>ML25143A223</t>
  </si>
  <si>
    <t>https://www.nrc.gov/docs/ML2514/ML25143A223.pdf</t>
  </si>
  <si>
    <t>ML24089A126</t>
  </si>
  <si>
    <t>https://www.nrc.gov/docs/ML2408/ML24089A126.pdf</t>
  </si>
  <si>
    <t>2024-03-29</t>
  </si>
  <si>
    <t>ML23090A224</t>
  </si>
  <si>
    <t>https://www.nrc.gov/docs/ML2309/ML23090A224.pdf</t>
  </si>
  <si>
    <t>2023-03-31</t>
  </si>
  <si>
    <t>ML18282A004</t>
  </si>
  <si>
    <t>Oklo, Inc. Affidavit.</t>
  </si>
  <si>
    <t>https://www.nrc.gov/docs/ML1828/ML18282A004.pdf</t>
  </si>
  <si>
    <t>2018-10-09</t>
  </si>
  <si>
    <t>ML18114A267</t>
  </si>
  <si>
    <t>OKLO, Inc., Affidavit.</t>
  </si>
  <si>
    <t>https://www.nrc.gov/docs/ML1811/ML18114A267.pdf</t>
  </si>
  <si>
    <t>2018-04-24</t>
  </si>
  <si>
    <t>ML23293A283</t>
  </si>
  <si>
    <t>https://www.nrc.gov/docs/ML2329/ML23293A283.pdf</t>
  </si>
  <si>
    <t>ML17011A365</t>
  </si>
  <si>
    <t>Oklo Combined Email &amp; Comment.</t>
  </si>
  <si>
    <t>https://www.nrc.gov/docs/ML1701/ML17011A365.pdf</t>
  </si>
  <si>
    <t>E-Mail</t>
  </si>
  <si>
    <t>2016-06-09</t>
  </si>
  <si>
    <t>ML20305A587</t>
  </si>
  <si>
    <t>Oklo, Inc. - Maximum Credible Accident Methodology</t>
  </si>
  <si>
    <t>https://www.nrc.gov/docs/ML2030/ML20305A587.pdf</t>
  </si>
  <si>
    <t>ML20027A005</t>
  </si>
  <si>
    <t>Oklo Responses to the NRC Request for Additional Information Regarding the Oklo Design and Construction Quality Assurance  Program Description, Rev. 0: Round 2.</t>
  </si>
  <si>
    <t>https://www.nrc.gov/docs/ML2002/ML20027A005.pdf</t>
  </si>
  <si>
    <t>2020-01-31</t>
  </si>
  <si>
    <t>ML25071A135</t>
  </si>
  <si>
    <t>Oklo, Inc., Product-Based Operator Licensing Framework</t>
  </si>
  <si>
    <t>https://www.nrc.gov/docs/ML2507/ML25071A135.pdf</t>
  </si>
  <si>
    <t>2025-03-11</t>
  </si>
  <si>
    <t>ML19038A473</t>
  </si>
  <si>
    <t>Oklo Draft Guide 1353 Pilot Report - Redacted.</t>
  </si>
  <si>
    <t>https://www.nrc.gov/docs/ML1903/ML19038A473.pdf</t>
  </si>
  <si>
    <t>2018-09-30</t>
  </si>
  <si>
    <t>ML22250A515</t>
  </si>
  <si>
    <t>Oklo, Inc., Standardized Operational Programs White Paper</t>
  </si>
  <si>
    <t>https://www.nrc.gov/docs/ML2225/ML22250A515.pdf</t>
  </si>
  <si>
    <t>2022-09-05</t>
  </si>
  <si>
    <t>ML23209A874</t>
  </si>
  <si>
    <t>Oklo July-August 2023 Public Meeting - Presentation</t>
  </si>
  <si>
    <t>https://www.nrc.gov/docs/ML2320/ML23209A874.pdf</t>
  </si>
  <si>
    <t>2023-07-31</t>
  </si>
  <si>
    <t>ML21278B098</t>
  </si>
  <si>
    <t>https://www.nrc.gov/docs/ML2127/ML21278B098.pdf</t>
  </si>
  <si>
    <t>2021-10-05</t>
  </si>
  <si>
    <t>ML24355A194</t>
  </si>
  <si>
    <t>Oklo, Inc., Afidavit Pursuant to 10 CFR 2.390</t>
  </si>
  <si>
    <t>https://www.nrc.gov/docs/ML2435/ML24355A194.pdf</t>
  </si>
  <si>
    <t>2024-12-20</t>
  </si>
  <si>
    <t>ML19178A064</t>
  </si>
  <si>
    <t>Oklo Inc. Affidavit Pursuant to 10 CFR 2.390</t>
  </si>
  <si>
    <t>https://www.nrc.gov/docs/ML1917/ML19178A064.pdf</t>
  </si>
  <si>
    <t>2019-06-26</t>
  </si>
  <si>
    <t>ML25168A348</t>
  </si>
  <si>
    <t>Oklo, Inc. - Enclosure 2: Affidavit</t>
  </si>
  <si>
    <t>https://www.nrc.gov/docs/ML2516/ML25168A348.pdf</t>
  </si>
  <si>
    <t>2025-06-17</t>
  </si>
  <si>
    <t>ML21278B097</t>
  </si>
  <si>
    <t>Oklo Inc. - Submittal of Maximum Credible Accident Methodology Topical Report</t>
  </si>
  <si>
    <t>https://www.nrc.gov/docs/ML2127/ML21278B097.pdf</t>
  </si>
  <si>
    <t>ML25070A327</t>
  </si>
  <si>
    <t>Oklo Inc., Affidavit Pursuant to 10 CFR 2.390</t>
  </si>
  <si>
    <t>https://www.nrc.gov/docs/ML2507/ML25070A327.pdf</t>
  </si>
  <si>
    <t>ML25199A224</t>
  </si>
  <si>
    <t>Oklo, Inc., Affidavit Pursuant to 10 CFR 2.390</t>
  </si>
  <si>
    <t>https://www.nrc.gov/docs/ML2519/ML25199A224.pdf</t>
  </si>
  <si>
    <t>2025-07-18</t>
  </si>
  <si>
    <t>ML24356A002</t>
  </si>
  <si>
    <t>Oklo, Inc., Licensing Project Plan: Q1 2025 Update</t>
  </si>
  <si>
    <t>https://www.nrc.gov/docs/ML2435/ML24356A002.pdf</t>
  </si>
  <si>
    <t>ML19178A063</t>
  </si>
  <si>
    <t>Oklo Inc. Licensing Project Plan: 4Q 2019 Update</t>
  </si>
  <si>
    <t>https://www.nrc.gov/docs/ML1917/ML19178A063.pdf</t>
  </si>
  <si>
    <t>Legal-Affidavit, Letter</t>
  </si>
  <si>
    <t>ML25045A194</t>
  </si>
  <si>
    <t>https://www.nrc.gov/docs/ML2504/ML25045A194.pdf</t>
  </si>
  <si>
    <t>2025-02-14</t>
  </si>
  <si>
    <t>ML19101A008</t>
  </si>
  <si>
    <t>https://www.nrc.gov/docs/ML1910/ML19101A008.pdf</t>
  </si>
  <si>
    <t>ML24292A214</t>
  </si>
  <si>
    <t>Oklo, Inc., Fleet model for licensed operators</t>
  </si>
  <si>
    <t>https://www.nrc.gov/docs/ML2429/ML24292A214.pdf</t>
  </si>
  <si>
    <t>2024-09-26</t>
  </si>
  <si>
    <t>ML23341A195</t>
  </si>
  <si>
    <t>Oklo Inc., Affidavit for Withholding Document</t>
  </si>
  <si>
    <t>https://www.nrc.gov/docs/ML2334/ML23341A195.pdf</t>
  </si>
  <si>
    <t>2023-12-07</t>
  </si>
  <si>
    <t>ML20027A004</t>
  </si>
  <si>
    <t>Oklo Inc., Project 99902046 Responses to second round NRC RAIs on the Oklo Inc. Design and Construction Quality Assurance Plan Description, Rev. 0.</t>
  </si>
  <si>
    <t>https://www.nrc.gov/docs/ML2002/ML20027A004.pdf</t>
  </si>
  <si>
    <t>ML23090A223</t>
  </si>
  <si>
    <t>Oklo Inc., Licensing Project Plan: 1Q2023 Update</t>
  </si>
  <si>
    <t>https://www.nrc.gov/docs/ML2309/ML23090A223.pdf</t>
  </si>
  <si>
    <t>ML20027A007</t>
  </si>
  <si>
    <t>OKLO-2019-14-NP, Rev. 1, Oklo Inc. Quality Assurance Program Description (QAPD): Design and Construction. (Clean Version).</t>
  </si>
  <si>
    <t>https://www.nrc.gov/docs/ML2002/ML20027A007.pdf</t>
  </si>
  <si>
    <t>ML19170A419</t>
  </si>
  <si>
    <t>Oklo Inc., Letter Regarding Prior QAPD Review</t>
  </si>
  <si>
    <t>https://www.nrc.gov/docs/ML1917/ML19170A419.pdf</t>
  </si>
  <si>
    <t>ML23153A203</t>
  </si>
  <si>
    <t>Oklo Inc., "Safety Classification Overview" White Paper</t>
  </si>
  <si>
    <t>https://www.nrc.gov/docs/ML2315/ML23153A203.pdf</t>
  </si>
  <si>
    <t>ML20289A067</t>
  </si>
  <si>
    <t>Oklo Responses to RAI 2: Aurora Step 1 - QA</t>
  </si>
  <si>
    <t>https://www.nrc.gov/docs/ML2028/ML20289A067.pdf</t>
  </si>
  <si>
    <t>2020-10-14</t>
  </si>
  <si>
    <t>ML18319A003</t>
  </si>
  <si>
    <t>Oklo, Inc., Enclosure 1 - Affidavit.</t>
  </si>
  <si>
    <t>https://www.nrc.gov/docs/ML1831/ML18319A003.pdf</t>
  </si>
  <si>
    <t>2018-11-10</t>
  </si>
  <si>
    <t>ML21187A001</t>
  </si>
  <si>
    <t>Oklo Inc., Performance-Based Licensing Methodology, Rev 0</t>
  </si>
  <si>
    <t>https://www.nrc.gov/docs/ML2118/ML21187A001.pdf</t>
  </si>
  <si>
    <t>2021-07-31</t>
  </si>
  <si>
    <t>ML23087A284</t>
  </si>
  <si>
    <t>Oklo - Slides for 03/29/2023 Meeting- Public Presentation</t>
  </si>
  <si>
    <t>https://www.nrc.gov/docs/ML2308/ML23087A284.pdf</t>
  </si>
  <si>
    <t>Slides and Viewgraphs</t>
  </si>
  <si>
    <t>2023-03-29</t>
  </si>
  <si>
    <t>ML18149A002</t>
  </si>
  <si>
    <t>Oklo, Inc. - Transmittal of Initial Integrated Application Plan Update.</t>
  </si>
  <si>
    <t>https://www.nrc.gov/docs/ML1814/ML18149A002.pdf</t>
  </si>
  <si>
    <t>ML23111A297</t>
  </si>
  <si>
    <t>Oklo, Inc. - "Source Term Modeling Overview" - White Paper</t>
  </si>
  <si>
    <t>https://www.nrc.gov/docs/ML2311/ML23111A297.pdf</t>
  </si>
  <si>
    <t>2023-04-21</t>
  </si>
  <si>
    <t>ML23272A247</t>
  </si>
  <si>
    <t>Oklo Inc., Submittal of Licensing Project Plan: 3Q2023 Update</t>
  </si>
  <si>
    <t>https://www.nrc.gov/docs/ML2327/ML23272A247.pdf</t>
  </si>
  <si>
    <t>2023-09-29</t>
  </si>
  <si>
    <t>ML23353A232</t>
  </si>
  <si>
    <t>Oklo Inc., Submittal of Licensing Project Plan: 4Q2023 Update</t>
  </si>
  <si>
    <t>https://www.nrc.gov/docs/ML2335/ML23353A232.pdf</t>
  </si>
  <si>
    <t>2023-12-19</t>
  </si>
  <si>
    <t>ML24179A319</t>
  </si>
  <si>
    <t>Oklo Inc., Licensing Project Plan (Fuel Recycling): 2Q2024 Update</t>
  </si>
  <si>
    <t>https://www.nrc.gov/docs/ML2417/ML24179A319.pdf</t>
  </si>
  <si>
    <t>ML19340A005</t>
  </si>
  <si>
    <t>Oklo Inc. Submittal of Safety Case and External Hazards Slides.</t>
  </si>
  <si>
    <t>https://www.nrc.gov/docs/ML1934/ML19340A005.pdf</t>
  </si>
  <si>
    <t>2019-12-05</t>
  </si>
  <si>
    <t>ML17299A123</t>
  </si>
  <si>
    <t>Oklo, Inc., Submittal of Core Design Technical Report.</t>
  </si>
  <si>
    <t>https://www.nrc.gov/docs/ML1729/ML17299A123.pdf</t>
  </si>
  <si>
    <t>2017-10-18</t>
  </si>
  <si>
    <t>ML23181A206</t>
  </si>
  <si>
    <t>Oklo Inc. Licensing Project Plan (Fuel Recycling): 2Q2023 Update</t>
  </si>
  <si>
    <t>https://www.nrc.gov/docs/ML2318/ML23181A206.pdf</t>
  </si>
  <si>
    <t>ML22245A119</t>
  </si>
  <si>
    <t>Oklo, Inc Licensing Project Plan: Interim Update</t>
  </si>
  <si>
    <t>https://www.nrc.gov/docs/ML2224/ML22245A119.pdf</t>
  </si>
  <si>
    <t>2022-09-02</t>
  </si>
  <si>
    <t>ML22187A286</t>
  </si>
  <si>
    <t>Oklo Inc. Licensing Project Plan: 3Q2022 Update</t>
  </si>
  <si>
    <t>https://www.nrc.gov/docs/ML2218/ML22187A286.pdf</t>
  </si>
  <si>
    <t>ML18207A679</t>
  </si>
  <si>
    <t>Oklo, Inc. - Enclosure 1, Affidavit Pursuant to 10 CFR 2.390.</t>
  </si>
  <si>
    <t>https://www.nrc.gov/docs/ML1820/ML18207A679.pdf</t>
  </si>
  <si>
    <t>2018-07-26</t>
  </si>
  <si>
    <t>ML18211A259</t>
  </si>
  <si>
    <t>Oklo, Inc., Affidavit Pursuant to 10 CFR 2.390.</t>
  </si>
  <si>
    <t>https://www.nrc.gov/docs/ML1821/ML18211A259.pdf</t>
  </si>
  <si>
    <t>2018-07-24</t>
  </si>
  <si>
    <t>ML22216A178</t>
  </si>
  <si>
    <t>Oklo, Inc. - Emergency Preparedness Topical Report</t>
  </si>
  <si>
    <t>https://www.nrc.gov/docs/ML2221/ML22216A178.pdf</t>
  </si>
  <si>
    <t>2022-08-04</t>
  </si>
  <si>
    <t>ML18319A002</t>
  </si>
  <si>
    <t>Oklo Inc. Licensing Project Plan: 1Q 2019 Update.</t>
  </si>
  <si>
    <t>https://www.nrc.gov/docs/ML1831/ML18319A002.pdf</t>
  </si>
  <si>
    <t>2018-11-30</t>
  </si>
  <si>
    <t>ML23334A252</t>
  </si>
  <si>
    <t>Oklo Inc., Transmittal of Slides for the December 12, 2023 Meeting regarding Recycling Facility Material Categorization</t>
  </si>
  <si>
    <t>https://www.nrc.gov/docs/ML2333/ML23334A252.pdf</t>
  </si>
  <si>
    <t>ML25008A223</t>
  </si>
  <si>
    <t>Oklo, Inc., Transmittal of Slides for the November 6, 12, and 13, 2024, Meetings Regarding Oklo's Aurora Powerhouse</t>
  </si>
  <si>
    <t>https://www.nrc.gov/docs/ML2500/ML25008A223.pdf</t>
  </si>
  <si>
    <t>ML19078A001</t>
  </si>
  <si>
    <t>Oklo Inc., Letter Regarding NRC Staff "DG-1353 Pilot" Comment Matrix Document.</t>
  </si>
  <si>
    <t>https://www.nrc.gov/docs/ML1907/ML19078A001.pdf</t>
  </si>
  <si>
    <t>2019-03-19</t>
  </si>
  <si>
    <t>ML21292A326</t>
  </si>
  <si>
    <t>Oklo Inc., Submittal of Performance-Based Licensing Methodology Topical Report</t>
  </si>
  <si>
    <t>https://www.nrc.gov/docs/ML2129/ML21292A326.pdf</t>
  </si>
  <si>
    <t>2021-10-19</t>
  </si>
  <si>
    <t>ML23181A185</t>
  </si>
  <si>
    <t>Oklo, Inc., Licensing Project Plan: 2Q2023 Update</t>
  </si>
  <si>
    <t>https://www.nrc.gov/docs/ML2318/ML23181A185.pdf</t>
  </si>
  <si>
    <t>ML18282A003</t>
  </si>
  <si>
    <t>Oklo, Inc., Submittal of DG-1353 Pilot.</t>
  </si>
  <si>
    <t>https://www.nrc.gov/docs/ML1828/ML18282A003.pdf</t>
  </si>
  <si>
    <t>2018-10-31</t>
  </si>
  <si>
    <t>ML22088A184</t>
  </si>
  <si>
    <t>Oklo Inc., Submittal of Licensing Project Plan to NRC</t>
  </si>
  <si>
    <t>https://www.nrc.gov/docs/ML2208/ML22088A184.pdf</t>
  </si>
  <si>
    <t>2022-03-29</t>
  </si>
  <si>
    <t>ML25100A069</t>
  </si>
  <si>
    <t>Oklo, Inc. Licensing Project Plan (Fuel Recycling): 2Q2025 Update</t>
  </si>
  <si>
    <t>https://www.nrc.gov/docs/ML2510/ML25100A069.pdf</t>
  </si>
  <si>
    <t>2025-04-10</t>
  </si>
  <si>
    <t>ML18311A223</t>
  </si>
  <si>
    <t>Oklo, Inc., Submittal of NRC the DG-1353 Pilot.</t>
  </si>
  <si>
    <t>https://www.nrc.gov/docs/ML1831/ML18311A223.pdf</t>
  </si>
  <si>
    <t>ML19052A225</t>
  </si>
  <si>
    <t>Oklo Inc., Submittal of Safeguards Information Handling and Protection Plan.</t>
  </si>
  <si>
    <t>https://www.nrc.gov/docs/ML1905/ML19052A225.pdf</t>
  </si>
  <si>
    <t>2019-02-28</t>
  </si>
  <si>
    <t>ML17355A140</t>
  </si>
  <si>
    <t>Oklo, Inc., Submittal of Licensing Project Plan 2Q 2018 Update.</t>
  </si>
  <si>
    <t>https://www.nrc.gov/docs/ML1735/ML17355A140.pdf</t>
  </si>
  <si>
    <t>2017-12-13</t>
  </si>
  <si>
    <t>ML23341A193</t>
  </si>
  <si>
    <t>Oklo Inc., Fuel Recycling Licensing, December 18, 2023</t>
  </si>
  <si>
    <t>https://www.nrc.gov/docs/ML2334/ML23341A193.pdf</t>
  </si>
  <si>
    <t>2023-12-18</t>
  </si>
  <si>
    <t>ML23341A192</t>
  </si>
  <si>
    <t>Oklo Inc., Transmittal of Slides for the December 18, 2023 Meeting Regarding Fuel Recycling Licensing</t>
  </si>
  <si>
    <t>https://www.nrc.gov/docs/ML2334/ML23341A192.pdf</t>
  </si>
  <si>
    <t>ML20075A001</t>
  </si>
  <si>
    <t>Oklo Power Combined Operating License Application for the Aurora at INL.</t>
  </si>
  <si>
    <t>https://www.nrc.gov/docs/ML2007/ML20075A001.pdf</t>
  </si>
  <si>
    <t>Cochran C, DeWitte J, Renner A</t>
  </si>
  <si>
    <t>Letter, License-Application for Combined License (COLA)</t>
  </si>
  <si>
    <t>ML21184A002</t>
  </si>
  <si>
    <t>Oklo Inc., Maximum Credible Accident Methodology, Rev 2</t>
  </si>
  <si>
    <t>https://www.nrc.gov/docs/ML2118/ML21184A002.pdf</t>
  </si>
  <si>
    <t>ML24331A245</t>
  </si>
  <si>
    <t>Oklo Presentation "Material Categorization and Physical Protection Approach" for Public Meeting on December 3, 2024</t>
  </si>
  <si>
    <t>https://www.nrc.gov/docs/ML2433/ML24331A245.pdf</t>
  </si>
  <si>
    <t>Meeting Agenda, Meeting Briefing Package/Handouts, Slides and Viewgraphs</t>
  </si>
  <si>
    <t>2024-11-26</t>
  </si>
  <si>
    <t>ML22250A517</t>
  </si>
  <si>
    <t>https://www.nrc.gov/docs/ML2225/ML22250A517.pdf</t>
  </si>
  <si>
    <t>ML25220A126</t>
  </si>
  <si>
    <t>https://www.nrc.gov/docs/ML2522/ML25220A126.pdf</t>
  </si>
  <si>
    <t>ML23334A253</t>
  </si>
  <si>
    <t>Oklo Inc., Recycling Facility Material Categorization December 12, 2023</t>
  </si>
  <si>
    <t>https://www.nrc.gov/docs/ML2333/ML23334A253.pdf</t>
  </si>
  <si>
    <t>2023-12-12</t>
  </si>
  <si>
    <t>ML18211A258</t>
  </si>
  <si>
    <t>Oklo Inc., Submittal of Draft Principal Design Criteria.</t>
  </si>
  <si>
    <t>https://www.nrc.gov/docs/ML1821/ML18211A258.pdf</t>
  </si>
  <si>
    <t>2018-07-30</t>
  </si>
  <si>
    <t>ML22363A080</t>
  </si>
  <si>
    <t>Oklo Inc. Licensing Project Plan: Fuel Recycling Technologies (Initial)</t>
  </si>
  <si>
    <t>https://www.nrc.gov/docs/ML2236/ML22363A080.pdf</t>
  </si>
  <si>
    <t>2022-12-29</t>
  </si>
  <si>
    <t>ML23353A233</t>
  </si>
  <si>
    <t>Oklo Inc., Affidavit Authorized to Make Request for Withholding</t>
  </si>
  <si>
    <t>https://www.nrc.gov/docs/ML2335/ML23353A233.pdf</t>
  </si>
  <si>
    <t>ML24180A065</t>
  </si>
  <si>
    <t>Oklo, Inc., Transmittal of Proprietary Slides for the June 25, 2024, Meeting Regarding Meteorological Site Characterization for Oklos Aurora Powerhouse</t>
  </si>
  <si>
    <t>https://www.nrc.gov/docs/ML2418/ML24180A065.pdf</t>
  </si>
  <si>
    <t>ML19101A007</t>
  </si>
  <si>
    <t>Oklo Inc. Licensing Project Plan: 3Q 2019 Update, Project 99902046.</t>
  </si>
  <si>
    <t>https://www.nrc.gov/docs/ML1910/ML19101A007.pdf</t>
  </si>
  <si>
    <t>2019-04-11</t>
  </si>
  <si>
    <t>ML18207A678</t>
  </si>
  <si>
    <t>Oklo, Inc. - Licensing Project Plan, 4Q 2018 Update.</t>
  </si>
  <si>
    <t>https://www.nrc.gov/docs/ML1820/ML18207A678.pdf</t>
  </si>
  <si>
    <t>ML24355A193</t>
  </si>
  <si>
    <t>Oklo, Inc., Licensing Project Plan (Fuel Recycling): 1Q2025 Update</t>
  </si>
  <si>
    <t>https://www.nrc.gov/docs/ML2435/ML24355A193.pdf</t>
  </si>
  <si>
    <t>ML23291A456</t>
  </si>
  <si>
    <t>Oklo, Inc., Licensing Project Plan (Fuel Recycling): 3Q2023 Update</t>
  </si>
  <si>
    <t>https://www.nrc.gov/docs/ML2329/ML23291A456.pdf</t>
  </si>
  <si>
    <t>2023-10-18</t>
  </si>
  <si>
    <t>ML19294A001</t>
  </si>
  <si>
    <t>Oklo Inc. Submittal of Licensing Project Plan: 1Q 2020 Update.</t>
  </si>
  <si>
    <t>https://www.nrc.gov/docs/ML1929/ML19294A001.pdf</t>
  </si>
  <si>
    <t>2019-10-21</t>
  </si>
  <si>
    <t>ML21244A005</t>
  </si>
  <si>
    <t>Oklo slides - PB MCA TR Public Meeting - 9-1-21</t>
  </si>
  <si>
    <t>https://www.nrc.gov/docs/ML2124/ML21244A005.pdf</t>
  </si>
  <si>
    <t>2021-09-01</t>
  </si>
  <si>
    <t>ML21184A001</t>
  </si>
  <si>
    <t>Oklo Inc., Submittal of Maximum Credible Accident Methodology Topical Report and Performance-Based Licensing Methodology Topical Report</t>
  </si>
  <si>
    <t>https://www.nrc.gov/docs/ML2118/ML21184A001.pdf</t>
  </si>
  <si>
    <t>Hanson J, Moore R, Renner A</t>
  </si>
  <si>
    <t>2021-07-02</t>
  </si>
  <si>
    <t>ML20289A068</t>
  </si>
  <si>
    <t>Oklo Responses to NRC Request for Additional Information 2: Aurora  Step 1 - QA</t>
  </si>
  <si>
    <t>https://www.nrc.gov/docs/ML2028/ML20289A068.pdf</t>
  </si>
  <si>
    <t>ML23312A319</t>
  </si>
  <si>
    <t>Oklo Inc. Submittal of Development of Regulatory Controls: Shutdown Case Study White Paper</t>
  </si>
  <si>
    <t>https://www.nrc.gov/docs/ML2331/ML23312A319.pdf</t>
  </si>
  <si>
    <t>2023-11-08</t>
  </si>
  <si>
    <t>ML20153A001</t>
  </si>
  <si>
    <t>Oklo Aurora Oath of Affirmation Pursuant to 10 CFR 50.30(b)</t>
  </si>
  <si>
    <t>https://www.nrc.gov/docs/ML2015/ML20153A001.pdf</t>
  </si>
  <si>
    <t>2020-05-31</t>
  </si>
  <si>
    <t>ML20357A001</t>
  </si>
  <si>
    <t>Oklo Inc. Response Letter to the NRC Letter, Oklo Power LLC Extension of Step 1 Technical Review of Key Safety and Design Aspects of the Aurora Powerhouse, November 17, 2020</t>
  </si>
  <si>
    <t>https://www.nrc.gov/docs/ML2035/ML20357A001.pdf</t>
  </si>
  <si>
    <t>2020-12-21</t>
  </si>
  <si>
    <t>ML21259A007</t>
  </si>
  <si>
    <t>Oklo, Inc., Slides - PB MCA TR Public Meeting - 9-16-21</t>
  </si>
  <si>
    <t>https://www.nrc.gov/docs/ML2125/ML21259A007.pdf</t>
  </si>
  <si>
    <t>2021-09-16</t>
  </si>
  <si>
    <t>ML19178A068</t>
  </si>
  <si>
    <t>Oklo Inc., Licensing Project Plan: 4Q 2019 Update</t>
  </si>
  <si>
    <t>https://www.nrc.gov/docs/ML1917/ML19178A068.pdf</t>
  </si>
  <si>
    <t>ML20357A002</t>
  </si>
  <si>
    <t>Oklo Inc. Response Letter to the NRC Letter, Oklo Step 1 Technical Review of Key Safety and Design Aspect Activities Related to the Applicability of Regulations, November 17, 2020</t>
  </si>
  <si>
    <t>https://www.nrc.gov/docs/ML2035/ML20357A002.pdf</t>
  </si>
  <si>
    <t>ML25220A125</t>
  </si>
  <si>
    <t>Oklo, Inc., Submittal of "Principal Design Criteria for the Aurora Powerhouse" Topical Report</t>
  </si>
  <si>
    <t>https://www.nrc.gov/docs/ML2522/ML25220A125.pdf</t>
  </si>
  <si>
    <t>ML23307A221</t>
  </si>
  <si>
    <t>Oklo Inc., Transmittal of White Paper Entitled, "Approach to Seismic Design Categorization and Site Characterization"</t>
  </si>
  <si>
    <t>https://www.nrc.gov/docs/ML2330/ML23307A221.pdf</t>
  </si>
  <si>
    <t>ML18092A001</t>
  </si>
  <si>
    <t>Oklo Inc., Submittal of Metal Fuel Database Technical Report.</t>
  </si>
  <si>
    <t>https://www.nrc.gov/docs/ML1809/ML18092A001.pdf</t>
  </si>
  <si>
    <t>2018-03-31</t>
  </si>
  <si>
    <t>ML24340A141</t>
  </si>
  <si>
    <t>Oklo and Southern Ohio Diversification Initiative - Section 206 ADVANCE Act Brownfields Public Information Exchange</t>
  </si>
  <si>
    <t>https://www.nrc.gov/docs/ML2434/ML24340A141.pdf</t>
  </si>
  <si>
    <t>2024-11-21</t>
  </si>
  <si>
    <t>ML19344A003</t>
  </si>
  <si>
    <t>Oklo Inc. Safety Case and External Hazards Slides for December 17-18 Meetings with NRC.</t>
  </si>
  <si>
    <t>https://www.nrc.gov/docs/ML1934/ML19344A003.pdf</t>
  </si>
  <si>
    <t>2019-12-09</t>
  </si>
  <si>
    <t>ML24200A123</t>
  </si>
  <si>
    <t>Oklo, Inc., Transmittal of slides for the July 25, 2024 fuel recycling meeting on waste management and material transportation</t>
  </si>
  <si>
    <t>https://www.nrc.gov/docs/ML2420/ML24200A123.pdf</t>
  </si>
  <si>
    <t>2024-07-18</t>
  </si>
  <si>
    <t>ML19182A339</t>
  </si>
  <si>
    <t>Oklo Safeguards Information Handling and Protection Plan Request for Additional Information Response and Revised Plan.</t>
  </si>
  <si>
    <t>https://www.nrc.gov/docs/ML1918/ML19182A339.pdf</t>
  </si>
  <si>
    <t>ML24023A290</t>
  </si>
  <si>
    <t>Enclosure 3: Oklo, Inc. - Affidavit</t>
  </si>
  <si>
    <t>https://www.nrc.gov/docs/ML2402/ML24023A290.pdf</t>
  </si>
  <si>
    <t>2024-01-23</t>
  </si>
  <si>
    <t>ML16288A831</t>
  </si>
  <si>
    <t>Oklo, Inc. - Transmittal of Voluntary Response to NRC Regulatory Issue Summary 2016-08.</t>
  </si>
  <si>
    <t>https://www.nrc.gov/docs/ML1628/ML16288A831.pdf</t>
  </si>
  <si>
    <t>2016-10-06</t>
  </si>
  <si>
    <t>ML25045A193</t>
  </si>
  <si>
    <t>Oklo, Inc., Transmittal of Questions for the February 20, 2025, Fuel Recycling Facility Clearances Meeting</t>
  </si>
  <si>
    <t>https://www.nrc.gov/docs/ML2504/ML25045A193.pdf</t>
  </si>
  <si>
    <t>ML24220A162</t>
  </si>
  <si>
    <t>Oklo Inc., Transmittal of Proprietary Slides for the July 25, 2024, Meeting Regarding Geologic and Seismic Site Bases for Oklos Aurora Powerhouse</t>
  </si>
  <si>
    <t>https://www.nrc.gov/docs/ML2422/ML24220A162.pdf</t>
  </si>
  <si>
    <t>2024-08-06</t>
  </si>
  <si>
    <t>ML24194A175</t>
  </si>
  <si>
    <t>Oklo Inc. - Transmittal of Slides for the July 24, 2024 Meeting regarding Safety Analysis for Fuel Recycling</t>
  </si>
  <si>
    <t>https://www.nrc.gov/docs/ML2419/ML24194A175.pdf</t>
  </si>
  <si>
    <t>2024-07-12</t>
  </si>
  <si>
    <t>ML23312A321</t>
  </si>
  <si>
    <t>Enclosure 2: Oklo, Inc. - Affidavit</t>
  </si>
  <si>
    <t>https://www.nrc.gov/docs/ML2331/ML23312A321.pdf</t>
  </si>
  <si>
    <t>ML25168A347</t>
  </si>
  <si>
    <t>Oklo, Inc. - Transmittal of Slides for the June 25, 2025 Meeting regarding Material Control and Accounting for Fuel Recycling</t>
  </si>
  <si>
    <t>https://www.nrc.gov/docs/ML2516/ML25168A347.pdf</t>
  </si>
  <si>
    <t>ML24219A433</t>
  </si>
  <si>
    <t>https://www.nrc.gov/docs/ML2421/ML24219A433.pdf</t>
  </si>
  <si>
    <t>ML24219A431</t>
  </si>
  <si>
    <t>Oklo, Inc. - Transmittal of Proprietary Slides for the June 12, 2024, Meeting Regarding Target Set Analysis Methodology for Oklos Aurora Powerhouse</t>
  </si>
  <si>
    <t>https://www.nrc.gov/docs/ML2421/ML24219A431.pdf</t>
  </si>
  <si>
    <t>ML25070A326</t>
  </si>
  <si>
    <t>Oklo Inc., Submittal of "Product-Based Operator Licensing Framework" Topical Report</t>
  </si>
  <si>
    <t>https://www.nrc.gov/docs/ML2507/ML25070A326.pdf</t>
  </si>
  <si>
    <t>ML20305A595</t>
  </si>
  <si>
    <t>Oklo Responses to NRC Request for Additional Informatio n 4 : Aurora  Step 1 SSC</t>
  </si>
  <si>
    <t>https://www.nrc.gov/docs/ML2030/ML20305A595.pdf</t>
  </si>
  <si>
    <t>ML23208A209</t>
  </si>
  <si>
    <t>Oklo Presentation "Licensing Approach and Process" for the July 31, 2023 Public Meeting (Publicly Available Portion)</t>
  </si>
  <si>
    <t>https://www.nrc.gov/docs/ML2320/ML23208A209.pdf</t>
  </si>
  <si>
    <t>ML19024A011</t>
  </si>
  <si>
    <t>Oklo Inc., Project 99902046 - Letter Regarding Draft PDC Report for Discussion.</t>
  </si>
  <si>
    <t>https://www.nrc.gov/docs/ML1902/ML19024A011.pdf</t>
  </si>
  <si>
    <t>ML20071Q386</t>
  </si>
  <si>
    <t>https://www.nrc.gov/docs/ML2007/ML20071Q386.pdf</t>
  </si>
  <si>
    <t>ML23304A214</t>
  </si>
  <si>
    <t>Oklo, Inc., "Considerations for Including Principal Design Criteria in the Licensing Basis in 10 CFR Part 52"</t>
  </si>
  <si>
    <t>https://www.nrc.gov/docs/ML2330/ML23304A214.pdf</t>
  </si>
  <si>
    <t>2023-10-31</t>
  </si>
  <si>
    <t>ML19122A249</t>
  </si>
  <si>
    <t>4/12/2019 - Email From Oklo, Inc. To JMazza - NRC Modeling Document - Oklo Concerns.</t>
  </si>
  <si>
    <t>https://www.nrc.gov/docs/ML1912/ML19122A249.pdf</t>
  </si>
  <si>
    <t>Popova A</t>
  </si>
  <si>
    <t>2019-04-12</t>
  </si>
  <si>
    <t>ML24292A212</t>
  </si>
  <si>
    <t>Oklo, Inc., Transmittal of Proprietary Slides for the September 26, 2024, Meeting Regarding Fleet Model for Licensed Operators for Oklos Aurora Powerhouse</t>
  </si>
  <si>
    <t>https://www.nrc.gov/docs/ML2429/ML24292A212.pdf</t>
  </si>
  <si>
    <t>ML20255A291</t>
  </si>
  <si>
    <t>Oklo Inc. Voluntary Response to NRC Regulatory Issue Summary (RIS) 2017-08</t>
  </si>
  <si>
    <t>https://www.nrc.gov/docs/ML2025/ML20255A291.pdf</t>
  </si>
  <si>
    <t>2020-08-26</t>
  </si>
  <si>
    <t>ML24194A177</t>
  </si>
  <si>
    <t>https://www.nrc.gov/docs/ML2419/ML24194A177.pdf</t>
  </si>
  <si>
    <t>ML18114A264</t>
  </si>
  <si>
    <t>Oklo Inc., Submittal of Licensing Project Plan: Third Quarter 2018 Update.</t>
  </si>
  <si>
    <t>https://www.nrc.gov/docs/ML1811/ML18114A264.pdf</t>
  </si>
  <si>
    <t>ML19344A002</t>
  </si>
  <si>
    <t>Oklo Inc. Submittal of Safety Case and External Hazards Slides for the Public.</t>
  </si>
  <si>
    <t>https://www.nrc.gov/docs/ML1934/ML19344A002.pdf</t>
  </si>
  <si>
    <t>ML23216A115</t>
  </si>
  <si>
    <t>Oklo Inc. Transmittal of Slides for the July 31, 2023 Meeting regarding Licensing Approach for Fuel Recycling</t>
  </si>
  <si>
    <t>https://www.nrc.gov/docs/ML2321/ML23216A115.pdf</t>
  </si>
  <si>
    <t>2023-08-04</t>
  </si>
  <si>
    <t>ML23304A213</t>
  </si>
  <si>
    <t>Oklo, Inc., Transmittal of White Paper Entitled, "Considerations for Including Principal Design Criteria in the Licensing Basis in 10 CFR Part 52"</t>
  </si>
  <si>
    <t>https://www.nrc.gov/docs/ML2330/ML23304A213.pdf</t>
  </si>
  <si>
    <t>ML25199A221</t>
  </si>
  <si>
    <t>Oklo, Inc., Transmittal of Proprietary Slides for the July 17, 2025, Meeting Regarding Preconstruction Activities for the Aurora Powerhouse at Idaho National Laboratory</t>
  </si>
  <si>
    <t>https://www.nrc.gov/docs/ML2519/ML25199A221.pdf</t>
  </si>
  <si>
    <t>ML23226A131</t>
  </si>
  <si>
    <t>Oklo Inc., Transmittal of Proprietary Slides for the August 8 and 9, 2023, Meetings Regarding Pre-application Topics for the Aurora Powerhouse</t>
  </si>
  <si>
    <t>https://www.nrc.gov/docs/ML2322/ML23226A131.pdf</t>
  </si>
  <si>
    <t>2023-08-14</t>
  </si>
  <si>
    <t>ML23186A084</t>
  </si>
  <si>
    <t>99902095 - Oklo - Public Slides - June 2023 - Presentation (1)</t>
  </si>
  <si>
    <t>https://www.nrc.gov/docs/ML2318/ML23186A084.pdf</t>
  </si>
  <si>
    <t>Meeting Briefing Package/Handouts</t>
  </si>
  <si>
    <t>ML25014A313</t>
  </si>
  <si>
    <t>Oklo, Inc. - Transmittal of Slides for the January 23, 2025 Meeting regarding Safety Analysis for Fuel Recycling</t>
  </si>
  <si>
    <t>https://www.nrc.gov/docs/ML2501/ML25014A313.pdf</t>
  </si>
  <si>
    <t>2025-01-14</t>
  </si>
  <si>
    <t>ML25218A313</t>
  </si>
  <si>
    <t>Oklo, Inc., - Submission of July 23, 2025 Meeting Materials Regarding Quality Assurance Program Description Topical Report for Aurora Powerhouse</t>
  </si>
  <si>
    <t>https://www.nrc.gov/docs/ML2521/ML25218A313.pdf</t>
  </si>
  <si>
    <t>Letter, Meeting Briefing Package/Handouts</t>
  </si>
  <si>
    <t>ML20105A036</t>
  </si>
  <si>
    <t>Oklo - Slides for April 15, 2020 Public Meeting</t>
  </si>
  <si>
    <t>https://www.nrc.gov/docs/ML2010/ML20105A036.pdf</t>
  </si>
  <si>
    <t>2020-04-15</t>
  </si>
  <si>
    <t>ML18011A151</t>
  </si>
  <si>
    <t>Enclosure 1: Oklo Responses to NRC Requests for Additional Information for the  Oklo Quality Assurance Program Description, Rev. 0.</t>
  </si>
  <si>
    <t>https://www.nrc.gov/docs/ML1801/ML18011A151.pdf</t>
  </si>
  <si>
    <t>Quality Assurance Program, Response to Request for Additional Information (RAI)</t>
  </si>
  <si>
    <t>2017-11-30</t>
  </si>
  <si>
    <t>ML25205A199</t>
  </si>
  <si>
    <t>Oklo Data Processing LLC, Transmittal of information for a Foreign Ownership, Control, or Influence (FOCI) and Non-Possessing Facility Security Clearance Determination</t>
  </si>
  <si>
    <t>https://www.nrc.gov/docs/ML2520/ML25205A199.pdf</t>
  </si>
  <si>
    <t>2025-07-24</t>
  </si>
  <si>
    <t>ML25199A223</t>
  </si>
  <si>
    <t>Oklo, Inc., Aurora INL preconstruction</t>
  </si>
  <si>
    <t>https://www.nrc.gov/docs/ML2519/ML25199A223.pdf</t>
  </si>
  <si>
    <t>ML24116A313</t>
  </si>
  <si>
    <t>Oklo, Inc., Transmittal of Proprietary Slides for the March 26 and 27, 2024, Meeting Regarding the Environmental Report for Oklo's Aurora Powerhouse</t>
  </si>
  <si>
    <t>https://www.nrc.gov/docs/ML2411/ML24116A313.pdf</t>
  </si>
  <si>
    <t>2024-04-25</t>
  </si>
  <si>
    <t>ML18011A150</t>
  </si>
  <si>
    <t>Oklo Inc. - Submittal of Response to NRC Requests for Additional Information Regarding Quality Assurance Program Description, Rev. 0.</t>
  </si>
  <si>
    <t>https://www.nrc.gov/docs/ML1801/ML18011A150.pdf</t>
  </si>
  <si>
    <t>Letter, Quality Assurance Program, Response to Request for Additional Information (RAI)</t>
  </si>
  <si>
    <t>2017-11-27</t>
  </si>
  <si>
    <t>ML25143A268</t>
  </si>
  <si>
    <t>Oklo, Inc., Transmittal of information for a Foreign Ownership, Control, or Influence (FOCI) and Non-Possessing Facility Security Clearance Determination</t>
  </si>
  <si>
    <t>https://www.nrc.gov/docs/ML2514/ML25143A268.pdf</t>
  </si>
  <si>
    <t>ML24135A272</t>
  </si>
  <si>
    <t>Oklo Inc. - "Classification and Plan for Disposal of Radioactive Wastes from Recycling Used Oxide Fuel" White Paper</t>
  </si>
  <si>
    <t>https://www.nrc.gov/docs/ML2413/ML24135A272.pdf</t>
  </si>
  <si>
    <t>2024-05-14</t>
  </si>
  <si>
    <t>ML19079A387</t>
  </si>
  <si>
    <t>NRO Comments Matrix OKLO DG-1353 Pilot Report.</t>
  </si>
  <si>
    <t>https://www.nrc.gov/docs/ML1907/ML19079A387.pdf</t>
  </si>
  <si>
    <t>Graphics incl Charts and Tables, Report, Miscellaneous</t>
  </si>
  <si>
    <t>2018-11-27</t>
  </si>
  <si>
    <t>ML17096A195</t>
  </si>
  <si>
    <t>Submittal of Oklo, Inc.'s Initial Licensing Project Plan (LPP).</t>
  </si>
  <si>
    <t>https://www.nrc.gov/docs/ML1709/ML17096A195.pdf</t>
  </si>
  <si>
    <t>2017-03-22</t>
  </si>
  <si>
    <t>ML23304A215</t>
  </si>
  <si>
    <t>Oklo, Inc., Feedback request for "Considerations for Including Principal Design Criteria in the Licensing Basis in 10 CFR Part 52" White Paper</t>
  </si>
  <si>
    <t>https://www.nrc.gov/docs/ML2330/ML23304A215.pdf</t>
  </si>
  <si>
    <t>Report, Miscellaneous</t>
  </si>
  <si>
    <t>ML24356A003</t>
  </si>
  <si>
    <t>Enclosure 1: Oklo, Inc. - Affidavit Pursuant to 10 CFR 2.390</t>
  </si>
  <si>
    <t>https://www.nrc.gov/docs/ML2435/ML24356A003.pdf</t>
  </si>
  <si>
    <t>ML22327A260</t>
  </si>
  <si>
    <t>Submittal of Oklo Inc. Licensing Project Plan: 4Q2022 Update</t>
  </si>
  <si>
    <t>https://www.nrc.gov/docs/ML2232/ML22327A260.pdf</t>
  </si>
  <si>
    <t>2022-11-23</t>
  </si>
  <si>
    <t>ML20232D054</t>
  </si>
  <si>
    <t>Oklo Slides - SSCS August 5, 2020</t>
  </si>
  <si>
    <t>https://www.nrc.gov/docs/ML2023/ML20232D054.pdf</t>
  </si>
  <si>
    <t>Vechioli L</t>
  </si>
  <si>
    <t>2020-08-05</t>
  </si>
  <si>
    <t>ML20232D020</t>
  </si>
  <si>
    <t>Oklo Slides - MCA August 4, 2020</t>
  </si>
  <si>
    <t>https://www.nrc.gov/docs/ML2023/ML20232D020.pdf</t>
  </si>
  <si>
    <t>2020-08-04</t>
  </si>
  <si>
    <t>ML19249B770</t>
  </si>
  <si>
    <t>April 9, 2019 Oklo Design Overview Meeting - Redacted Slides</t>
  </si>
  <si>
    <t>https://www.nrc.gov/docs/ML1924/ML19249B770.pdf</t>
  </si>
  <si>
    <t>ML25218A320</t>
  </si>
  <si>
    <t>Oklo, Inc. - Transmittal of Meeting Materials for the July 30, 2025, Meeting regarding the Principal Design Criteria Report for the Aurora Powerhouse</t>
  </si>
  <si>
    <t>https://www.nrc.gov/docs/ML2521/ML25218A320.pdf</t>
  </si>
  <si>
    <t>ML25052A168</t>
  </si>
  <si>
    <t>Oklo, Inc. - Voluntary Response to NRC Regulatory Issue Summary 2020-02, "Process for Scheduling and Allocating Resources for Fiscal Years 2023 Through 2025 for the Review of New Licensing Applications for Light-Water Reactors and Non-Light Water Reactor</t>
  </si>
  <si>
    <t>https://www.nrc.gov/docs/ML2505/ML25052A168.pdf</t>
  </si>
  <si>
    <t>2025-02-21</t>
  </si>
  <si>
    <t>ML17325B030</t>
  </si>
  <si>
    <t>Submittal of Oklo Inc, Risk Analysis and Source Term Technical Report.</t>
  </si>
  <si>
    <t>https://www.nrc.gov/docs/ML1732/ML17325B030.pdf</t>
  </si>
  <si>
    <t>Letter, Report, Technical</t>
  </si>
  <si>
    <t>2017-11-14</t>
  </si>
  <si>
    <t>ML22356A202</t>
  </si>
  <si>
    <t>Submittal of Oklo Inc.'s "Safety Analysis: Initiating Event Analysis" White Paper</t>
  </si>
  <si>
    <t>https://www.nrc.gov/docs/ML2235/ML22356A202.pdf</t>
  </si>
  <si>
    <t>2022-12-23</t>
  </si>
  <si>
    <t>ML21168A377</t>
  </si>
  <si>
    <t>Letter of Intent and Fee Waiver Request for Oklo Inc. Licensing Methodology Topical Reports</t>
  </si>
  <si>
    <t>https://www.nrc.gov/docs/ML2116/ML21168A377.pdf</t>
  </si>
  <si>
    <t>2021-06-17</t>
  </si>
  <si>
    <t>ML19233A117</t>
  </si>
  <si>
    <t>Public Meeting Slides 8-22-2019 - Oklo Inc. Safety Case, and Protection, and Controls Meeting</t>
  </si>
  <si>
    <t>https://www.nrc.gov/docs/ML1923/ML19233A117.pdf</t>
  </si>
  <si>
    <t>2019-08-22</t>
  </si>
  <si>
    <t>ML25132A054</t>
  </si>
  <si>
    <t>Email- Clarification of Scope for Oklo Topical Report on Product Based Operator Licensing Framework</t>
  </si>
  <si>
    <t>https://www.nrc.gov/docs/ML2513/ML25132A054.pdf</t>
  </si>
  <si>
    <t>2025-05-12</t>
  </si>
  <si>
    <t>ML18011A153</t>
  </si>
  <si>
    <t>Enclosure 2: Oklo Inc. Topical Report:  OKL0-2017-01-NP, Rev. 1, Quality Assurance Program Description (QAPD) for Design and Work for Development and Regulatory Activities for the Oklo Power Reactor. (With proposed Markups for Addressing RAIs)</t>
  </si>
  <si>
    <t>https://www.nrc.gov/docs/ML1801/ML18011A153.pdf</t>
  </si>
  <si>
    <t>Quality Assurance Program, Topical Report</t>
  </si>
  <si>
    <t>OKL0-2017-01-NP, Rev. 1</t>
  </si>
  <si>
    <t>ML17325B028</t>
  </si>
  <si>
    <t>Submittal of Oklo Inc, Project 0823 Licensing Project Plan: 1Q 2018 Update.</t>
  </si>
  <si>
    <t>https://www.nrc.gov/docs/ML1732/ML17325B028.pdf</t>
  </si>
  <si>
    <t>2017-10-31</t>
  </si>
  <si>
    <t>ML17198A021</t>
  </si>
  <si>
    <t>Submittal Of 4th Quarter 2017 Update To Oklo Inc., Licensing Project Plan.</t>
  </si>
  <si>
    <t>https://www.nrc.gov/docs/ML1719/ML17198A021.pdf</t>
  </si>
  <si>
    <t>2017-07-12</t>
  </si>
  <si>
    <t>ML24089A124</t>
  </si>
  <si>
    <t>Submittal of Oklo, Inc., Licensing Project Plan (Fuel Recycling): 1Q2024 Update</t>
  </si>
  <si>
    <t>https://www.nrc.gov/docs/ML2408/ML24089A124.pdf</t>
  </si>
  <si>
    <t>ML24320A139</t>
  </si>
  <si>
    <t>Transmittal of Slides for the December 3, 2024 Meeting on Oklo's Regulatory Approach for Material Categorization and Physical Protection for the Oklo Fuel Recycling Facility</t>
  </si>
  <si>
    <t>https://www.nrc.gov/docs/ML2432/ML24320A139.pdf</t>
  </si>
  <si>
    <t>2024-11-15</t>
  </si>
  <si>
    <t>ML19204A155</t>
  </si>
  <si>
    <t>PUBLIC MEETING SLIDES 7-24-2019 - Oklo Inc. Physical Security and Emergency Planning Meeting</t>
  </si>
  <si>
    <t>https://www.nrc.gov/docs/ML1920/ML19204A155.pdf</t>
  </si>
  <si>
    <t>2019-07-24</t>
  </si>
  <si>
    <t>ML24327A265</t>
  </si>
  <si>
    <t>Enclosure 2: Affidavit regarding request for withholding for "Safety Basis Development Approach for the Oklo Fuel Recycling Facility" White Paper</t>
  </si>
  <si>
    <t>https://www.nrc.gov/docs/ML2432/ML24327A265.pdf</t>
  </si>
  <si>
    <t>ML24254A334</t>
  </si>
  <si>
    <t>Enclosure 2: Affidavit regarding request for withholding for "Licensing Approach for the Oklo Fuel Recycling Facility" White Paper</t>
  </si>
  <si>
    <t>https://www.nrc.gov/docs/ML2425/ML24254A334.pdf</t>
  </si>
  <si>
    <t>ML19280A727</t>
  </si>
  <si>
    <t>10-2-2019 - Oklo SGI EA 06 203 E-Mails.</t>
  </si>
  <si>
    <t>https://www.nrc.gov/docs/ML1928/ML19280A727.pdf</t>
  </si>
  <si>
    <t>Renner A P</t>
  </si>
  <si>
    <t>2019-10-01</t>
  </si>
  <si>
    <t>ML21069A110</t>
  </si>
  <si>
    <t>Comment (024) of Caroline Cochran on behalf of Oklo, Inc. on PR-53 - Risk-Informed, Technology-Inclusive Regulatory Framework for Advanced Reactors.</t>
  </si>
  <si>
    <t>https://www.nrc.gov/docs/ML2106/ML21069A110.pdf</t>
  </si>
  <si>
    <t>Rulemaking-Comment</t>
  </si>
  <si>
    <t>2021-03-08</t>
  </si>
  <si>
    <t>ML16118A281</t>
  </si>
  <si>
    <t>Comment (5) of Jacob DeWitte and Caroline Cochran, on Behalf of Oklo Inc., on Preliminary Draft Action Plan to Modernize Digital Instrumentation and Controls Regulatory Infrastructure</t>
  </si>
  <si>
    <t>https://www.nrc.gov/docs/ML1611/ML16118A281.pdf</t>
  </si>
  <si>
    <t>General FR Notice Comment Letter</t>
  </si>
  <si>
    <t>2016-04-24</t>
  </si>
  <si>
    <t>ML24023A287</t>
  </si>
  <si>
    <t>Transmittal of Proprietary Slides for the December 11 and 12, 2023, Meetings Regarding Concept of Operations for Oklo's Powerhouses and Future Design Iteration of Oklo's Aurora Powerhouse</t>
  </si>
  <si>
    <t>https://www.nrc.gov/docs/ML2402/ML24023A287.pdf</t>
  </si>
  <si>
    <t>ML16343A221</t>
  </si>
  <si>
    <t>12/14/2016 Updated Slides for Introductory Public Meeting with Oklo Inc. to Discuss Design Criteria and Quality Assurance (Non-Prop Portions).</t>
  </si>
  <si>
    <t>https://www.nrc.gov/docs/ML1634/ML16343A221.pdf</t>
  </si>
  <si>
    <t>Yacout A M</t>
  </si>
  <si>
    <t>2016-12-14</t>
  </si>
  <si>
    <t>ML23111A299</t>
  </si>
  <si>
    <t>Enclosure 2 - Affidavit of Ross Moore</t>
  </si>
  <si>
    <t>https://www.nrc.gov/docs/ML2311/ML23111A299.pdf</t>
  </si>
  <si>
    <t>ML22245A120</t>
  </si>
  <si>
    <t>Enclosure 1: Affidavit</t>
  </si>
  <si>
    <t>https://www.nrc.gov/docs/ML2224/ML22245A120.pdf</t>
  </si>
  <si>
    <t>ML20075A013</t>
  </si>
  <si>
    <t>Affidavit of Caroline Cochran Requesting withholding of Part I from Public Disclosure.</t>
  </si>
  <si>
    <t>https://www.nrc.gov/docs/ML2007/ML20075A013.pdf</t>
  </si>
  <si>
    <t>ML19294A002</t>
  </si>
  <si>
    <t>Enclosure 1 - Affidavit of Caroline Cochran.</t>
  </si>
  <si>
    <t>https://www.nrc.gov/docs/ML1929/ML19294A002.pdf</t>
  </si>
  <si>
    <t>2019-10-11</t>
  </si>
  <si>
    <t>ML25205A202</t>
  </si>
  <si>
    <t>Enclosure 3: Affidavit</t>
  </si>
  <si>
    <t>https://www.nrc.gov/docs/ML2520/ML25205A202.pdf</t>
  </si>
  <si>
    <t>ML24320A140</t>
  </si>
  <si>
    <t>Enclosure 2: Affidavit</t>
  </si>
  <si>
    <t>https://www.nrc.gov/docs/ML2432/ML24320A140.pdf</t>
  </si>
  <si>
    <t>ML23216A117</t>
  </si>
  <si>
    <t>https://www.nrc.gov/docs/ML2321/ML23216A117.pdf</t>
  </si>
  <si>
    <t>ML25100A070</t>
  </si>
  <si>
    <t>https://www.nrc.gov/docs/ML2510/ML25100A070.pdf</t>
  </si>
  <si>
    <t>ML20075A002</t>
  </si>
  <si>
    <t>Part I:  Company Information and Financial Requirements.</t>
  </si>
  <si>
    <t>https://www.nrc.gov/docs/ML2007/ML20075A002.pdf</t>
  </si>
  <si>
    <t>ML24200A125</t>
  </si>
  <si>
    <t>https://www.nrc.gov/docs/ML2420/ML24200A125.pdf</t>
  </si>
  <si>
    <t>ML22088A185</t>
  </si>
  <si>
    <t>Enclosure 1:  Affidavit Pursuant To 10 CFR 2.390</t>
  </si>
  <si>
    <t>https://www.nrc.gov/docs/ML2208/ML22088A185.pdf</t>
  </si>
  <si>
    <t>ML20071Q432</t>
  </si>
  <si>
    <t>Affidavit of Caroline Cochran Requesting Withholding for Part I - Company Information and Financial Requirements.</t>
  </si>
  <si>
    <t>https://www.nrc.gov/docs/ML2007/ML20071Q432.pdf</t>
  </si>
  <si>
    <t>ML19256A002</t>
  </si>
  <si>
    <t>Revised Safeguards Information Handling and Protection Plan.</t>
  </si>
  <si>
    <t>https://www.nrc.gov/docs/ML1925/ML19256A002.pdf</t>
  </si>
  <si>
    <t>2019-09-12</t>
  </si>
  <si>
    <t>ML19191A250</t>
  </si>
  <si>
    <t>2019/07/10 NRR E-mail Capture - [External_Sender] Re: Opportunity to review and comment on an NRC proposed information collection "Pre-application Interactions with Prospective Part 52 Applicants for Nuclear Power Plant Licenses"</t>
  </si>
  <si>
    <t>https://www.nrc.gov/docs/ML1919/ML19191A250.pdf</t>
  </si>
  <si>
    <t>2019-07-10</t>
  </si>
  <si>
    <t>ML20075A014</t>
  </si>
  <si>
    <t>Affidavit of Caroline Cochran Requesting withholding of Part II from Public Disclosure.</t>
  </si>
  <si>
    <t>https://www.nrc.gov/docs/ML2007/ML20075A014.pdf</t>
  </si>
  <si>
    <t>ML24271A186</t>
  </si>
  <si>
    <t>https://www.nrc.gov/docs/ML2427/ML24271A186.pdf</t>
  </si>
  <si>
    <t>ML19340A006</t>
  </si>
  <si>
    <t>Enclosure 1 - Affidavit.</t>
  </si>
  <si>
    <t>https://www.nrc.gov/docs/ML1934/ML19340A006.pdf</t>
  </si>
  <si>
    <t>ML20071Q439</t>
  </si>
  <si>
    <t>Affidavit of Caroline Cochran Requesting Withholding of Part IV - Technical SPecifications.</t>
  </si>
  <si>
    <t>https://www.nrc.gov/docs/ML2007/ML20071Q439.pdf</t>
  </si>
  <si>
    <t>ML20071Q406</t>
  </si>
  <si>
    <t>Part VI:  Proposed License Conditions.</t>
  </si>
  <si>
    <t>https://www.nrc.gov/docs/ML2007/ML20071Q406.pdf</t>
  </si>
  <si>
    <t>ML20075A004</t>
  </si>
  <si>
    <t>Part III: Aurora Environmental Report - Combined License Stage.</t>
  </si>
  <si>
    <t>https://www.nrc.gov/docs/ML2007/ML20075A004.pdf</t>
  </si>
  <si>
    <t>Environmental Report</t>
  </si>
  <si>
    <t>ML25052A170</t>
  </si>
  <si>
    <t>https://www.nrc.gov/docs/ML2505/ML25052A170.pdf</t>
  </si>
  <si>
    <t>ML23291A457</t>
  </si>
  <si>
    <t>https://www.nrc.gov/docs/ML2329/ML23291A457.pdf</t>
  </si>
  <si>
    <t>ML20075A006</t>
  </si>
  <si>
    <t>Part V: Non-Applicabilities and Requested Exemptions.</t>
  </si>
  <si>
    <t>https://www.nrc.gov/docs/ML2007/ML20075A006.pdf</t>
  </si>
  <si>
    <t>License-Application for Combined License (COLA), Report, Technical</t>
  </si>
  <si>
    <t>ML25014A314</t>
  </si>
  <si>
    <t>https://www.nrc.gov/docs/ML2501/ML25014A314.pdf</t>
  </si>
  <si>
    <t>ML23181A207</t>
  </si>
  <si>
    <t>Affidavit of Ross Moore</t>
  </si>
  <si>
    <t>https://www.nrc.gov/docs/ML2318/ML23181A207.pdf</t>
  </si>
  <si>
    <t>ML22327A261</t>
  </si>
  <si>
    <t>Affidavit for Alexandra Renner Pursuant to 10 CFR 2.390</t>
  </si>
  <si>
    <t>https://www.nrc.gov/docs/ML2232/ML22327A261.pdf</t>
  </si>
  <si>
    <t>ML24220A164</t>
  </si>
  <si>
    <t>Enclosure 2: Affidavit for Geologic and Seismic Site Bases Slides</t>
  </si>
  <si>
    <t>https://www.nrc.gov/docs/ML2422/ML24220A164.pdf</t>
  </si>
  <si>
    <t>ML24135A274</t>
  </si>
  <si>
    <t>Enclosure 2: Affidavit Regarding Request For Withholding</t>
  </si>
  <si>
    <t>https://www.nrc.gov/docs/ML2413/ML24135A274.pdf</t>
  </si>
  <si>
    <t>ML22363A081</t>
  </si>
  <si>
    <t>Enclosure 1 - Affidavit</t>
  </si>
  <si>
    <t>https://www.nrc.gov/docs/ML2236/ML22363A081.pdf</t>
  </si>
  <si>
    <t>ML25218A316</t>
  </si>
  <si>
    <t>Enclosure 3: Affidavit and Request for Withholding</t>
  </si>
  <si>
    <t>https://www.nrc.gov/docs/ML2521/ML25218A316.pdf</t>
  </si>
  <si>
    <t>ML25218A323</t>
  </si>
  <si>
    <t>https://www.nrc.gov/docs/ML2521/ML25218A323.pdf</t>
  </si>
  <si>
    <t>ML23272A248</t>
  </si>
  <si>
    <t>https://www.nrc.gov/docs/ML2327/ML23272A248.pdf</t>
  </si>
  <si>
    <t>ML20075A007</t>
  </si>
  <si>
    <t>Part VI: Proposed License Conditions.</t>
  </si>
  <si>
    <t>https://www.nrc.gov/docs/ML2007/ML20075A007.pdf</t>
  </si>
  <si>
    <t>License-Application for Combined License (COLA)</t>
  </si>
  <si>
    <t>ML20071Q423</t>
  </si>
  <si>
    <t>Part VII: Enclosure 3 - Emergency Plan.</t>
  </si>
  <si>
    <t>https://www.nrc.gov/docs/ML2007/ML20071Q423.pdf</t>
  </si>
  <si>
    <t>ML20075A003</t>
  </si>
  <si>
    <t>Part II: Final Safety Analysis Report.</t>
  </si>
  <si>
    <t>https://www.nrc.gov/docs/ML2007/ML20075A003.pdf</t>
  </si>
  <si>
    <t>Final Safety Analysis Report (FSAR)</t>
  </si>
  <si>
    <t>ML20075A008</t>
  </si>
  <si>
    <t>Part VII: Enclosures.</t>
  </si>
  <si>
    <t>https://www.nrc.gov/docs/ML2007/ML20075A008.pdf</t>
  </si>
  <si>
    <t>- No Document Type Applies</t>
  </si>
  <si>
    <t>ML23226A136</t>
  </si>
  <si>
    <t>Enclosure 5: Affidavit Regarding Request For Withholding</t>
  </si>
  <si>
    <t>https://www.nrc.gov/docs/ML2322/ML23226A136.pdf</t>
  </si>
  <si>
    <t>ML22356A204</t>
  </si>
  <si>
    <t>Enclosure (2) Affidavit Regarding Request for Withholding</t>
  </si>
  <si>
    <t>https://www.nrc.gov/docs/ML2235/ML22356A204.pdf</t>
  </si>
  <si>
    <t>2022-12-22</t>
  </si>
  <si>
    <t>ML20071Q427</t>
  </si>
  <si>
    <t>Part VII: Enclosure 4 - Radiation Protection Program.</t>
  </si>
  <si>
    <t>https://www.nrc.gov/docs/ML2007/ML20071Q427.pdf</t>
  </si>
  <si>
    <t>ML25118A080</t>
  </si>
  <si>
    <t>RIC 2025, E. Redfoot Session, Seismic Solutions: Risk-Informed Site Characterization</t>
  </si>
  <si>
    <t>https://www.nrc.gov/docs/ML2511/ML25118A080.pdf</t>
  </si>
  <si>
    <t>Redfoot E</t>
  </si>
  <si>
    <t>Conference/Symposium/Workshop Paper, Meeting Briefing Package/Handouts, Slides and Viewgraphs</t>
  </si>
  <si>
    <t>2025-04-28</t>
  </si>
  <si>
    <t>ML24116A314</t>
  </si>
  <si>
    <t>https://www.nrc.gov/docs/ML2411/ML24116A314.pdf</t>
  </si>
  <si>
    <t>ML20071Q395</t>
  </si>
  <si>
    <t>Part III - Aurora Environmental Report - Combined License Stage.</t>
  </si>
  <si>
    <t>https://www.nrc.gov/docs/ML2007/ML20071Q395.pdf</t>
  </si>
  <si>
    <t>ML20075A015</t>
  </si>
  <si>
    <t>Affidavit of Caroline Cochran Requesting withholding of Part IV from Public Disclosure.</t>
  </si>
  <si>
    <t>https://www.nrc.gov/docs/ML2007/ML20075A015.pdf</t>
  </si>
  <si>
    <t>ML20071Q436</t>
  </si>
  <si>
    <t>Affidavit of Caroline Cochran Requesting Withholding Part II - Final Safety Evaluation Report.</t>
  </si>
  <si>
    <t>https://www.nrc.gov/docs/ML2007/ML20071Q436.pdf</t>
  </si>
  <si>
    <t>ML20071Q410</t>
  </si>
  <si>
    <t>Part VII:  Enclosures.</t>
  </si>
  <si>
    <t>https://www.nrc.gov/docs/ML2007/ML20071Q410.pdf</t>
  </si>
  <si>
    <t>ML20075A005</t>
  </si>
  <si>
    <t>Part IV: Technical Specifications.</t>
  </si>
  <si>
    <t>https://www.nrc.gov/docs/ML2007/ML20075A005.pdf</t>
  </si>
  <si>
    <t>Technical Specifications</t>
  </si>
  <si>
    <t>ML25045A215</t>
  </si>
  <si>
    <t>Fleet Model for Licensed Operator Topical Report - Public</t>
  </si>
  <si>
    <t>https://www.nrc.gov/docs/ML2504/ML25045A215.pdf</t>
  </si>
  <si>
    <t>2025-01-22</t>
  </si>
  <si>
    <t>ML25218A315</t>
  </si>
  <si>
    <t>Enclosure 2: QAPD Topical Report Revision Slides (Public)</t>
  </si>
  <si>
    <t>https://www.nrc.gov/docs/ML2521/ML25218A315.pdf</t>
  </si>
  <si>
    <t>ML20105A000</t>
  </si>
  <si>
    <t>04/15/2020 The Aurora Cola Online Public Meeting</t>
  </si>
  <si>
    <t>https://www.nrc.gov/docs/ML2010/ML20105A000.pdf</t>
  </si>
  <si>
    <t>2020-04-14</t>
  </si>
  <si>
    <t>ML22271A926</t>
  </si>
  <si>
    <t>35. Diane- Reactor Seismic Siting Methodology.</t>
  </si>
  <si>
    <t>https://www.nrc.gov/docs/ML2227/ML22271A926.pdf</t>
  </si>
  <si>
    <t>Diane M, Doulgerakis N, Renner A</t>
  </si>
  <si>
    <t>Technical Paper</t>
  </si>
  <si>
    <t>2022-09-28</t>
  </si>
  <si>
    <t>ML25218A322</t>
  </si>
  <si>
    <t>Principal Design Criteria Topical Report Revision Slides</t>
  </si>
  <si>
    <t>https://www.nrc.gov/docs/ML2521/ML25218A322.pdf</t>
  </si>
  <si>
    <t>ML20324A610</t>
  </si>
  <si>
    <t>Comment (4) of 13 Individuals on Behalf of NEI on Development of NRC's Strategic Plan for Fiscal Years 2022 Through 2026</t>
  </si>
  <si>
    <t>https://www.nrc.gov/docs/ML2032/ML20324A610.pdf</t>
  </si>
  <si>
    <t>Camplin K R, DeWitte J, Durham D, Hopkins J, Korsnick M, Laufer M, Levesque C, Mignogna G, Pardee C, Sell C, Singh K, Wileman J T, Wolf D</t>
  </si>
  <si>
    <t>2020-11-13</t>
  </si>
  <si>
    <t>ADAMS #</t>
  </si>
  <si>
    <t>Author</t>
  </si>
  <si>
    <t>Type</t>
  </si>
  <si>
    <t>AURORA powerhouse COLA submit by end of 2025</t>
  </si>
  <si>
    <t>https://www.nrc.gov/reactors/new-reactors/large-lwr/col.html</t>
  </si>
  <si>
    <t>COLA (combined license application) database</t>
  </si>
  <si>
    <t>Status</t>
  </si>
  <si>
    <t>Denied</t>
  </si>
  <si>
    <t>OKLO: Aurora</t>
  </si>
  <si>
    <t>LWR</t>
  </si>
  <si>
    <t>COLAs</t>
  </si>
  <si>
    <t>https://www.nrc.gov/reactors/new-reactors/large-lwr/col/aurora-oklo.html</t>
  </si>
  <si>
    <t>Short?</t>
  </si>
  <si>
    <t>HALEU Risky</t>
  </si>
  <si>
    <t>Price Per Plant</t>
  </si>
  <si>
    <t>Oklo (NYSE:OKLO) +3.9% in Tuesday's trading as Bank of America started coverage with a Buy rating and $92 price target, pointing to rising momentum for nuclear power, backed by both the U.S. Department of Energy and data center operators, with Oklo well positioned to meet the rising energy needs of AI.</t>
  </si>
  <si>
    <t>BofA said Oklo (NYSE:OKLO) has the largest publicly disclosed customer pipeline of the small modular reactor developers it tracks, with more than 14 GW of MoUs, or ~30% of the global pipeline; for operators needing power today, Oklo plans to bridge the gap through its partnership with Liberty Energy, offering ~75 MW of gas-fired "prompt power," enabling earlier monetization and smoother path to SMR deployment.</t>
  </si>
  <si>
    <t>The analysts see Oklo's (OKLO) vertically integrated build-own-operate model as best positioned to succeed in the early phase of the SMR market, and by taking balance sheet risk, the company can deliver fully wrapped, bankable power purchase agreements and capture the full IPP economics.</t>
  </si>
  <si>
    <t>Oklo's (OKLO) reliance on HALEU fuel adds risk, but the company already has secured HALEU from Department of Energy stockpiles for its first project, de-risking early deployment, and Oklo also can draw on ~60 tons of excess weapon-grade plutonium, enough for 30–40 of its 75 MW units at 70%-80% lower cost than fresh HALEU, according to BofA.</t>
  </si>
  <si>
    <t>Short Report:</t>
  </si>
  <si>
    <t>https://www.kerrisdalecap.com/wp-content/uploads/2024/11/OKLO-Kerrisdale.pdf</t>
  </si>
  <si>
    <t>TAM</t>
  </si>
  <si>
    <t>Energy Per Plant</t>
  </si>
  <si>
    <t>50% prob of approval</t>
  </si>
  <si>
    <t>Name &amp;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</si>
</sst>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0"/>
      <color theme="1"/>
      <name val="Arial"/>
      <family val="2"/>
    </font>
    <font>
      <u/>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4" fontId="0" fillId="0" borderId="0" xfId="0" applyNumberFormat="1"/>
    <xf numFmtId="9" fontId="0" fillId="0" borderId="0" xfId="0" applyNumberFormat="1"/>
    <xf numFmtId="0" fontId="3" fillId="0" borderId="0" xfId="1"/>
    <xf numFmtId="14" fontId="0" fillId="0" borderId="0" xfId="0" applyNumberFormat="1"/>
    <xf numFmtId="3" fontId="0" fillId="0" borderId="0" xfId="0" applyNumberFormat="1"/>
    <xf numFmtId="3" fontId="3" fillId="0" borderId="0" xfId="1" applyNumberFormat="1"/>
    <xf numFmtId="3" fontId="1" fillId="0" borderId="0" xfId="0" applyNumberFormat="1" applyFont="1"/>
    <xf numFmtId="1" fontId="0" fillId="0" borderId="0" xfId="0" applyNumberFormat="1"/>
    <xf numFmtId="14" fontId="0" fillId="0" borderId="0" xfId="0" applyNumberFormat="1" applyAlignment="1">
      <alignment horizontal="left"/>
    </xf>
    <xf numFmtId="0" fontId="1"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73269</xdr:rowOff>
    </xdr:from>
    <xdr:to>
      <xdr:col>16</xdr:col>
      <xdr:colOff>0</xdr:colOff>
      <xdr:row>40</xdr:row>
      <xdr:rowOff>131884</xdr:rowOff>
    </xdr:to>
    <xdr:cxnSp macro="">
      <xdr:nvCxnSpPr>
        <xdr:cNvPr id="3" name="Straight Connector 2">
          <a:extLst>
            <a:ext uri="{FF2B5EF4-FFF2-40B4-BE49-F238E27FC236}">
              <a16:creationId xmlns:a16="http://schemas.microsoft.com/office/drawing/2014/main" id="{CA2AC24E-FB64-D65D-3F4B-6C8F8B2AF178}"/>
            </a:ext>
          </a:extLst>
        </xdr:cNvPr>
        <xdr:cNvCxnSpPr/>
      </xdr:nvCxnSpPr>
      <xdr:spPr>
        <a:xfrm>
          <a:off x="9459058" y="73269"/>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0</xdr:row>
      <xdr:rowOff>58616</xdr:rowOff>
    </xdr:from>
    <xdr:to>
      <xdr:col>8</xdr:col>
      <xdr:colOff>0</xdr:colOff>
      <xdr:row>40</xdr:row>
      <xdr:rowOff>117231</xdr:rowOff>
    </xdr:to>
    <xdr:cxnSp macro="">
      <xdr:nvCxnSpPr>
        <xdr:cNvPr id="4" name="Straight Connector 3">
          <a:extLst>
            <a:ext uri="{FF2B5EF4-FFF2-40B4-BE49-F238E27FC236}">
              <a16:creationId xmlns:a16="http://schemas.microsoft.com/office/drawing/2014/main" id="{41D5BDC6-86D6-4DCC-A2E1-E25B123F6E12}"/>
            </a:ext>
          </a:extLst>
        </xdr:cNvPr>
        <xdr:cNvCxnSpPr/>
      </xdr:nvCxnSpPr>
      <xdr:spPr>
        <a:xfrm>
          <a:off x="4593981" y="58616"/>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243051</xdr:colOff>
      <xdr:row>64</xdr:row>
      <xdr:rowOff>32844</xdr:rowOff>
    </xdr:from>
    <xdr:to>
      <xdr:col>10</xdr:col>
      <xdr:colOff>32844</xdr:colOff>
      <xdr:row>84</xdr:row>
      <xdr:rowOff>25328</xdr:rowOff>
    </xdr:to>
    <xdr:pic>
      <xdr:nvPicPr>
        <xdr:cNvPr id="2" name="Picture 1">
          <a:extLst>
            <a:ext uri="{FF2B5EF4-FFF2-40B4-BE49-F238E27FC236}">
              <a16:creationId xmlns:a16="http://schemas.microsoft.com/office/drawing/2014/main" id="{00C5C5BB-708C-232D-7EE5-698B47D6290D}"/>
            </a:ext>
          </a:extLst>
        </xdr:cNvPr>
        <xdr:cNvPicPr>
          <a:picLocks noChangeAspect="1"/>
        </xdr:cNvPicPr>
      </xdr:nvPicPr>
      <xdr:blipFill>
        <a:blip xmlns:r="http://schemas.openxmlformats.org/officeDocument/2006/relationships" r:embed="rId1"/>
        <a:stretch>
          <a:fillRect/>
        </a:stretch>
      </xdr:blipFill>
      <xdr:spPr>
        <a:xfrm>
          <a:off x="578068" y="10214741"/>
          <a:ext cx="5544207" cy="3276967"/>
        </a:xfrm>
        <a:prstGeom prst="rect">
          <a:avLst/>
        </a:prstGeom>
      </xdr:spPr>
    </xdr:pic>
    <xdr:clientData/>
  </xdr:twoCellAnchor>
  <xdr:twoCellAnchor editAs="oneCell">
    <xdr:from>
      <xdr:col>10</xdr:col>
      <xdr:colOff>175094</xdr:colOff>
      <xdr:row>65</xdr:row>
      <xdr:rowOff>91965</xdr:rowOff>
    </xdr:from>
    <xdr:to>
      <xdr:col>15</xdr:col>
      <xdr:colOff>333433</xdr:colOff>
      <xdr:row>83</xdr:row>
      <xdr:rowOff>97550</xdr:rowOff>
    </xdr:to>
    <xdr:pic>
      <xdr:nvPicPr>
        <xdr:cNvPr id="4" name="Picture 3">
          <a:extLst>
            <a:ext uri="{FF2B5EF4-FFF2-40B4-BE49-F238E27FC236}">
              <a16:creationId xmlns:a16="http://schemas.microsoft.com/office/drawing/2014/main" id="{AA328A95-7CA3-BEBD-055F-DDF5331762B6}"/>
            </a:ext>
          </a:extLst>
        </xdr:cNvPr>
        <xdr:cNvPicPr>
          <a:picLocks noChangeAspect="1"/>
        </xdr:cNvPicPr>
      </xdr:nvPicPr>
      <xdr:blipFill>
        <a:blip xmlns:r="http://schemas.openxmlformats.org/officeDocument/2006/relationships" r:embed="rId2"/>
        <a:stretch>
          <a:fillRect/>
        </a:stretch>
      </xdr:blipFill>
      <xdr:spPr>
        <a:xfrm>
          <a:off x="6264525" y="10438086"/>
          <a:ext cx="3212908" cy="2961619"/>
        </a:xfrm>
        <a:prstGeom prst="rect">
          <a:avLst/>
        </a:prstGeom>
      </xdr:spPr>
    </xdr:pic>
    <xdr:clientData/>
  </xdr:twoCellAnchor>
  <xdr:twoCellAnchor editAs="oneCell">
    <xdr:from>
      <xdr:col>0</xdr:col>
      <xdr:colOff>114479</xdr:colOff>
      <xdr:row>84</xdr:row>
      <xdr:rowOff>111673</xdr:rowOff>
    </xdr:from>
    <xdr:to>
      <xdr:col>6</xdr:col>
      <xdr:colOff>471976</xdr:colOff>
      <xdr:row>102</xdr:row>
      <xdr:rowOff>52553</xdr:rowOff>
    </xdr:to>
    <xdr:pic>
      <xdr:nvPicPr>
        <xdr:cNvPr id="5" name="Picture 4">
          <a:extLst>
            <a:ext uri="{FF2B5EF4-FFF2-40B4-BE49-F238E27FC236}">
              <a16:creationId xmlns:a16="http://schemas.microsoft.com/office/drawing/2014/main" id="{2C49A711-0161-E67D-DBC2-C89C4F441A37}"/>
            </a:ext>
          </a:extLst>
        </xdr:cNvPr>
        <xdr:cNvPicPr>
          <a:picLocks noChangeAspect="1"/>
        </xdr:cNvPicPr>
      </xdr:nvPicPr>
      <xdr:blipFill>
        <a:blip xmlns:r="http://schemas.openxmlformats.org/officeDocument/2006/relationships" r:embed="rId3"/>
        <a:stretch>
          <a:fillRect/>
        </a:stretch>
      </xdr:blipFill>
      <xdr:spPr>
        <a:xfrm>
          <a:off x="114479" y="13578052"/>
          <a:ext cx="4003273" cy="2896914"/>
        </a:xfrm>
        <a:prstGeom prst="rect">
          <a:avLst/>
        </a:prstGeom>
      </xdr:spPr>
    </xdr:pic>
    <xdr:clientData/>
  </xdr:twoCellAnchor>
  <xdr:twoCellAnchor editAs="oneCell">
    <xdr:from>
      <xdr:col>7</xdr:col>
      <xdr:colOff>223345</xdr:colOff>
      <xdr:row>85</xdr:row>
      <xdr:rowOff>140792</xdr:rowOff>
    </xdr:from>
    <xdr:to>
      <xdr:col>16</xdr:col>
      <xdr:colOff>181175</xdr:colOff>
      <xdr:row>100</xdr:row>
      <xdr:rowOff>62924</xdr:rowOff>
    </xdr:to>
    <xdr:pic>
      <xdr:nvPicPr>
        <xdr:cNvPr id="7" name="Picture 6">
          <a:extLst>
            <a:ext uri="{FF2B5EF4-FFF2-40B4-BE49-F238E27FC236}">
              <a16:creationId xmlns:a16="http://schemas.microsoft.com/office/drawing/2014/main" id="{C93EC728-C3E9-A71C-1F8C-7F715618EB51}"/>
            </a:ext>
          </a:extLst>
        </xdr:cNvPr>
        <xdr:cNvPicPr>
          <a:picLocks noChangeAspect="1"/>
        </xdr:cNvPicPr>
      </xdr:nvPicPr>
      <xdr:blipFill>
        <a:blip xmlns:r="http://schemas.openxmlformats.org/officeDocument/2006/relationships" r:embed="rId4"/>
        <a:stretch>
          <a:fillRect/>
        </a:stretch>
      </xdr:blipFill>
      <xdr:spPr>
        <a:xfrm>
          <a:off x="4480035" y="13771395"/>
          <a:ext cx="5456054" cy="2385494"/>
        </a:xfrm>
        <a:prstGeom prst="rect">
          <a:avLst/>
        </a:prstGeom>
      </xdr:spPr>
    </xdr:pic>
    <xdr:clientData/>
  </xdr:twoCellAnchor>
  <xdr:twoCellAnchor editAs="oneCell">
    <xdr:from>
      <xdr:col>1</xdr:col>
      <xdr:colOff>72259</xdr:colOff>
      <xdr:row>103</xdr:row>
      <xdr:rowOff>106273</xdr:rowOff>
    </xdr:from>
    <xdr:to>
      <xdr:col>8</xdr:col>
      <xdr:colOff>484290</xdr:colOff>
      <xdr:row>118</xdr:row>
      <xdr:rowOff>31754</xdr:rowOff>
    </xdr:to>
    <xdr:pic>
      <xdr:nvPicPr>
        <xdr:cNvPr id="8" name="Picture 7">
          <a:extLst>
            <a:ext uri="{FF2B5EF4-FFF2-40B4-BE49-F238E27FC236}">
              <a16:creationId xmlns:a16="http://schemas.microsoft.com/office/drawing/2014/main" id="{D044CA9D-EE06-3AC4-B3E5-2834940CCAFE}"/>
            </a:ext>
          </a:extLst>
        </xdr:cNvPr>
        <xdr:cNvPicPr>
          <a:picLocks noChangeAspect="1"/>
        </xdr:cNvPicPr>
      </xdr:nvPicPr>
      <xdr:blipFill>
        <a:blip xmlns:r="http://schemas.openxmlformats.org/officeDocument/2006/relationships" r:embed="rId5"/>
        <a:stretch>
          <a:fillRect/>
        </a:stretch>
      </xdr:blipFill>
      <xdr:spPr>
        <a:xfrm>
          <a:off x="407276" y="16692911"/>
          <a:ext cx="4944617" cy="2388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errisdalecap.com/wp-content/uploads/2024/11/OKLO-Kerrisdale.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adams-search.nrc.gov/home" TargetMode="External"/><Relationship Id="rId2" Type="http://schemas.openxmlformats.org/officeDocument/2006/relationships/hyperlink" Target="https://www.nrc.gov/reactors/new-reactors/large-lwr/col/aurora-oklo.html" TargetMode="External"/><Relationship Id="rId1" Type="http://schemas.openxmlformats.org/officeDocument/2006/relationships/hyperlink" Target="https://www.nrc.gov/reactors/new-reactors/large-lwr/col.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nrc.gov/docs/ML2022/ML20223A3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FD711-D47F-4FE9-8131-3AF1DEFB8005}">
  <dimension ref="B2:L31"/>
  <sheetViews>
    <sheetView workbookViewId="0">
      <selection activeCell="E15" sqref="E15"/>
    </sheetView>
  </sheetViews>
  <sheetFormatPr defaultRowHeight="12.75" x14ac:dyDescent="0.2"/>
  <sheetData>
    <row r="2" spans="2:12" x14ac:dyDescent="0.2">
      <c r="J2" t="s">
        <v>0</v>
      </c>
      <c r="K2" s="2">
        <v>73</v>
      </c>
    </row>
    <row r="3" spans="2:12" x14ac:dyDescent="0.2">
      <c r="J3" t="s">
        <v>1</v>
      </c>
      <c r="K3" s="6">
        <f>147.6092</f>
        <v>147.60919999999999</v>
      </c>
      <c r="L3" t="s">
        <v>86</v>
      </c>
    </row>
    <row r="4" spans="2:12" x14ac:dyDescent="0.2">
      <c r="J4" t="s">
        <v>2</v>
      </c>
      <c r="K4" s="6">
        <f>K3*K2</f>
        <v>10775.471599999999</v>
      </c>
    </row>
    <row r="5" spans="2:12" x14ac:dyDescent="0.2">
      <c r="B5" t="s">
        <v>1032</v>
      </c>
      <c r="J5" t="s">
        <v>3</v>
      </c>
      <c r="K5" s="6">
        <f>226.8+307.66+148.6</f>
        <v>683.06000000000006</v>
      </c>
      <c r="L5" t="s">
        <v>86</v>
      </c>
    </row>
    <row r="6" spans="2:12" x14ac:dyDescent="0.2">
      <c r="J6" t="s">
        <v>4</v>
      </c>
      <c r="K6" s="6">
        <f>1.05</f>
        <v>1.05</v>
      </c>
      <c r="L6" t="s">
        <v>86</v>
      </c>
    </row>
    <row r="7" spans="2:12" x14ac:dyDescent="0.2">
      <c r="J7" t="s">
        <v>5</v>
      </c>
      <c r="K7" s="6">
        <f>K4+K6-K5</f>
        <v>10093.461599999999</v>
      </c>
    </row>
    <row r="8" spans="2:12" x14ac:dyDescent="0.2">
      <c r="B8" t="s">
        <v>85</v>
      </c>
    </row>
    <row r="9" spans="2:12" x14ac:dyDescent="0.2">
      <c r="J9" t="s">
        <v>69</v>
      </c>
    </row>
    <row r="10" spans="2:12" x14ac:dyDescent="0.2">
      <c r="B10" t="s">
        <v>77</v>
      </c>
    </row>
    <row r="11" spans="2:12" x14ac:dyDescent="0.2">
      <c r="B11" t="s">
        <v>78</v>
      </c>
      <c r="J11" s="11" t="s">
        <v>1041</v>
      </c>
    </row>
    <row r="13" spans="2:12" x14ac:dyDescent="0.2">
      <c r="B13" t="s">
        <v>83</v>
      </c>
    </row>
    <row r="15" spans="2:12" x14ac:dyDescent="0.2">
      <c r="B15" t="s">
        <v>112</v>
      </c>
    </row>
    <row r="16" spans="2:12" x14ac:dyDescent="0.2">
      <c r="C16" t="s">
        <v>113</v>
      </c>
    </row>
    <row r="17" spans="3:9" x14ac:dyDescent="0.2">
      <c r="C17" t="s">
        <v>114</v>
      </c>
      <c r="I17" t="s">
        <v>1048</v>
      </c>
    </row>
    <row r="18" spans="3:9" x14ac:dyDescent="0.2">
      <c r="C18" t="s">
        <v>115</v>
      </c>
      <c r="I18" s="4" t="s">
        <v>1049</v>
      </c>
    </row>
    <row r="19" spans="3:9" x14ac:dyDescent="0.2">
      <c r="C19" t="s">
        <v>116</v>
      </c>
    </row>
    <row r="20" spans="3:9" x14ac:dyDescent="0.2">
      <c r="C20" t="s">
        <v>117</v>
      </c>
    </row>
    <row r="21" spans="3:9" x14ac:dyDescent="0.2">
      <c r="C21" t="s">
        <v>118</v>
      </c>
    </row>
    <row r="22" spans="3:9" x14ac:dyDescent="0.2">
      <c r="C22" t="s">
        <v>119</v>
      </c>
    </row>
    <row r="25" spans="3:9" x14ac:dyDescent="0.2">
      <c r="C25" t="s">
        <v>1044</v>
      </c>
    </row>
    <row r="27" spans="3:9" x14ac:dyDescent="0.2">
      <c r="C27" t="s">
        <v>1045</v>
      </c>
    </row>
    <row r="29" spans="3:9" x14ac:dyDescent="0.2">
      <c r="C29" t="s">
        <v>1046</v>
      </c>
    </row>
    <row r="31" spans="3:9" x14ac:dyDescent="0.2">
      <c r="C31" t="s">
        <v>1047</v>
      </c>
    </row>
  </sheetData>
  <hyperlinks>
    <hyperlink ref="I18" r:id="rId1" xr:uid="{AC605314-1AD1-42D6-AA21-0D21E5EFF2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22D8-DCBB-4E04-A132-A863C36C41AD}">
  <dimension ref="A1:DW32"/>
  <sheetViews>
    <sheetView zoomScale="130" zoomScaleNormal="130" workbookViewId="0">
      <pane xSplit="2" ySplit="2" topLeftCell="T3" activePane="bottomRight" state="frozen"/>
      <selection pane="topRight" activeCell="C1" sqref="C1"/>
      <selection pane="bottomLeft" activeCell="A3" sqref="A3"/>
      <selection pane="bottomRight" activeCell="AB32" sqref="AB32"/>
    </sheetView>
  </sheetViews>
  <sheetFormatPr defaultRowHeight="12.75" x14ac:dyDescent="0.2"/>
  <cols>
    <col min="1" max="1" width="5" style="6" bestFit="1" customWidth="1"/>
    <col min="2" max="2" width="23.5703125" style="6" bestFit="1" customWidth="1"/>
    <col min="3" max="3" width="9.140625" style="6" customWidth="1"/>
    <col min="4" max="18" width="9.140625" style="6"/>
    <col min="19" max="19" width="9.42578125" style="6" customWidth="1"/>
    <col min="20" max="16384" width="9.140625" style="6"/>
  </cols>
  <sheetData>
    <row r="1" spans="1:27" x14ac:dyDescent="0.2">
      <c r="A1" s="7" t="s">
        <v>25</v>
      </c>
    </row>
    <row r="2" spans="1:27" x14ac:dyDescent="0.2">
      <c r="C2" s="6" t="s">
        <v>87</v>
      </c>
      <c r="D2" s="6" t="s">
        <v>88</v>
      </c>
      <c r="E2" s="6" t="s">
        <v>89</v>
      </c>
      <c r="F2" s="6" t="s">
        <v>90</v>
      </c>
      <c r="G2" s="6" t="s">
        <v>91</v>
      </c>
      <c r="H2" s="6" t="s">
        <v>86</v>
      </c>
      <c r="I2" s="6" t="s">
        <v>92</v>
      </c>
      <c r="J2" s="6" t="s">
        <v>93</v>
      </c>
      <c r="L2" s="9">
        <v>2020</v>
      </c>
      <c r="M2" s="9">
        <f>L2+1</f>
        <v>2021</v>
      </c>
      <c r="N2" s="9">
        <f t="shared" ref="N2:AA2" si="0">M2+1</f>
        <v>2022</v>
      </c>
      <c r="O2" s="9">
        <f t="shared" si="0"/>
        <v>2023</v>
      </c>
      <c r="P2" s="9">
        <f t="shared" si="0"/>
        <v>2024</v>
      </c>
      <c r="Q2" s="9">
        <f t="shared" si="0"/>
        <v>2025</v>
      </c>
      <c r="R2" s="9">
        <f t="shared" si="0"/>
        <v>2026</v>
      </c>
      <c r="S2" s="9">
        <f t="shared" si="0"/>
        <v>2027</v>
      </c>
      <c r="T2" s="9">
        <f t="shared" si="0"/>
        <v>2028</v>
      </c>
      <c r="U2" s="9">
        <f t="shared" si="0"/>
        <v>2029</v>
      </c>
      <c r="V2" s="9">
        <f t="shared" si="0"/>
        <v>2030</v>
      </c>
      <c r="W2" s="9">
        <f t="shared" si="0"/>
        <v>2031</v>
      </c>
      <c r="X2" s="9">
        <f t="shared" si="0"/>
        <v>2032</v>
      </c>
      <c r="Y2" s="9">
        <f t="shared" si="0"/>
        <v>2033</v>
      </c>
      <c r="Z2" s="9">
        <f t="shared" si="0"/>
        <v>2034</v>
      </c>
      <c r="AA2" s="9">
        <f t="shared" si="0"/>
        <v>2035</v>
      </c>
    </row>
    <row r="3" spans="1:27" x14ac:dyDescent="0.2">
      <c r="B3" s="6" t="s">
        <v>1050</v>
      </c>
      <c r="L3" s="9"/>
      <c r="M3" s="9"/>
      <c r="N3" s="9"/>
      <c r="O3" s="9"/>
      <c r="P3" s="9"/>
      <c r="Q3" s="9"/>
      <c r="R3" s="9"/>
      <c r="S3" s="6">
        <f>(S5/S7)*S8</f>
        <v>103680</v>
      </c>
      <c r="T3" s="6">
        <f t="shared" ref="T3:AA3" si="1">(T5/T7)*T8</f>
        <v>124416.00000000001</v>
      </c>
      <c r="U3" s="6">
        <f t="shared" si="1"/>
        <v>149299.19999999998</v>
      </c>
      <c r="V3" s="6">
        <f t="shared" si="1"/>
        <v>164229.12000000002</v>
      </c>
      <c r="W3" s="6">
        <f t="shared" si="1"/>
        <v>180652.03200000004</v>
      </c>
      <c r="X3" s="6">
        <f t="shared" si="1"/>
        <v>198717.23520000008</v>
      </c>
      <c r="Y3" s="6">
        <f t="shared" si="1"/>
        <v>218588.95872000008</v>
      </c>
      <c r="Z3" s="6">
        <f t="shared" si="1"/>
        <v>240447.85459200011</v>
      </c>
      <c r="AA3" s="6">
        <f t="shared" si="1"/>
        <v>264492.64005120011</v>
      </c>
    </row>
    <row r="4" spans="1:27" x14ac:dyDescent="0.2">
      <c r="B4" s="6" t="s">
        <v>110</v>
      </c>
    </row>
    <row r="5" spans="1:27" x14ac:dyDescent="0.2">
      <c r="B5" s="6" t="s">
        <v>111</v>
      </c>
      <c r="O5" s="6">
        <v>20000</v>
      </c>
      <c r="P5" s="6">
        <f>O5*1.2</f>
        <v>24000</v>
      </c>
      <c r="Q5" s="6">
        <f t="shared" ref="Q5:U5" si="2">P5*1.2</f>
        <v>28800</v>
      </c>
      <c r="R5" s="6">
        <f t="shared" si="2"/>
        <v>34560</v>
      </c>
      <c r="S5" s="6">
        <f t="shared" si="2"/>
        <v>41472</v>
      </c>
      <c r="T5" s="6">
        <f t="shared" si="2"/>
        <v>49766.400000000001</v>
      </c>
      <c r="U5" s="6">
        <f t="shared" si="2"/>
        <v>59719.68</v>
      </c>
      <c r="V5" s="6">
        <f>U5*1.1</f>
        <v>65691.648000000001</v>
      </c>
      <c r="W5" s="6">
        <f t="shared" ref="W5:AA5" si="3">V5*1.1</f>
        <v>72260.812800000014</v>
      </c>
      <c r="X5" s="6">
        <f t="shared" si="3"/>
        <v>79486.894080000027</v>
      </c>
      <c r="Y5" s="6">
        <f t="shared" si="3"/>
        <v>87435.583488000033</v>
      </c>
      <c r="Z5" s="6">
        <f t="shared" si="3"/>
        <v>96179.141836800045</v>
      </c>
      <c r="AA5" s="6">
        <f t="shared" si="3"/>
        <v>105797.05602048006</v>
      </c>
    </row>
    <row r="6" spans="1:27" x14ac:dyDescent="0.2">
      <c r="U6" s="3"/>
      <c r="V6" s="3"/>
      <c r="W6" s="3"/>
    </row>
    <row r="7" spans="1:27" x14ac:dyDescent="0.2">
      <c r="B7" s="6" t="s">
        <v>1051</v>
      </c>
      <c r="S7" s="6">
        <v>40</v>
      </c>
      <c r="T7" s="6">
        <v>40</v>
      </c>
      <c r="U7" s="6">
        <v>40</v>
      </c>
      <c r="V7" s="6">
        <v>40</v>
      </c>
      <c r="W7" s="6">
        <v>40</v>
      </c>
      <c r="X7" s="6">
        <v>40</v>
      </c>
      <c r="Y7" s="6">
        <v>40</v>
      </c>
      <c r="Z7" s="6">
        <v>40</v>
      </c>
      <c r="AA7" s="6">
        <v>40</v>
      </c>
    </row>
    <row r="8" spans="1:27" x14ac:dyDescent="0.2">
      <c r="B8" s="6" t="s">
        <v>1043</v>
      </c>
      <c r="S8" s="6">
        <v>100</v>
      </c>
      <c r="T8" s="6">
        <v>100</v>
      </c>
      <c r="U8" s="6">
        <v>100</v>
      </c>
      <c r="V8" s="6">
        <v>100</v>
      </c>
      <c r="W8" s="6">
        <v>100</v>
      </c>
      <c r="X8" s="6">
        <v>100</v>
      </c>
      <c r="Y8" s="6">
        <v>100</v>
      </c>
      <c r="Z8" s="6">
        <v>100</v>
      </c>
      <c r="AA8" s="6">
        <v>100</v>
      </c>
    </row>
    <row r="9" spans="1:27" x14ac:dyDescent="0.2">
      <c r="B9" s="6" t="s">
        <v>109</v>
      </c>
      <c r="S9" s="6">
        <v>20</v>
      </c>
      <c r="T9" s="6">
        <f>S9*1.4</f>
        <v>28</v>
      </c>
      <c r="U9" s="6">
        <f t="shared" ref="U9:AA9" si="4">T9*1.4</f>
        <v>39.199999999999996</v>
      </c>
      <c r="V9" s="6">
        <f t="shared" si="4"/>
        <v>54.879999999999988</v>
      </c>
      <c r="W9" s="6">
        <f t="shared" si="4"/>
        <v>76.831999999999979</v>
      </c>
      <c r="X9" s="6">
        <f t="shared" si="4"/>
        <v>107.56479999999996</v>
      </c>
      <c r="Y9" s="6">
        <f t="shared" si="4"/>
        <v>150.59071999999995</v>
      </c>
      <c r="Z9" s="6">
        <f t="shared" si="4"/>
        <v>210.82700799999992</v>
      </c>
      <c r="AA9" s="6">
        <f t="shared" si="4"/>
        <v>295.15781119999986</v>
      </c>
    </row>
    <row r="10" spans="1:27" x14ac:dyDescent="0.2">
      <c r="S10" s="2"/>
    </row>
    <row r="11" spans="1:27" s="8" customFormat="1" x14ac:dyDescent="0.2">
      <c r="A11" s="6"/>
      <c r="B11" s="8" t="s">
        <v>26</v>
      </c>
      <c r="C11" s="8">
        <v>0</v>
      </c>
      <c r="D11" s="8">
        <v>0</v>
      </c>
      <c r="E11" s="8">
        <v>0</v>
      </c>
      <c r="F11" s="8">
        <v>0</v>
      </c>
      <c r="G11" s="8">
        <v>0</v>
      </c>
      <c r="H11" s="8">
        <v>0</v>
      </c>
      <c r="Q11" s="6">
        <f>SUM(G11:J11)</f>
        <v>0</v>
      </c>
      <c r="S11" s="8">
        <f>S9*S8</f>
        <v>2000</v>
      </c>
      <c r="T11" s="8">
        <f t="shared" ref="T11:AA11" si="5">T9*T8</f>
        <v>2800</v>
      </c>
      <c r="U11" s="8">
        <f t="shared" si="5"/>
        <v>3919.9999999999995</v>
      </c>
      <c r="V11" s="8">
        <f t="shared" si="5"/>
        <v>5487.9999999999991</v>
      </c>
      <c r="W11" s="8">
        <f t="shared" si="5"/>
        <v>7683.199999999998</v>
      </c>
      <c r="X11" s="8">
        <f t="shared" si="5"/>
        <v>10756.479999999996</v>
      </c>
      <c r="Y11" s="8">
        <f t="shared" si="5"/>
        <v>15059.071999999995</v>
      </c>
      <c r="Z11" s="8">
        <f t="shared" si="5"/>
        <v>21082.700799999991</v>
      </c>
      <c r="AA11" s="8">
        <f t="shared" si="5"/>
        <v>29515.781119999985</v>
      </c>
    </row>
    <row r="12" spans="1:27" x14ac:dyDescent="0.2">
      <c r="B12" s="6" t="s">
        <v>94</v>
      </c>
      <c r="C12" s="6">
        <v>0</v>
      </c>
      <c r="D12" s="6">
        <v>0</v>
      </c>
      <c r="E12" s="6">
        <v>0</v>
      </c>
      <c r="F12" s="6">
        <v>0</v>
      </c>
      <c r="G12" s="6">
        <v>0</v>
      </c>
      <c r="H12" s="6">
        <v>0</v>
      </c>
      <c r="Q12" s="6">
        <f>SUM(G12:J12)</f>
        <v>0</v>
      </c>
      <c r="S12" s="6">
        <f>S11*(1-S26)</f>
        <v>1500</v>
      </c>
      <c r="T12" s="6">
        <f t="shared" ref="T12:AA12" si="6">T11*(1-T26)</f>
        <v>2100</v>
      </c>
      <c r="U12" s="6">
        <f t="shared" si="6"/>
        <v>2939.9999999999995</v>
      </c>
      <c r="V12" s="6">
        <f t="shared" si="6"/>
        <v>4115.9999999999991</v>
      </c>
      <c r="W12" s="6">
        <f t="shared" si="6"/>
        <v>5762.3999999999987</v>
      </c>
      <c r="X12" s="6">
        <f t="shared" si="6"/>
        <v>8067.3599999999969</v>
      </c>
      <c r="Y12" s="6">
        <f t="shared" si="6"/>
        <v>11294.303999999996</v>
      </c>
      <c r="Z12" s="6">
        <f t="shared" si="6"/>
        <v>15812.025599999994</v>
      </c>
      <c r="AA12" s="6">
        <f t="shared" si="6"/>
        <v>22136.835839999989</v>
      </c>
    </row>
    <row r="13" spans="1:27" x14ac:dyDescent="0.2">
      <c r="B13" s="6" t="s">
        <v>95</v>
      </c>
      <c r="C13" s="6">
        <f>C11-C12</f>
        <v>0</v>
      </c>
      <c r="D13" s="6">
        <f t="shared" ref="D13:G13" si="7">D11-D12</f>
        <v>0</v>
      </c>
      <c r="E13" s="6">
        <f t="shared" si="7"/>
        <v>0</v>
      </c>
      <c r="F13" s="6">
        <f t="shared" si="7"/>
        <v>0</v>
      </c>
      <c r="G13" s="6">
        <f t="shared" si="7"/>
        <v>0</v>
      </c>
      <c r="H13" s="6">
        <f>H11-H12</f>
        <v>0</v>
      </c>
      <c r="I13" s="6">
        <f t="shared" ref="I13:L13" si="8">I11-I12</f>
        <v>0</v>
      </c>
      <c r="J13" s="6">
        <f t="shared" si="8"/>
        <v>0</v>
      </c>
      <c r="L13" s="6">
        <f t="shared" si="8"/>
        <v>0</v>
      </c>
      <c r="M13" s="6">
        <f t="shared" ref="M13" si="9">M11-M12</f>
        <v>0</v>
      </c>
      <c r="N13" s="6">
        <f t="shared" ref="N13" si="10">N11-N12</f>
        <v>0</v>
      </c>
      <c r="O13" s="6">
        <f t="shared" ref="O13" si="11">O11-O12</f>
        <v>0</v>
      </c>
      <c r="P13" s="6">
        <f t="shared" ref="P13" si="12">P11-P12</f>
        <v>0</v>
      </c>
      <c r="Q13" s="6">
        <f t="shared" ref="Q13" si="13">Q11-Q12</f>
        <v>0</v>
      </c>
      <c r="R13" s="6">
        <f t="shared" ref="R13" si="14">R11-R12</f>
        <v>0</v>
      </c>
      <c r="S13" s="6">
        <f t="shared" ref="S13" si="15">S11-S12</f>
        <v>500</v>
      </c>
      <c r="T13" s="6">
        <f t="shared" ref="T13" si="16">T11-T12</f>
        <v>700</v>
      </c>
      <c r="U13" s="6">
        <f t="shared" ref="U13" si="17">U11-U12</f>
        <v>980</v>
      </c>
      <c r="V13" s="6">
        <f t="shared" ref="V13" si="18">V11-V12</f>
        <v>1372</v>
      </c>
      <c r="W13" s="6">
        <f t="shared" ref="W13" si="19">W11-W12</f>
        <v>1920.7999999999993</v>
      </c>
      <c r="X13" s="6">
        <f t="shared" ref="X13" si="20">X11-X12</f>
        <v>2689.119999999999</v>
      </c>
      <c r="Y13" s="6">
        <f t="shared" ref="Y13" si="21">Y11-Y12</f>
        <v>3764.7679999999982</v>
      </c>
      <c r="Z13" s="6">
        <f t="shared" ref="Z13" si="22">Z11-Z12</f>
        <v>5270.6751999999979</v>
      </c>
      <c r="AA13" s="6">
        <f t="shared" ref="AA13" si="23">AA11-AA12</f>
        <v>7378.9452799999963</v>
      </c>
    </row>
    <row r="14" spans="1:27" x14ac:dyDescent="0.2">
      <c r="B14" s="6" t="s">
        <v>96</v>
      </c>
      <c r="D14" s="6">
        <v>10.7</v>
      </c>
      <c r="H14" s="6">
        <v>11.5</v>
      </c>
      <c r="I14" s="6">
        <f>H14*1.02</f>
        <v>11.73</v>
      </c>
      <c r="J14" s="6">
        <f>I14*1.02</f>
        <v>11.964600000000001</v>
      </c>
      <c r="Q14" s="6">
        <f>SUM(G14:J14)</f>
        <v>35.194600000000001</v>
      </c>
    </row>
    <row r="15" spans="1:27" x14ac:dyDescent="0.2">
      <c r="B15" s="6" t="s">
        <v>97</v>
      </c>
      <c r="D15" s="6">
        <v>7.05</v>
      </c>
      <c r="H15" s="6">
        <v>16.55</v>
      </c>
      <c r="I15" s="6">
        <f>H15*1.02</f>
        <v>16.881</v>
      </c>
      <c r="J15" s="6">
        <f>I15*1.02</f>
        <v>17.218620000000001</v>
      </c>
      <c r="Q15" s="6">
        <f>SUM(G15:J15)</f>
        <v>50.649619999999999</v>
      </c>
    </row>
    <row r="16" spans="1:27" x14ac:dyDescent="0.2">
      <c r="B16" s="6" t="s">
        <v>98</v>
      </c>
      <c r="C16" s="6">
        <f>C14+C15</f>
        <v>0</v>
      </c>
      <c r="D16" s="6">
        <f>D14+D15</f>
        <v>17.75</v>
      </c>
      <c r="E16" s="6">
        <f>E14+E15</f>
        <v>0</v>
      </c>
      <c r="F16" s="6">
        <f t="shared" ref="F16:L16" si="24">F14+F15</f>
        <v>0</v>
      </c>
      <c r="G16" s="6">
        <f t="shared" si="24"/>
        <v>0</v>
      </c>
      <c r="H16" s="6">
        <f>H14+H15</f>
        <v>28.05</v>
      </c>
      <c r="I16" s="6">
        <f t="shared" si="24"/>
        <v>28.611000000000001</v>
      </c>
      <c r="J16" s="6">
        <f t="shared" si="24"/>
        <v>29.183220000000002</v>
      </c>
      <c r="L16" s="6">
        <f t="shared" si="24"/>
        <v>0</v>
      </c>
      <c r="M16" s="6">
        <f t="shared" ref="M16" si="25">M14+M15</f>
        <v>0</v>
      </c>
      <c r="N16" s="6">
        <f t="shared" ref="N16" si="26">N14+N15</f>
        <v>0</v>
      </c>
      <c r="O16" s="6">
        <f t="shared" ref="O16" si="27">O14+O15</f>
        <v>0</v>
      </c>
      <c r="P16" s="6">
        <f t="shared" ref="P16" si="28">P14+P15</f>
        <v>0</v>
      </c>
      <c r="Q16" s="6">
        <f t="shared" ref="Q16" si="29">Q14+Q15</f>
        <v>85.844220000000007</v>
      </c>
      <c r="R16" s="6">
        <f t="shared" ref="R16" si="30">R14+R15</f>
        <v>0</v>
      </c>
      <c r="S16" s="6">
        <f>S13*(1-S27)</f>
        <v>250</v>
      </c>
      <c r="T16" s="6">
        <f t="shared" ref="T16:AA16" si="31">T13*(1-T27)</f>
        <v>350</v>
      </c>
      <c r="U16" s="6">
        <f t="shared" si="31"/>
        <v>490</v>
      </c>
      <c r="V16" s="6">
        <f t="shared" si="31"/>
        <v>686</v>
      </c>
      <c r="W16" s="6">
        <f t="shared" si="31"/>
        <v>960.39999999999964</v>
      </c>
      <c r="X16" s="6">
        <f t="shared" si="31"/>
        <v>1344.5599999999995</v>
      </c>
      <c r="Y16" s="6">
        <f t="shared" si="31"/>
        <v>1882.3839999999991</v>
      </c>
      <c r="Z16" s="6">
        <f t="shared" si="31"/>
        <v>2635.3375999999989</v>
      </c>
      <c r="AA16" s="6">
        <f t="shared" si="31"/>
        <v>3689.4726399999981</v>
      </c>
    </row>
    <row r="17" spans="1:127" x14ac:dyDescent="0.2">
      <c r="B17" s="6" t="s">
        <v>99</v>
      </c>
      <c r="C17" s="6">
        <f>C13-C16</f>
        <v>0</v>
      </c>
      <c r="D17" s="6">
        <f>D13-D16</f>
        <v>-17.75</v>
      </c>
      <c r="E17" s="6">
        <f>E13-E16</f>
        <v>0</v>
      </c>
      <c r="F17" s="6">
        <f t="shared" ref="F17:L17" si="32">F13-F16</f>
        <v>0</v>
      </c>
      <c r="G17" s="6">
        <f t="shared" si="32"/>
        <v>0</v>
      </c>
      <c r="H17" s="6">
        <f>H13-H16</f>
        <v>-28.05</v>
      </c>
      <c r="I17" s="6">
        <f t="shared" si="32"/>
        <v>-28.611000000000001</v>
      </c>
      <c r="J17" s="6">
        <f t="shared" si="32"/>
        <v>-29.183220000000002</v>
      </c>
      <c r="L17" s="6">
        <f t="shared" si="32"/>
        <v>0</v>
      </c>
      <c r="M17" s="6">
        <f t="shared" ref="M17" si="33">M13-M16</f>
        <v>0</v>
      </c>
      <c r="N17" s="6">
        <f t="shared" ref="N17" si="34">N13-N16</f>
        <v>0</v>
      </c>
      <c r="O17" s="6">
        <f t="shared" ref="O17" si="35">O13-O16</f>
        <v>0</v>
      </c>
      <c r="P17" s="6">
        <f t="shared" ref="P17" si="36">P13-P16</f>
        <v>0</v>
      </c>
      <c r="Q17" s="6">
        <f t="shared" ref="Q17" si="37">Q13-Q16</f>
        <v>-85.844220000000007</v>
      </c>
      <c r="R17" s="6">
        <f t="shared" ref="R17" si="38">R13-R16</f>
        <v>0</v>
      </c>
      <c r="S17" s="6">
        <f t="shared" ref="S17" si="39">S13-S16</f>
        <v>250</v>
      </c>
      <c r="T17" s="6">
        <f t="shared" ref="T17" si="40">T13-T16</f>
        <v>350</v>
      </c>
      <c r="U17" s="6">
        <f t="shared" ref="U17" si="41">U13-U16</f>
        <v>490</v>
      </c>
      <c r="V17" s="6">
        <f t="shared" ref="V17" si="42">V13-V16</f>
        <v>686</v>
      </c>
      <c r="W17" s="6">
        <f t="shared" ref="W17" si="43">W13-W16</f>
        <v>960.39999999999964</v>
      </c>
      <c r="X17" s="6">
        <f t="shared" ref="X17" si="44">X13-X16</f>
        <v>1344.5599999999995</v>
      </c>
      <c r="Y17" s="6">
        <f t="shared" ref="Y17" si="45">Y13-Y16</f>
        <v>1882.3839999999991</v>
      </c>
      <c r="Z17" s="6">
        <f t="shared" ref="Z17" si="46">Z13-Z16</f>
        <v>2635.3375999999989</v>
      </c>
      <c r="AA17" s="6">
        <f t="shared" ref="AA17" si="47">AA13-AA16</f>
        <v>3689.4726399999981</v>
      </c>
    </row>
    <row r="18" spans="1:127" x14ac:dyDescent="0.2">
      <c r="B18" s="6" t="s">
        <v>100</v>
      </c>
      <c r="D18" s="6">
        <v>1.7</v>
      </c>
      <c r="H18" s="6">
        <v>3.76</v>
      </c>
      <c r="I18" s="6">
        <f>H29*$AD$23</f>
        <v>13.64</v>
      </c>
      <c r="J18" s="6">
        <f>I29*$AD$23</f>
        <v>13.346568400000001</v>
      </c>
      <c r="Q18" s="6">
        <f>SUM(G18:J18)</f>
        <v>30.746568400000001</v>
      </c>
      <c r="R18" s="6">
        <f t="shared" ref="R18:AA18" si="48">Q29*$AD$23</f>
        <v>13.036170028640001</v>
      </c>
      <c r="S18" s="6">
        <f t="shared" si="48"/>
        <v>13.291678961201347</v>
      </c>
      <c r="T18" s="6">
        <f t="shared" si="48"/>
        <v>17.557004160372809</v>
      </c>
      <c r="U18" s="6">
        <f t="shared" si="48"/>
        <v>23.511427627770846</v>
      </c>
      <c r="V18" s="6">
        <f t="shared" si="48"/>
        <v>31.830312755340735</v>
      </c>
      <c r="W18" s="6">
        <f t="shared" si="48"/>
        <v>43.459163821977256</v>
      </c>
      <c r="X18" s="6">
        <f t="shared" si="48"/>
        <v>59.721682275893279</v>
      </c>
      <c r="Y18" s="6">
        <f t="shared" si="48"/>
        <v>82.47104552876273</v>
      </c>
      <c r="Z18" s="6">
        <f t="shared" si="48"/>
        <v>114.30169726632867</v>
      </c>
      <c r="AA18" s="6">
        <f t="shared" si="48"/>
        <v>158.84585388204317</v>
      </c>
    </row>
    <row r="19" spans="1:127" x14ac:dyDescent="0.2">
      <c r="B19" s="6" t="s">
        <v>101</v>
      </c>
      <c r="C19" s="6">
        <f>C17+C18</f>
        <v>0</v>
      </c>
      <c r="D19" s="6">
        <f>D17+D18</f>
        <v>-16.05</v>
      </c>
      <c r="E19" s="6">
        <f>E17+E18</f>
        <v>0</v>
      </c>
      <c r="F19" s="6">
        <f t="shared" ref="F19:L19" si="49">F17+F18</f>
        <v>0</v>
      </c>
      <c r="G19" s="6">
        <f t="shared" si="49"/>
        <v>0</v>
      </c>
      <c r="H19" s="6">
        <f>H17+H18</f>
        <v>-24.29</v>
      </c>
      <c r="I19" s="6">
        <f t="shared" si="49"/>
        <v>-14.971</v>
      </c>
      <c r="J19" s="6">
        <f t="shared" si="49"/>
        <v>-15.836651600000001</v>
      </c>
      <c r="L19" s="6">
        <f t="shared" si="49"/>
        <v>0</v>
      </c>
      <c r="M19" s="6">
        <f t="shared" ref="M19" si="50">M17+M18</f>
        <v>0</v>
      </c>
      <c r="N19" s="6">
        <f t="shared" ref="N19" si="51">N17+N18</f>
        <v>0</v>
      </c>
      <c r="O19" s="6">
        <f t="shared" ref="O19" si="52">O17+O18</f>
        <v>0</v>
      </c>
      <c r="P19" s="6">
        <f t="shared" ref="P19" si="53">P17+P18</f>
        <v>0</v>
      </c>
      <c r="Q19" s="6">
        <f t="shared" ref="Q19" si="54">Q17+Q18</f>
        <v>-55.097651600000006</v>
      </c>
      <c r="R19" s="6">
        <f t="shared" ref="R19" si="55">R17+R18</f>
        <v>13.036170028640001</v>
      </c>
      <c r="S19" s="6">
        <f t="shared" ref="S19" si="56">S17+S18</f>
        <v>263.29167896120134</v>
      </c>
      <c r="T19" s="6">
        <f t="shared" ref="T19" si="57">T17+T18</f>
        <v>367.5570041603728</v>
      </c>
      <c r="U19" s="6">
        <f t="shared" ref="U19" si="58">U17+U18</f>
        <v>513.5114276277709</v>
      </c>
      <c r="V19" s="6">
        <f t="shared" ref="V19" si="59">V17+V18</f>
        <v>717.83031275534074</v>
      </c>
      <c r="W19" s="6">
        <f t="shared" ref="W19" si="60">W17+W18</f>
        <v>1003.8591638219768</v>
      </c>
      <c r="X19" s="6">
        <f t="shared" ref="X19" si="61">X17+X18</f>
        <v>1404.2816822758928</v>
      </c>
      <c r="Y19" s="6">
        <f t="shared" ref="Y19" si="62">Y17+Y18</f>
        <v>1964.8550455287618</v>
      </c>
      <c r="Z19" s="6">
        <f t="shared" ref="Z19" si="63">Z17+Z18</f>
        <v>2749.6392972663275</v>
      </c>
      <c r="AA19" s="6">
        <f t="shared" ref="AA19" si="64">AA17+AA18</f>
        <v>3848.3184938820414</v>
      </c>
    </row>
    <row r="20" spans="1:127" x14ac:dyDescent="0.2">
      <c r="B20" s="6" t="s">
        <v>102</v>
      </c>
      <c r="D20" s="6">
        <v>-0.16400000000000001</v>
      </c>
      <c r="H20" s="6">
        <v>-0.43099999999999999</v>
      </c>
      <c r="I20" s="6">
        <f>I19*0.02</f>
        <v>-0.29942000000000002</v>
      </c>
      <c r="J20" s="6">
        <f>J19*0.02</f>
        <v>-0.31673303200000003</v>
      </c>
      <c r="Q20" s="6">
        <f>SUM(G20:J20)</f>
        <v>-1.0471530320000002</v>
      </c>
      <c r="R20" s="6">
        <f>R19*0.02</f>
        <v>0.26072340057280002</v>
      </c>
      <c r="S20" s="6">
        <f>S19*0.19</f>
        <v>50.025419002628254</v>
      </c>
      <c r="T20" s="6">
        <f t="shared" ref="T20:U20" si="65">T19*0.19</f>
        <v>69.835830790470837</v>
      </c>
      <c r="U20" s="6">
        <f t="shared" si="65"/>
        <v>97.56717124927647</v>
      </c>
      <c r="V20" s="6">
        <f t="shared" ref="V20" si="66">V19*0.19</f>
        <v>136.38775942351475</v>
      </c>
      <c r="W20" s="6">
        <f t="shared" ref="W20" si="67">W19*0.19</f>
        <v>190.73324112617561</v>
      </c>
      <c r="X20" s="6">
        <f t="shared" ref="X20" si="68">X19*0.19</f>
        <v>266.81351963241963</v>
      </c>
      <c r="Y20" s="6">
        <f t="shared" ref="Y20" si="69">Y19*0.19</f>
        <v>373.32245865046474</v>
      </c>
      <c r="Z20" s="6">
        <f t="shared" ref="Z20" si="70">Z19*0.19</f>
        <v>522.43146648060224</v>
      </c>
      <c r="AA20" s="6">
        <f t="shared" ref="AA20" si="71">AA19*0.19</f>
        <v>731.18051383758791</v>
      </c>
    </row>
    <row r="21" spans="1:127" x14ac:dyDescent="0.2">
      <c r="B21" s="6" t="s">
        <v>103</v>
      </c>
      <c r="C21" s="6">
        <f>C19-C20</f>
        <v>0</v>
      </c>
      <c r="D21" s="6">
        <f>D19-D20</f>
        <v>-15.886000000000001</v>
      </c>
      <c r="E21" s="6">
        <f>E19-E20</f>
        <v>0</v>
      </c>
      <c r="F21" s="6">
        <f t="shared" ref="F21:L21" si="72">F19-F20</f>
        <v>0</v>
      </c>
      <c r="G21" s="6">
        <f t="shared" si="72"/>
        <v>0</v>
      </c>
      <c r="H21" s="6">
        <f>H19-H20</f>
        <v>-23.858999999999998</v>
      </c>
      <c r="I21" s="6">
        <f t="shared" si="72"/>
        <v>-14.671580000000001</v>
      </c>
      <c r="J21" s="6">
        <f t="shared" si="72"/>
        <v>-15.519918568000001</v>
      </c>
      <c r="L21" s="6">
        <f t="shared" si="72"/>
        <v>0</v>
      </c>
      <c r="M21" s="6">
        <f t="shared" ref="M21" si="73">M19-M20</f>
        <v>0</v>
      </c>
      <c r="N21" s="6">
        <f t="shared" ref="N21" si="74">N19-N20</f>
        <v>0</v>
      </c>
      <c r="O21" s="6">
        <f t="shared" ref="O21" si="75">O19-O20</f>
        <v>0</v>
      </c>
      <c r="P21" s="6">
        <f t="shared" ref="P21" si="76">P19-P20</f>
        <v>0</v>
      </c>
      <c r="Q21" s="6">
        <f t="shared" ref="Q21" si="77">Q19-Q20</f>
        <v>-54.050498568000009</v>
      </c>
      <c r="R21" s="6">
        <f t="shared" ref="R21" si="78">R19-R20</f>
        <v>12.775446628067201</v>
      </c>
      <c r="S21" s="6">
        <f t="shared" ref="S21" si="79">S19-S20</f>
        <v>213.26625995857307</v>
      </c>
      <c r="T21" s="6">
        <f t="shared" ref="T21" si="80">T19-T20</f>
        <v>297.72117336990198</v>
      </c>
      <c r="U21" s="6">
        <f t="shared" ref="U21" si="81">U19-U20</f>
        <v>415.9442563784944</v>
      </c>
      <c r="V21" s="6">
        <f t="shared" ref="V21" si="82">V19-V20</f>
        <v>581.44255333182605</v>
      </c>
      <c r="W21" s="6">
        <f t="shared" ref="W21" si="83">W19-W20</f>
        <v>813.12592269580125</v>
      </c>
      <c r="X21" s="6">
        <f t="shared" ref="X21" si="84">X19-X20</f>
        <v>1137.4681626434731</v>
      </c>
      <c r="Y21" s="6">
        <f t="shared" ref="Y21" si="85">Y19-Y20</f>
        <v>1591.532586878297</v>
      </c>
      <c r="Z21" s="6">
        <f t="shared" ref="Z21" si="86">Z19-Z20</f>
        <v>2227.2078307857255</v>
      </c>
      <c r="AA21" s="6">
        <f t="shared" ref="AA21" si="87">AA19-AA20</f>
        <v>3117.1379800444533</v>
      </c>
      <c r="AB21" s="6">
        <f>AA21*(1+$AD$24)</f>
        <v>3179.4807396453425</v>
      </c>
      <c r="AC21" s="6">
        <f t="shared" ref="AC21:CN21" si="88">AB21*(1+$AD$24)</f>
        <v>3243.0703544382495</v>
      </c>
      <c r="AD21" s="6">
        <f t="shared" si="88"/>
        <v>3307.9317615270147</v>
      </c>
      <c r="AE21" s="6">
        <f t="shared" si="88"/>
        <v>3374.090396757555</v>
      </c>
      <c r="AF21" s="6">
        <f t="shared" si="88"/>
        <v>3441.5722046927062</v>
      </c>
      <c r="AG21" s="6">
        <f t="shared" si="88"/>
        <v>3510.4036487865606</v>
      </c>
      <c r="AH21" s="6">
        <f t="shared" si="88"/>
        <v>3580.6117217622918</v>
      </c>
      <c r="AI21" s="6">
        <f t="shared" si="88"/>
        <v>3652.2239561975375</v>
      </c>
      <c r="AJ21" s="6">
        <f t="shared" si="88"/>
        <v>3725.2684353214881</v>
      </c>
      <c r="AK21" s="6">
        <f t="shared" si="88"/>
        <v>3799.7738040279178</v>
      </c>
      <c r="AL21" s="6">
        <f t="shared" si="88"/>
        <v>3875.7692801084763</v>
      </c>
      <c r="AM21" s="6">
        <f t="shared" si="88"/>
        <v>3953.2846657106461</v>
      </c>
      <c r="AN21" s="6">
        <f t="shared" si="88"/>
        <v>4032.3503590248592</v>
      </c>
      <c r="AO21" s="6">
        <f t="shared" si="88"/>
        <v>4112.9973662053562</v>
      </c>
      <c r="AP21" s="6">
        <f t="shared" si="88"/>
        <v>4195.2573135294633</v>
      </c>
      <c r="AQ21" s="6">
        <f t="shared" si="88"/>
        <v>4279.1624598000526</v>
      </c>
      <c r="AR21" s="6">
        <f t="shared" si="88"/>
        <v>4364.7457089960535</v>
      </c>
      <c r="AS21" s="6">
        <f t="shared" si="88"/>
        <v>4452.0406231759744</v>
      </c>
      <c r="AT21" s="6">
        <f t="shared" si="88"/>
        <v>4541.081435639494</v>
      </c>
      <c r="AU21" s="6">
        <f t="shared" si="88"/>
        <v>4631.9030643522838</v>
      </c>
      <c r="AV21" s="6">
        <f t="shared" si="88"/>
        <v>4724.5411256393299</v>
      </c>
      <c r="AW21" s="6">
        <f t="shared" si="88"/>
        <v>4819.0319481521165</v>
      </c>
      <c r="AX21" s="6">
        <f t="shared" si="88"/>
        <v>4915.4125871151591</v>
      </c>
      <c r="AY21" s="6">
        <f t="shared" si="88"/>
        <v>5013.7208388574627</v>
      </c>
      <c r="AZ21" s="6">
        <f t="shared" si="88"/>
        <v>5113.9952556346125</v>
      </c>
      <c r="BA21" s="6">
        <f t="shared" si="88"/>
        <v>5216.2751607473047</v>
      </c>
      <c r="BB21" s="6">
        <f t="shared" si="88"/>
        <v>5320.600663962251</v>
      </c>
      <c r="BC21" s="6">
        <f t="shared" si="88"/>
        <v>5427.012677241496</v>
      </c>
      <c r="BD21" s="6">
        <f t="shared" si="88"/>
        <v>5535.5529307863262</v>
      </c>
      <c r="BE21" s="6">
        <f t="shared" si="88"/>
        <v>5646.2639894020531</v>
      </c>
      <c r="BF21" s="6">
        <f t="shared" si="88"/>
        <v>5759.1892691900939</v>
      </c>
      <c r="BG21" s="6">
        <f t="shared" si="88"/>
        <v>5874.3730545738963</v>
      </c>
      <c r="BH21" s="6">
        <f t="shared" si="88"/>
        <v>5991.8605156653739</v>
      </c>
      <c r="BI21" s="6">
        <f t="shared" si="88"/>
        <v>6111.6977259786818</v>
      </c>
      <c r="BJ21" s="6">
        <f t="shared" si="88"/>
        <v>6233.9316804982554</v>
      </c>
      <c r="BK21" s="6">
        <f t="shared" si="88"/>
        <v>6358.6103141082203</v>
      </c>
      <c r="BL21" s="6">
        <f t="shared" si="88"/>
        <v>6485.7825203903849</v>
      </c>
      <c r="BM21" s="6">
        <f t="shared" si="88"/>
        <v>6615.4981707981924</v>
      </c>
      <c r="BN21" s="6">
        <f t="shared" si="88"/>
        <v>6747.8081342141568</v>
      </c>
      <c r="BO21" s="6">
        <f t="shared" si="88"/>
        <v>6882.7642968984401</v>
      </c>
      <c r="BP21" s="6">
        <f t="shared" si="88"/>
        <v>7020.4195828364091</v>
      </c>
      <c r="BQ21" s="6">
        <f t="shared" si="88"/>
        <v>7160.8279744931369</v>
      </c>
      <c r="BR21" s="6">
        <f t="shared" si="88"/>
        <v>7304.0445339829994</v>
      </c>
      <c r="BS21" s="6">
        <f t="shared" si="88"/>
        <v>7450.1254246626595</v>
      </c>
      <c r="BT21" s="6">
        <f t="shared" si="88"/>
        <v>7599.1279331559126</v>
      </c>
      <c r="BU21" s="6">
        <f t="shared" si="88"/>
        <v>7751.1104918190313</v>
      </c>
      <c r="BV21" s="6">
        <f t="shared" si="88"/>
        <v>7906.1327016554123</v>
      </c>
      <c r="BW21" s="6">
        <f t="shared" si="88"/>
        <v>8064.2553556885205</v>
      </c>
      <c r="BX21" s="6">
        <f t="shared" si="88"/>
        <v>8225.5404628022916</v>
      </c>
      <c r="BY21" s="6">
        <f t="shared" si="88"/>
        <v>8390.0512720583374</v>
      </c>
      <c r="BZ21" s="6">
        <f t="shared" si="88"/>
        <v>8557.8522974995049</v>
      </c>
      <c r="CA21" s="6">
        <f t="shared" si="88"/>
        <v>8729.0093434494956</v>
      </c>
      <c r="CB21" s="6">
        <f t="shared" si="88"/>
        <v>8903.5895303184861</v>
      </c>
      <c r="CC21" s="6">
        <f t="shared" si="88"/>
        <v>9081.6613209248553</v>
      </c>
      <c r="CD21" s="6">
        <f t="shared" si="88"/>
        <v>9263.294547343352</v>
      </c>
      <c r="CE21" s="6">
        <f t="shared" si="88"/>
        <v>9448.5604382902184</v>
      </c>
      <c r="CF21" s="6">
        <f t="shared" si="88"/>
        <v>9637.5316470560228</v>
      </c>
      <c r="CG21" s="6">
        <f t="shared" si="88"/>
        <v>9830.2822799971436</v>
      </c>
      <c r="CH21" s="6">
        <f t="shared" si="88"/>
        <v>10026.887925597086</v>
      </c>
      <c r="CI21" s="6">
        <f t="shared" si="88"/>
        <v>10227.425684109028</v>
      </c>
      <c r="CJ21" s="6">
        <f t="shared" si="88"/>
        <v>10431.974197791209</v>
      </c>
      <c r="CK21" s="6">
        <f t="shared" si="88"/>
        <v>10640.613681747034</v>
      </c>
      <c r="CL21" s="6">
        <f t="shared" si="88"/>
        <v>10853.425955381976</v>
      </c>
      <c r="CM21" s="6">
        <f t="shared" si="88"/>
        <v>11070.494474489615</v>
      </c>
      <c r="CN21" s="6">
        <f t="shared" si="88"/>
        <v>11291.904363979407</v>
      </c>
      <c r="CO21" s="6">
        <f t="shared" ref="CO21:DW21" si="89">CN21*(1+$AD$24)</f>
        <v>11517.742451258995</v>
      </c>
      <c r="CP21" s="6">
        <f t="shared" si="89"/>
        <v>11748.097300284175</v>
      </c>
      <c r="CQ21" s="6">
        <f t="shared" si="89"/>
        <v>11983.059246289858</v>
      </c>
      <c r="CR21" s="6">
        <f t="shared" si="89"/>
        <v>12222.720431215655</v>
      </c>
      <c r="CS21" s="6">
        <f t="shared" si="89"/>
        <v>12467.174839839969</v>
      </c>
      <c r="CT21" s="6">
        <f t="shared" si="89"/>
        <v>12716.518336636767</v>
      </c>
      <c r="CU21" s="6">
        <f t="shared" si="89"/>
        <v>12970.848703369504</v>
      </c>
      <c r="CV21" s="6">
        <f t="shared" si="89"/>
        <v>13230.265677436893</v>
      </c>
      <c r="CW21" s="6">
        <f t="shared" si="89"/>
        <v>13494.870990985632</v>
      </c>
      <c r="CX21" s="6">
        <f t="shared" si="89"/>
        <v>13764.768410805344</v>
      </c>
      <c r="CY21" s="6">
        <f t="shared" si="89"/>
        <v>14040.063779021451</v>
      </c>
      <c r="CZ21" s="6">
        <f t="shared" si="89"/>
        <v>14320.86505460188</v>
      </c>
      <c r="DA21" s="6">
        <f t="shared" si="89"/>
        <v>14607.282355693918</v>
      </c>
      <c r="DB21" s="6">
        <f t="shared" si="89"/>
        <v>14899.428002807797</v>
      </c>
      <c r="DC21" s="6">
        <f t="shared" si="89"/>
        <v>15197.416562863953</v>
      </c>
      <c r="DD21" s="6">
        <f t="shared" si="89"/>
        <v>15501.364894121232</v>
      </c>
      <c r="DE21" s="6">
        <f t="shared" si="89"/>
        <v>15811.392192003657</v>
      </c>
      <c r="DF21" s="6">
        <f t="shared" si="89"/>
        <v>16127.620035843731</v>
      </c>
      <c r="DG21" s="6">
        <f t="shared" si="89"/>
        <v>16450.172436560606</v>
      </c>
      <c r="DH21" s="6">
        <f t="shared" si="89"/>
        <v>16779.175885291817</v>
      </c>
      <c r="DI21" s="6">
        <f t="shared" si="89"/>
        <v>17114.759402997654</v>
      </c>
      <c r="DJ21" s="6">
        <f t="shared" si="89"/>
        <v>17457.054591057607</v>
      </c>
      <c r="DK21" s="6">
        <f t="shared" si="89"/>
        <v>17806.195682878759</v>
      </c>
      <c r="DL21" s="6">
        <f t="shared" si="89"/>
        <v>18162.319596536334</v>
      </c>
      <c r="DM21" s="6">
        <f t="shared" si="89"/>
        <v>18525.56598846706</v>
      </c>
      <c r="DN21" s="6">
        <f t="shared" si="89"/>
        <v>18896.077308236403</v>
      </c>
      <c r="DO21" s="6">
        <f t="shared" si="89"/>
        <v>19273.998854401132</v>
      </c>
      <c r="DP21" s="6">
        <f t="shared" si="89"/>
        <v>19659.478831489156</v>
      </c>
      <c r="DQ21" s="6">
        <f t="shared" si="89"/>
        <v>20052.668408118938</v>
      </c>
      <c r="DR21" s="6">
        <f t="shared" si="89"/>
        <v>20453.721776281316</v>
      </c>
      <c r="DS21" s="6">
        <f t="shared" si="89"/>
        <v>20862.796211806944</v>
      </c>
      <c r="DT21" s="6">
        <f t="shared" si="89"/>
        <v>21280.052136043083</v>
      </c>
      <c r="DU21" s="6">
        <f t="shared" si="89"/>
        <v>21705.653178763943</v>
      </c>
      <c r="DV21" s="6">
        <f t="shared" si="89"/>
        <v>22139.766242339221</v>
      </c>
      <c r="DW21" s="6">
        <f t="shared" si="89"/>
        <v>22582.561567186007</v>
      </c>
    </row>
    <row r="22" spans="1:127" x14ac:dyDescent="0.2">
      <c r="B22" s="6" t="s">
        <v>1</v>
      </c>
    </row>
    <row r="23" spans="1:127" x14ac:dyDescent="0.2">
      <c r="B23" s="6" t="s">
        <v>104</v>
      </c>
      <c r="AC23" s="6" t="s">
        <v>120</v>
      </c>
      <c r="AD23" s="3">
        <v>0.02</v>
      </c>
    </row>
    <row r="24" spans="1:127" x14ac:dyDescent="0.2">
      <c r="AC24" s="6" t="s">
        <v>121</v>
      </c>
      <c r="AD24" s="3">
        <v>0.02</v>
      </c>
    </row>
    <row r="25" spans="1:127" s="8" customFormat="1" x14ac:dyDescent="0.2">
      <c r="A25" s="6"/>
      <c r="B25" s="8" t="s">
        <v>105</v>
      </c>
      <c r="AC25" s="6" t="s">
        <v>122</v>
      </c>
      <c r="AD25" s="3">
        <v>0.09</v>
      </c>
    </row>
    <row r="26" spans="1:127" x14ac:dyDescent="0.2">
      <c r="B26" s="6" t="s">
        <v>106</v>
      </c>
      <c r="S26" s="3">
        <v>0.25</v>
      </c>
      <c r="T26" s="3">
        <v>0.25</v>
      </c>
      <c r="U26" s="3">
        <v>0.25</v>
      </c>
      <c r="V26" s="3">
        <v>0.25</v>
      </c>
      <c r="W26" s="3">
        <v>0.25</v>
      </c>
      <c r="X26" s="3">
        <v>0.25</v>
      </c>
      <c r="Y26" s="3">
        <v>0.25</v>
      </c>
      <c r="Z26" s="3">
        <v>0.25</v>
      </c>
      <c r="AA26" s="3">
        <v>0.25</v>
      </c>
      <c r="AC26" s="6" t="s">
        <v>123</v>
      </c>
      <c r="AD26" s="6">
        <f>NPV(AD25,Q21:XFD21)+Main!K5-Main!K6</f>
        <v>23112.165078004142</v>
      </c>
      <c r="AE26" s="6">
        <f>AD26*0.5</f>
        <v>11556.082539002071</v>
      </c>
    </row>
    <row r="27" spans="1:127" x14ac:dyDescent="0.2">
      <c r="B27" s="6" t="s">
        <v>107</v>
      </c>
      <c r="S27" s="3">
        <v>0.5</v>
      </c>
      <c r="T27" s="3">
        <v>0.5</v>
      </c>
      <c r="U27" s="3">
        <v>0.5</v>
      </c>
      <c r="V27" s="3">
        <v>0.5</v>
      </c>
      <c r="W27" s="3">
        <v>0.5</v>
      </c>
      <c r="X27" s="3">
        <v>0.5</v>
      </c>
      <c r="Y27" s="3">
        <v>0.5</v>
      </c>
      <c r="Z27" s="3">
        <v>0.5</v>
      </c>
      <c r="AA27" s="3">
        <v>0.5</v>
      </c>
      <c r="AC27" s="6" t="s">
        <v>124</v>
      </c>
      <c r="AD27" s="2">
        <f>AD26/Main!K3</f>
        <v>156.57672474347225</v>
      </c>
      <c r="AE27" s="2">
        <f>AE26/Main!K3</f>
        <v>78.288362371736127</v>
      </c>
      <c r="AF27" s="6" t="s">
        <v>1052</v>
      </c>
    </row>
    <row r="28" spans="1:127" x14ac:dyDescent="0.2">
      <c r="AD28" s="3">
        <f>AD27/Main!K2-1</f>
        <v>1.1448866403215376</v>
      </c>
      <c r="AE28" s="3">
        <f>AE27/Main!K2-1</f>
        <v>7.244332016076882E-2</v>
      </c>
    </row>
    <row r="29" spans="1:127" x14ac:dyDescent="0.2">
      <c r="B29" s="6" t="s">
        <v>108</v>
      </c>
      <c r="H29" s="6">
        <f>H30-H32</f>
        <v>682</v>
      </c>
      <c r="I29" s="6">
        <f>H29+I21</f>
        <v>667.32842000000005</v>
      </c>
      <c r="J29" s="6">
        <f>I29+J21</f>
        <v>651.80850143200007</v>
      </c>
      <c r="Q29" s="6">
        <f>J29</f>
        <v>651.80850143200007</v>
      </c>
      <c r="R29" s="6">
        <f>Q29+R21</f>
        <v>664.58394806006731</v>
      </c>
      <c r="S29" s="6">
        <f t="shared" ref="S29:AA29" si="90">R29+S21</f>
        <v>877.85020801864039</v>
      </c>
      <c r="T29" s="6">
        <f t="shared" si="90"/>
        <v>1175.5713813885422</v>
      </c>
      <c r="U29" s="6">
        <f t="shared" si="90"/>
        <v>1591.5156377670367</v>
      </c>
      <c r="V29" s="6">
        <f t="shared" si="90"/>
        <v>2172.9581910988627</v>
      </c>
      <c r="W29" s="6">
        <f t="shared" si="90"/>
        <v>2986.0841137946641</v>
      </c>
      <c r="X29" s="6">
        <f t="shared" si="90"/>
        <v>4123.5522764381367</v>
      </c>
      <c r="Y29" s="6">
        <f t="shared" si="90"/>
        <v>5715.0848633164333</v>
      </c>
      <c r="Z29" s="6">
        <f t="shared" si="90"/>
        <v>7942.2926941021587</v>
      </c>
      <c r="AA29" s="6">
        <f t="shared" si="90"/>
        <v>11059.430674146612</v>
      </c>
    </row>
    <row r="30" spans="1:127" x14ac:dyDescent="0.2">
      <c r="B30" s="6" t="s">
        <v>3</v>
      </c>
      <c r="H30" s="6">
        <v>683</v>
      </c>
    </row>
    <row r="32" spans="1:127" x14ac:dyDescent="0.2">
      <c r="B32" s="6" t="s">
        <v>4</v>
      </c>
      <c r="H32" s="6">
        <v>1</v>
      </c>
    </row>
  </sheetData>
  <hyperlinks>
    <hyperlink ref="A1" location="Main!A1" display="Main" xr:uid="{A597AD37-C659-47E9-8AEC-F0CA290E2D3F}"/>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9B717-DF45-4382-BA94-3619E3C5DA87}">
  <dimension ref="A1:J264"/>
  <sheetViews>
    <sheetView zoomScale="130" zoomScaleNormal="130" workbookViewId="0">
      <selection activeCell="A28" sqref="A28"/>
    </sheetView>
  </sheetViews>
  <sheetFormatPr defaultRowHeight="12.75" x14ac:dyDescent="0.2"/>
  <cols>
    <col min="1" max="1" width="5" bestFit="1" customWidth="1"/>
  </cols>
  <sheetData>
    <row r="1" spans="1:9" x14ac:dyDescent="0.2">
      <c r="A1" s="4" t="s">
        <v>25</v>
      </c>
    </row>
    <row r="4" spans="1:9" x14ac:dyDescent="0.2">
      <c r="E4" t="s">
        <v>1034</v>
      </c>
    </row>
    <row r="5" spans="1:9" x14ac:dyDescent="0.2">
      <c r="E5" s="4" t="s">
        <v>1033</v>
      </c>
    </row>
    <row r="6" spans="1:9" x14ac:dyDescent="0.2">
      <c r="C6" s="12" t="s">
        <v>1039</v>
      </c>
    </row>
    <row r="7" spans="1:9" x14ac:dyDescent="0.2">
      <c r="C7" t="s">
        <v>1053</v>
      </c>
      <c r="D7" t="s">
        <v>1031</v>
      </c>
      <c r="E7" t="s">
        <v>1035</v>
      </c>
      <c r="F7" t="s">
        <v>41</v>
      </c>
    </row>
    <row r="8" spans="1:9" x14ac:dyDescent="0.2">
      <c r="C8" t="s">
        <v>1037</v>
      </c>
      <c r="D8" t="s">
        <v>1038</v>
      </c>
      <c r="E8" s="12" t="s">
        <v>1036</v>
      </c>
      <c r="F8" s="10">
        <v>43901</v>
      </c>
    </row>
    <row r="9" spans="1:9" x14ac:dyDescent="0.2">
      <c r="C9" s="4" t="s">
        <v>1040</v>
      </c>
    </row>
    <row r="12" spans="1:9" x14ac:dyDescent="0.2">
      <c r="E12" t="s">
        <v>65</v>
      </c>
    </row>
    <row r="13" spans="1:9" x14ac:dyDescent="0.2">
      <c r="E13" s="4" t="s">
        <v>64</v>
      </c>
    </row>
    <row r="16" spans="1:9" x14ac:dyDescent="0.2">
      <c r="C16" t="s">
        <v>1029</v>
      </c>
      <c r="D16" t="s">
        <v>34</v>
      </c>
      <c r="E16" t="s">
        <v>125</v>
      </c>
      <c r="F16" t="s">
        <v>1030</v>
      </c>
      <c r="G16" t="s">
        <v>1031</v>
      </c>
      <c r="H16" t="s">
        <v>41</v>
      </c>
      <c r="I16" t="s">
        <v>126</v>
      </c>
    </row>
    <row r="17" spans="3:10" x14ac:dyDescent="0.2">
      <c r="C17" t="s">
        <v>127</v>
      </c>
      <c r="D17" t="s">
        <v>128</v>
      </c>
      <c r="E17" t="s">
        <v>129</v>
      </c>
      <c r="F17" t="s">
        <v>130</v>
      </c>
      <c r="G17" t="s">
        <v>131</v>
      </c>
      <c r="H17" t="s">
        <v>132</v>
      </c>
      <c r="I17" t="s">
        <v>133</v>
      </c>
    </row>
    <row r="18" spans="3:10" x14ac:dyDescent="0.2">
      <c r="C18" t="s">
        <v>134</v>
      </c>
      <c r="D18" t="s">
        <v>135</v>
      </c>
      <c r="E18" t="s">
        <v>136</v>
      </c>
      <c r="F18" t="s">
        <v>130</v>
      </c>
      <c r="G18" t="s">
        <v>131</v>
      </c>
      <c r="H18" t="s">
        <v>137</v>
      </c>
      <c r="I18" t="s">
        <v>138</v>
      </c>
    </row>
    <row r="19" spans="3:10" x14ac:dyDescent="0.2">
      <c r="C19" t="s">
        <v>139</v>
      </c>
      <c r="D19" t="s">
        <v>140</v>
      </c>
      <c r="E19" t="s">
        <v>141</v>
      </c>
      <c r="F19" t="s">
        <v>142</v>
      </c>
      <c r="G19" t="s">
        <v>143</v>
      </c>
      <c r="H19" t="s">
        <v>144</v>
      </c>
      <c r="I19" t="s">
        <v>145</v>
      </c>
    </row>
    <row r="20" spans="3:10" x14ac:dyDescent="0.2">
      <c r="C20" t="s">
        <v>146</v>
      </c>
      <c r="D20" t="s">
        <v>147</v>
      </c>
      <c r="E20" t="s">
        <v>148</v>
      </c>
      <c r="F20" t="s">
        <v>130</v>
      </c>
      <c r="G20" t="s">
        <v>149</v>
      </c>
      <c r="H20" t="s">
        <v>150</v>
      </c>
      <c r="I20" t="s">
        <v>130</v>
      </c>
    </row>
    <row r="21" spans="3:10" x14ac:dyDescent="0.2">
      <c r="C21" t="s">
        <v>151</v>
      </c>
      <c r="D21" t="s">
        <v>152</v>
      </c>
      <c r="E21" t="s">
        <v>153</v>
      </c>
      <c r="F21" t="s">
        <v>130</v>
      </c>
      <c r="G21" t="s">
        <v>154</v>
      </c>
      <c r="H21" t="s">
        <v>155</v>
      </c>
      <c r="I21" t="s">
        <v>156</v>
      </c>
    </row>
    <row r="22" spans="3:10" x14ac:dyDescent="0.2">
      <c r="C22" t="s">
        <v>157</v>
      </c>
      <c r="D22" t="s">
        <v>158</v>
      </c>
      <c r="E22" t="s">
        <v>159</v>
      </c>
      <c r="F22" t="s">
        <v>130</v>
      </c>
      <c r="G22" t="s">
        <v>149</v>
      </c>
      <c r="H22" t="s">
        <v>150</v>
      </c>
      <c r="I22" t="s">
        <v>130</v>
      </c>
    </row>
    <row r="23" spans="3:10" x14ac:dyDescent="0.2">
      <c r="C23" t="s">
        <v>160</v>
      </c>
      <c r="D23" t="s">
        <v>161</v>
      </c>
      <c r="E23" t="s">
        <v>162</v>
      </c>
      <c r="F23" t="s">
        <v>130</v>
      </c>
      <c r="G23" t="s">
        <v>149</v>
      </c>
      <c r="H23" t="s">
        <v>150</v>
      </c>
      <c r="I23" t="s">
        <v>130</v>
      </c>
    </row>
    <row r="24" spans="3:10" x14ac:dyDescent="0.2">
      <c r="C24" t="s">
        <v>163</v>
      </c>
      <c r="D24" t="s">
        <v>164</v>
      </c>
      <c r="E24" t="s">
        <v>165</v>
      </c>
      <c r="F24" t="s">
        <v>130</v>
      </c>
      <c r="G24" t="s">
        <v>166</v>
      </c>
      <c r="H24" t="s">
        <v>167</v>
      </c>
      <c r="I24" t="s">
        <v>168</v>
      </c>
    </row>
    <row r="25" spans="3:10" x14ac:dyDescent="0.2">
      <c r="C25" t="s">
        <v>169</v>
      </c>
      <c r="D25" t="s">
        <v>170</v>
      </c>
      <c r="E25" t="s">
        <v>171</v>
      </c>
      <c r="F25" t="s">
        <v>130</v>
      </c>
      <c r="G25" t="s">
        <v>131</v>
      </c>
      <c r="H25" t="s">
        <v>172</v>
      </c>
      <c r="I25" t="s">
        <v>138</v>
      </c>
    </row>
    <row r="26" spans="3:10" x14ac:dyDescent="0.2">
      <c r="C26" t="s">
        <v>173</v>
      </c>
      <c r="D26" t="s">
        <v>174</v>
      </c>
      <c r="E26" t="s">
        <v>175</v>
      </c>
      <c r="F26" t="s">
        <v>130</v>
      </c>
      <c r="G26" t="s">
        <v>131</v>
      </c>
      <c r="H26" t="s">
        <v>172</v>
      </c>
      <c r="I26" t="s">
        <v>138</v>
      </c>
    </row>
    <row r="27" spans="3:10" x14ac:dyDescent="0.2">
      <c r="C27" t="s">
        <v>176</v>
      </c>
      <c r="D27" t="s">
        <v>177</v>
      </c>
      <c r="E27" t="s">
        <v>178</v>
      </c>
      <c r="F27" t="s">
        <v>179</v>
      </c>
      <c r="G27" t="s">
        <v>180</v>
      </c>
      <c r="H27" t="s">
        <v>181</v>
      </c>
      <c r="J27" t="s">
        <v>130</v>
      </c>
    </row>
    <row r="28" spans="3:10" x14ac:dyDescent="0.2">
      <c r="C28" t="s">
        <v>182</v>
      </c>
      <c r="D28" t="s">
        <v>183</v>
      </c>
      <c r="E28" t="s">
        <v>184</v>
      </c>
      <c r="F28" t="s">
        <v>179</v>
      </c>
      <c r="G28" t="s">
        <v>185</v>
      </c>
      <c r="H28" t="s">
        <v>186</v>
      </c>
      <c r="J28" t="s">
        <v>130</v>
      </c>
    </row>
    <row r="29" spans="3:10" x14ac:dyDescent="0.2">
      <c r="C29" t="s">
        <v>187</v>
      </c>
      <c r="D29" t="s">
        <v>188</v>
      </c>
      <c r="E29" t="s">
        <v>189</v>
      </c>
      <c r="F29" t="s">
        <v>179</v>
      </c>
      <c r="G29" t="s">
        <v>180</v>
      </c>
      <c r="H29" t="s">
        <v>190</v>
      </c>
      <c r="J29" t="s">
        <v>130</v>
      </c>
    </row>
    <row r="30" spans="3:10" x14ac:dyDescent="0.2">
      <c r="C30" t="s">
        <v>191</v>
      </c>
      <c r="D30" t="s">
        <v>192</v>
      </c>
      <c r="E30" t="s">
        <v>193</v>
      </c>
      <c r="F30" t="s">
        <v>179</v>
      </c>
      <c r="G30" t="s">
        <v>180</v>
      </c>
      <c r="H30" t="s">
        <v>194</v>
      </c>
      <c r="J30" t="s">
        <v>130</v>
      </c>
    </row>
    <row r="31" spans="3:10" x14ac:dyDescent="0.2">
      <c r="C31" t="s">
        <v>195</v>
      </c>
      <c r="D31" t="s">
        <v>196</v>
      </c>
      <c r="E31" t="s">
        <v>197</v>
      </c>
      <c r="F31" t="s">
        <v>179</v>
      </c>
      <c r="G31" t="s">
        <v>185</v>
      </c>
      <c r="H31" t="s">
        <v>198</v>
      </c>
      <c r="J31" t="s">
        <v>130</v>
      </c>
    </row>
    <row r="32" spans="3:10" x14ac:dyDescent="0.2">
      <c r="C32" t="s">
        <v>199</v>
      </c>
      <c r="D32" t="s">
        <v>200</v>
      </c>
      <c r="E32" t="s">
        <v>201</v>
      </c>
      <c r="F32" t="s">
        <v>130</v>
      </c>
      <c r="G32" t="s">
        <v>185</v>
      </c>
      <c r="H32" t="s">
        <v>202</v>
      </c>
      <c r="J32" t="s">
        <v>130</v>
      </c>
    </row>
    <row r="33" spans="3:10" x14ac:dyDescent="0.2">
      <c r="C33" t="s">
        <v>203</v>
      </c>
      <c r="D33" t="s">
        <v>196</v>
      </c>
      <c r="E33" t="s">
        <v>204</v>
      </c>
      <c r="F33" t="s">
        <v>179</v>
      </c>
      <c r="G33" t="s">
        <v>185</v>
      </c>
      <c r="H33" t="s">
        <v>205</v>
      </c>
      <c r="J33" t="s">
        <v>130</v>
      </c>
    </row>
    <row r="34" spans="3:10" x14ac:dyDescent="0.2">
      <c r="C34" t="s">
        <v>206</v>
      </c>
      <c r="D34" t="s">
        <v>196</v>
      </c>
      <c r="E34" t="s">
        <v>207</v>
      </c>
      <c r="F34" t="s">
        <v>179</v>
      </c>
      <c r="G34" t="s">
        <v>185</v>
      </c>
      <c r="H34" t="s">
        <v>208</v>
      </c>
      <c r="J34" t="s">
        <v>130</v>
      </c>
    </row>
    <row r="35" spans="3:10" x14ac:dyDescent="0.2">
      <c r="C35" t="s">
        <v>209</v>
      </c>
      <c r="D35" t="s">
        <v>210</v>
      </c>
      <c r="E35" t="s">
        <v>211</v>
      </c>
      <c r="F35" t="s">
        <v>130</v>
      </c>
      <c r="G35" t="s">
        <v>166</v>
      </c>
      <c r="H35" t="s">
        <v>212</v>
      </c>
      <c r="J35" t="s">
        <v>130</v>
      </c>
    </row>
    <row r="36" spans="3:10" x14ac:dyDescent="0.2">
      <c r="C36" t="s">
        <v>213</v>
      </c>
      <c r="D36" t="s">
        <v>214</v>
      </c>
      <c r="E36" t="s">
        <v>215</v>
      </c>
      <c r="F36" t="s">
        <v>216</v>
      </c>
      <c r="G36" t="s">
        <v>217</v>
      </c>
      <c r="H36" t="s">
        <v>150</v>
      </c>
      <c r="J36" t="s">
        <v>130</v>
      </c>
    </row>
    <row r="37" spans="3:10" x14ac:dyDescent="0.2">
      <c r="C37" t="s">
        <v>218</v>
      </c>
      <c r="D37" t="s">
        <v>183</v>
      </c>
      <c r="E37" t="s">
        <v>219</v>
      </c>
      <c r="F37" t="s">
        <v>179</v>
      </c>
      <c r="G37" t="s">
        <v>185</v>
      </c>
      <c r="H37" t="s">
        <v>220</v>
      </c>
      <c r="J37" t="s">
        <v>130</v>
      </c>
    </row>
    <row r="38" spans="3:10" x14ac:dyDescent="0.2">
      <c r="C38" t="s">
        <v>221</v>
      </c>
      <c r="D38" t="s">
        <v>183</v>
      </c>
      <c r="E38" t="s">
        <v>222</v>
      </c>
      <c r="F38" t="s">
        <v>179</v>
      </c>
      <c r="G38" t="s">
        <v>185</v>
      </c>
      <c r="H38" t="s">
        <v>223</v>
      </c>
      <c r="J38" t="s">
        <v>130</v>
      </c>
    </row>
    <row r="39" spans="3:10" x14ac:dyDescent="0.2">
      <c r="C39" t="s">
        <v>224</v>
      </c>
      <c r="D39" t="s">
        <v>225</v>
      </c>
      <c r="E39" t="s">
        <v>226</v>
      </c>
      <c r="F39" t="s">
        <v>130</v>
      </c>
      <c r="G39" t="s">
        <v>166</v>
      </c>
      <c r="H39" t="s">
        <v>227</v>
      </c>
      <c r="J39" t="s">
        <v>130</v>
      </c>
    </row>
    <row r="40" spans="3:10" x14ac:dyDescent="0.2">
      <c r="C40" t="s">
        <v>228</v>
      </c>
      <c r="D40" t="s">
        <v>183</v>
      </c>
      <c r="E40" t="s">
        <v>229</v>
      </c>
      <c r="F40" t="s">
        <v>179</v>
      </c>
      <c r="G40" t="s">
        <v>185</v>
      </c>
      <c r="H40" t="s">
        <v>230</v>
      </c>
      <c r="J40" t="s">
        <v>130</v>
      </c>
    </row>
    <row r="41" spans="3:10" x14ac:dyDescent="0.2">
      <c r="C41" t="s">
        <v>231</v>
      </c>
      <c r="D41" t="s">
        <v>232</v>
      </c>
      <c r="E41" t="s">
        <v>233</v>
      </c>
      <c r="F41" t="s">
        <v>179</v>
      </c>
      <c r="G41" t="s">
        <v>180</v>
      </c>
      <c r="H41" t="s">
        <v>234</v>
      </c>
      <c r="J41" t="s">
        <v>130</v>
      </c>
    </row>
    <row r="42" spans="3:10" x14ac:dyDescent="0.2">
      <c r="C42" t="s">
        <v>235</v>
      </c>
      <c r="D42" t="s">
        <v>236</v>
      </c>
      <c r="E42" t="s">
        <v>237</v>
      </c>
      <c r="F42" t="s">
        <v>179</v>
      </c>
      <c r="G42" t="s">
        <v>180</v>
      </c>
      <c r="H42" t="s">
        <v>220</v>
      </c>
      <c r="J42" t="s">
        <v>130</v>
      </c>
    </row>
    <row r="43" spans="3:10" x14ac:dyDescent="0.2">
      <c r="C43" t="s">
        <v>238</v>
      </c>
      <c r="D43" t="s">
        <v>183</v>
      </c>
      <c r="E43" t="s">
        <v>239</v>
      </c>
      <c r="F43" t="s">
        <v>179</v>
      </c>
      <c r="G43" t="s">
        <v>185</v>
      </c>
      <c r="H43" t="s">
        <v>240</v>
      </c>
      <c r="J43" t="s">
        <v>130</v>
      </c>
    </row>
    <row r="44" spans="3:10" x14ac:dyDescent="0.2">
      <c r="C44" t="s">
        <v>241</v>
      </c>
      <c r="D44" t="s">
        <v>242</v>
      </c>
      <c r="E44" t="s">
        <v>243</v>
      </c>
      <c r="F44" t="s">
        <v>216</v>
      </c>
      <c r="G44" t="s">
        <v>185</v>
      </c>
      <c r="H44" t="s">
        <v>244</v>
      </c>
      <c r="J44" t="s">
        <v>130</v>
      </c>
    </row>
    <row r="45" spans="3:10" x14ac:dyDescent="0.2">
      <c r="C45" t="s">
        <v>245</v>
      </c>
      <c r="D45" t="s">
        <v>246</v>
      </c>
      <c r="E45" t="s">
        <v>247</v>
      </c>
      <c r="F45" t="s">
        <v>179</v>
      </c>
      <c r="G45" t="s">
        <v>185</v>
      </c>
      <c r="H45" t="s">
        <v>194</v>
      </c>
      <c r="J45" t="s">
        <v>130</v>
      </c>
    </row>
    <row r="46" spans="3:10" x14ac:dyDescent="0.2">
      <c r="C46" t="s">
        <v>248</v>
      </c>
      <c r="D46" t="s">
        <v>249</v>
      </c>
      <c r="E46" t="s">
        <v>250</v>
      </c>
      <c r="F46" t="s">
        <v>130</v>
      </c>
      <c r="G46" t="s">
        <v>251</v>
      </c>
      <c r="H46" t="s">
        <v>252</v>
      </c>
      <c r="J46" t="s">
        <v>130</v>
      </c>
    </row>
    <row r="47" spans="3:10" x14ac:dyDescent="0.2">
      <c r="C47" t="s">
        <v>253</v>
      </c>
      <c r="D47" t="s">
        <v>254</v>
      </c>
      <c r="E47" t="s">
        <v>255</v>
      </c>
      <c r="F47" t="s">
        <v>256</v>
      </c>
      <c r="G47" t="s">
        <v>180</v>
      </c>
      <c r="H47" t="s">
        <v>257</v>
      </c>
      <c r="J47" t="s">
        <v>130</v>
      </c>
    </row>
    <row r="48" spans="3:10" x14ac:dyDescent="0.2">
      <c r="C48" t="s">
        <v>258</v>
      </c>
      <c r="D48" t="s">
        <v>196</v>
      </c>
      <c r="E48" t="s">
        <v>259</v>
      </c>
      <c r="F48" t="s">
        <v>179</v>
      </c>
      <c r="G48" t="s">
        <v>185</v>
      </c>
      <c r="H48" t="s">
        <v>260</v>
      </c>
      <c r="J48" t="s">
        <v>130</v>
      </c>
    </row>
    <row r="49" spans="3:10" x14ac:dyDescent="0.2">
      <c r="C49" t="s">
        <v>261</v>
      </c>
      <c r="D49" t="s">
        <v>262</v>
      </c>
      <c r="E49" t="s">
        <v>263</v>
      </c>
      <c r="F49" t="s">
        <v>179</v>
      </c>
      <c r="G49" t="s">
        <v>185</v>
      </c>
      <c r="H49" t="s">
        <v>264</v>
      </c>
      <c r="J49" t="s">
        <v>130</v>
      </c>
    </row>
    <row r="50" spans="3:10" x14ac:dyDescent="0.2">
      <c r="C50" t="s">
        <v>265</v>
      </c>
      <c r="D50" t="s">
        <v>266</v>
      </c>
      <c r="E50" t="s">
        <v>267</v>
      </c>
      <c r="F50" t="s">
        <v>130</v>
      </c>
      <c r="G50" t="s">
        <v>268</v>
      </c>
      <c r="H50" t="s">
        <v>227</v>
      </c>
      <c r="J50" t="s">
        <v>130</v>
      </c>
    </row>
    <row r="51" spans="3:10" x14ac:dyDescent="0.2">
      <c r="C51" t="s">
        <v>269</v>
      </c>
      <c r="D51" t="s">
        <v>270</v>
      </c>
      <c r="E51" t="s">
        <v>271</v>
      </c>
      <c r="F51" t="s">
        <v>272</v>
      </c>
      <c r="G51" t="s">
        <v>180</v>
      </c>
      <c r="H51" t="s">
        <v>273</v>
      </c>
      <c r="J51" t="s">
        <v>130</v>
      </c>
    </row>
    <row r="52" spans="3:10" x14ac:dyDescent="0.2">
      <c r="C52" t="s">
        <v>274</v>
      </c>
      <c r="D52" t="s">
        <v>275</v>
      </c>
      <c r="E52" t="s">
        <v>276</v>
      </c>
      <c r="F52" t="s">
        <v>179</v>
      </c>
      <c r="G52" t="s">
        <v>180</v>
      </c>
      <c r="H52" t="s">
        <v>277</v>
      </c>
      <c r="J52" t="s">
        <v>130</v>
      </c>
    </row>
    <row r="53" spans="3:10" x14ac:dyDescent="0.2">
      <c r="C53" t="s">
        <v>278</v>
      </c>
      <c r="D53" t="s">
        <v>279</v>
      </c>
      <c r="E53" t="s">
        <v>280</v>
      </c>
      <c r="F53" t="s">
        <v>179</v>
      </c>
      <c r="G53" t="s">
        <v>180</v>
      </c>
      <c r="H53" t="s">
        <v>281</v>
      </c>
      <c r="J53" t="s">
        <v>130</v>
      </c>
    </row>
    <row r="54" spans="3:10" x14ac:dyDescent="0.2">
      <c r="C54" t="s">
        <v>282</v>
      </c>
      <c r="D54" t="s">
        <v>283</v>
      </c>
      <c r="E54" t="s">
        <v>284</v>
      </c>
      <c r="F54" t="s">
        <v>130</v>
      </c>
      <c r="G54" t="s">
        <v>285</v>
      </c>
      <c r="H54" t="s">
        <v>230</v>
      </c>
      <c r="J54" t="s">
        <v>130</v>
      </c>
    </row>
    <row r="55" spans="3:10" x14ac:dyDescent="0.2">
      <c r="C55" t="s">
        <v>286</v>
      </c>
      <c r="D55" t="s">
        <v>287</v>
      </c>
      <c r="E55" t="s">
        <v>288</v>
      </c>
      <c r="F55" t="s">
        <v>130</v>
      </c>
      <c r="G55" t="s">
        <v>285</v>
      </c>
      <c r="H55" t="s">
        <v>289</v>
      </c>
      <c r="J55" t="s">
        <v>130</v>
      </c>
    </row>
    <row r="56" spans="3:10" x14ac:dyDescent="0.2">
      <c r="C56" t="s">
        <v>290</v>
      </c>
      <c r="D56" t="s">
        <v>196</v>
      </c>
      <c r="E56" t="s">
        <v>291</v>
      </c>
      <c r="F56" t="s">
        <v>179</v>
      </c>
      <c r="G56" t="s">
        <v>185</v>
      </c>
      <c r="H56" t="s">
        <v>220</v>
      </c>
      <c r="J56" t="s">
        <v>130</v>
      </c>
    </row>
    <row r="57" spans="3:10" x14ac:dyDescent="0.2">
      <c r="C57" t="s">
        <v>292</v>
      </c>
      <c r="D57" t="s">
        <v>196</v>
      </c>
      <c r="E57" t="s">
        <v>293</v>
      </c>
      <c r="F57" t="s">
        <v>179</v>
      </c>
      <c r="G57" t="s">
        <v>185</v>
      </c>
      <c r="H57" t="s">
        <v>294</v>
      </c>
      <c r="J57" t="s">
        <v>130</v>
      </c>
    </row>
    <row r="58" spans="3:10" x14ac:dyDescent="0.2">
      <c r="C58" t="s">
        <v>295</v>
      </c>
      <c r="D58" t="s">
        <v>196</v>
      </c>
      <c r="E58" t="s">
        <v>296</v>
      </c>
      <c r="F58" t="s">
        <v>179</v>
      </c>
      <c r="G58" t="s">
        <v>185</v>
      </c>
      <c r="H58" t="s">
        <v>297</v>
      </c>
      <c r="J58" t="s">
        <v>130</v>
      </c>
    </row>
    <row r="59" spans="3:10" x14ac:dyDescent="0.2">
      <c r="C59" t="s">
        <v>298</v>
      </c>
      <c r="D59" t="s">
        <v>299</v>
      </c>
      <c r="E59" t="s">
        <v>300</v>
      </c>
      <c r="F59" t="s">
        <v>216</v>
      </c>
      <c r="G59" t="s">
        <v>185</v>
      </c>
      <c r="H59" t="s">
        <v>301</v>
      </c>
      <c r="J59" t="s">
        <v>130</v>
      </c>
    </row>
    <row r="60" spans="3:10" x14ac:dyDescent="0.2">
      <c r="C60" t="s">
        <v>302</v>
      </c>
      <c r="D60" t="s">
        <v>303</v>
      </c>
      <c r="E60" t="s">
        <v>304</v>
      </c>
      <c r="F60" t="s">
        <v>216</v>
      </c>
      <c r="G60" t="s">
        <v>185</v>
      </c>
      <c r="H60" t="s">
        <v>305</v>
      </c>
      <c r="J60" t="s">
        <v>130</v>
      </c>
    </row>
    <row r="61" spans="3:10" x14ac:dyDescent="0.2">
      <c r="C61" t="s">
        <v>306</v>
      </c>
      <c r="D61" t="s">
        <v>183</v>
      </c>
      <c r="E61" t="s">
        <v>307</v>
      </c>
      <c r="F61" t="s">
        <v>179</v>
      </c>
      <c r="G61" t="s">
        <v>185</v>
      </c>
      <c r="H61" t="s">
        <v>281</v>
      </c>
      <c r="J61" t="s">
        <v>130</v>
      </c>
    </row>
    <row r="62" spans="3:10" x14ac:dyDescent="0.2">
      <c r="C62" t="s">
        <v>308</v>
      </c>
      <c r="D62" t="s">
        <v>309</v>
      </c>
      <c r="E62" t="s">
        <v>310</v>
      </c>
      <c r="F62" t="s">
        <v>216</v>
      </c>
      <c r="G62" t="s">
        <v>311</v>
      </c>
      <c r="H62" t="s">
        <v>312</v>
      </c>
      <c r="J62" t="s">
        <v>130</v>
      </c>
    </row>
    <row r="63" spans="3:10" x14ac:dyDescent="0.2">
      <c r="C63" t="s">
        <v>313</v>
      </c>
      <c r="D63" t="s">
        <v>314</v>
      </c>
      <c r="E63" t="s">
        <v>315</v>
      </c>
      <c r="F63" t="s">
        <v>130</v>
      </c>
      <c r="G63" t="s">
        <v>166</v>
      </c>
      <c r="H63" t="s">
        <v>150</v>
      </c>
      <c r="J63" t="s">
        <v>130</v>
      </c>
    </row>
    <row r="64" spans="3:10" x14ac:dyDescent="0.2">
      <c r="C64" t="s">
        <v>316</v>
      </c>
      <c r="D64" t="s">
        <v>317</v>
      </c>
      <c r="E64" t="s">
        <v>318</v>
      </c>
      <c r="F64" t="s">
        <v>130</v>
      </c>
      <c r="G64" t="s">
        <v>149</v>
      </c>
      <c r="H64" t="s">
        <v>319</v>
      </c>
      <c r="J64" t="s">
        <v>130</v>
      </c>
    </row>
    <row r="65" spans="3:10" x14ac:dyDescent="0.2">
      <c r="C65" t="s">
        <v>320</v>
      </c>
      <c r="D65" t="s">
        <v>321</v>
      </c>
      <c r="E65" t="s">
        <v>322</v>
      </c>
      <c r="F65" t="s">
        <v>130</v>
      </c>
      <c r="G65" t="s">
        <v>154</v>
      </c>
      <c r="H65" t="s">
        <v>323</v>
      </c>
      <c r="J65" t="s">
        <v>130</v>
      </c>
    </row>
    <row r="66" spans="3:10" x14ac:dyDescent="0.2">
      <c r="C66" t="s">
        <v>324</v>
      </c>
      <c r="D66" t="s">
        <v>325</v>
      </c>
      <c r="E66" t="s">
        <v>326</v>
      </c>
      <c r="F66" t="s">
        <v>130</v>
      </c>
      <c r="G66" t="s">
        <v>166</v>
      </c>
      <c r="H66" t="s">
        <v>327</v>
      </c>
      <c r="J66" t="s">
        <v>130</v>
      </c>
    </row>
    <row r="67" spans="3:10" x14ac:dyDescent="0.2">
      <c r="C67" t="s">
        <v>328</v>
      </c>
      <c r="D67" t="s">
        <v>329</v>
      </c>
      <c r="E67" t="s">
        <v>330</v>
      </c>
      <c r="F67" t="s">
        <v>179</v>
      </c>
      <c r="G67" t="s">
        <v>180</v>
      </c>
      <c r="H67" t="s">
        <v>331</v>
      </c>
      <c r="J67" t="s">
        <v>130</v>
      </c>
    </row>
    <row r="68" spans="3:10" x14ac:dyDescent="0.2">
      <c r="C68" t="s">
        <v>332</v>
      </c>
      <c r="D68" t="s">
        <v>333</v>
      </c>
      <c r="E68" t="s">
        <v>334</v>
      </c>
      <c r="F68" t="s">
        <v>130</v>
      </c>
      <c r="G68" t="s">
        <v>285</v>
      </c>
      <c r="H68" t="s">
        <v>335</v>
      </c>
      <c r="J68" t="s">
        <v>130</v>
      </c>
    </row>
    <row r="69" spans="3:10" x14ac:dyDescent="0.2">
      <c r="C69" t="s">
        <v>336</v>
      </c>
      <c r="D69" t="s">
        <v>314</v>
      </c>
      <c r="E69" t="s">
        <v>337</v>
      </c>
      <c r="F69" t="s">
        <v>130</v>
      </c>
      <c r="G69" t="s">
        <v>154</v>
      </c>
      <c r="H69" t="s">
        <v>338</v>
      </c>
      <c r="J69" t="s">
        <v>130</v>
      </c>
    </row>
    <row r="70" spans="3:10" x14ac:dyDescent="0.2">
      <c r="C70" t="s">
        <v>339</v>
      </c>
      <c r="D70" t="s">
        <v>340</v>
      </c>
      <c r="E70" t="s">
        <v>341</v>
      </c>
      <c r="F70" t="s">
        <v>179</v>
      </c>
      <c r="G70" t="s">
        <v>185</v>
      </c>
      <c r="H70" t="s">
        <v>342</v>
      </c>
      <c r="J70" t="s">
        <v>130</v>
      </c>
    </row>
    <row r="71" spans="3:10" x14ac:dyDescent="0.2">
      <c r="C71" t="s">
        <v>343</v>
      </c>
      <c r="D71" t="s">
        <v>344</v>
      </c>
      <c r="E71" t="s">
        <v>345</v>
      </c>
      <c r="F71" t="s">
        <v>216</v>
      </c>
      <c r="G71" t="s">
        <v>185</v>
      </c>
      <c r="H71" t="s">
        <v>346</v>
      </c>
      <c r="J71" t="s">
        <v>130</v>
      </c>
    </row>
    <row r="72" spans="3:10" x14ac:dyDescent="0.2">
      <c r="C72" t="s">
        <v>347</v>
      </c>
      <c r="D72" t="s">
        <v>348</v>
      </c>
      <c r="E72" t="s">
        <v>349</v>
      </c>
      <c r="F72" t="s">
        <v>179</v>
      </c>
      <c r="G72" t="s">
        <v>185</v>
      </c>
      <c r="H72" t="s">
        <v>350</v>
      </c>
      <c r="J72" t="s">
        <v>130</v>
      </c>
    </row>
    <row r="73" spans="3:10" x14ac:dyDescent="0.2">
      <c r="C73" t="s">
        <v>351</v>
      </c>
      <c r="D73" t="s">
        <v>352</v>
      </c>
      <c r="E73" t="s">
        <v>353</v>
      </c>
      <c r="F73" t="s">
        <v>179</v>
      </c>
      <c r="G73" t="s">
        <v>180</v>
      </c>
      <c r="H73" t="s">
        <v>338</v>
      </c>
      <c r="J73" t="s">
        <v>130</v>
      </c>
    </row>
    <row r="74" spans="3:10" x14ac:dyDescent="0.2">
      <c r="C74" t="s">
        <v>354</v>
      </c>
      <c r="D74" t="s">
        <v>355</v>
      </c>
      <c r="E74" t="s">
        <v>356</v>
      </c>
      <c r="F74" t="s">
        <v>179</v>
      </c>
      <c r="G74" t="s">
        <v>185</v>
      </c>
      <c r="H74" t="s">
        <v>323</v>
      </c>
      <c r="J74" t="s">
        <v>130</v>
      </c>
    </row>
    <row r="75" spans="3:10" x14ac:dyDescent="0.2">
      <c r="C75" t="s">
        <v>357</v>
      </c>
      <c r="D75" t="s">
        <v>358</v>
      </c>
      <c r="E75" t="s">
        <v>359</v>
      </c>
      <c r="F75" t="s">
        <v>179</v>
      </c>
      <c r="G75" t="s">
        <v>185</v>
      </c>
      <c r="H75" t="s">
        <v>360</v>
      </c>
      <c r="J75" t="s">
        <v>130</v>
      </c>
    </row>
    <row r="76" spans="3:10" x14ac:dyDescent="0.2">
      <c r="C76" t="s">
        <v>361</v>
      </c>
      <c r="D76" t="s">
        <v>362</v>
      </c>
      <c r="E76" t="s">
        <v>363</v>
      </c>
      <c r="F76" t="s">
        <v>179</v>
      </c>
      <c r="G76" t="s">
        <v>180</v>
      </c>
      <c r="H76" t="s">
        <v>342</v>
      </c>
      <c r="J76" t="s">
        <v>130</v>
      </c>
    </row>
    <row r="77" spans="3:10" x14ac:dyDescent="0.2">
      <c r="C77" t="s">
        <v>364</v>
      </c>
      <c r="D77" t="s">
        <v>365</v>
      </c>
      <c r="E77" t="s">
        <v>366</v>
      </c>
      <c r="F77" t="s">
        <v>216</v>
      </c>
      <c r="G77" t="s">
        <v>367</v>
      </c>
      <c r="H77" t="s">
        <v>132</v>
      </c>
      <c r="J77" t="s">
        <v>130</v>
      </c>
    </row>
    <row r="78" spans="3:10" x14ac:dyDescent="0.2">
      <c r="C78" t="s">
        <v>368</v>
      </c>
      <c r="D78" t="s">
        <v>183</v>
      </c>
      <c r="E78" t="s">
        <v>369</v>
      </c>
      <c r="F78" t="s">
        <v>179</v>
      </c>
      <c r="G78" t="s">
        <v>185</v>
      </c>
      <c r="H78" t="s">
        <v>370</v>
      </c>
      <c r="J78" t="s">
        <v>130</v>
      </c>
    </row>
    <row r="79" spans="3:10" x14ac:dyDescent="0.2">
      <c r="C79" t="s">
        <v>371</v>
      </c>
      <c r="D79" t="s">
        <v>200</v>
      </c>
      <c r="E79" t="s">
        <v>372</v>
      </c>
      <c r="F79" t="s">
        <v>216</v>
      </c>
      <c r="G79" t="s">
        <v>185</v>
      </c>
      <c r="H79" t="s">
        <v>202</v>
      </c>
      <c r="J79" t="s">
        <v>130</v>
      </c>
    </row>
    <row r="80" spans="3:10" x14ac:dyDescent="0.2">
      <c r="C80" t="s">
        <v>373</v>
      </c>
      <c r="D80" t="s">
        <v>374</v>
      </c>
      <c r="E80" t="s">
        <v>375</v>
      </c>
      <c r="F80" t="s">
        <v>130</v>
      </c>
      <c r="G80" t="s">
        <v>285</v>
      </c>
      <c r="H80" t="s">
        <v>376</v>
      </c>
      <c r="J80" t="s">
        <v>130</v>
      </c>
    </row>
    <row r="81" spans="3:10" x14ac:dyDescent="0.2">
      <c r="C81" t="s">
        <v>377</v>
      </c>
      <c r="D81" t="s">
        <v>378</v>
      </c>
      <c r="E81" t="s">
        <v>379</v>
      </c>
      <c r="F81" t="s">
        <v>179</v>
      </c>
      <c r="G81" t="s">
        <v>185</v>
      </c>
      <c r="H81" t="s">
        <v>380</v>
      </c>
      <c r="J81" t="s">
        <v>130</v>
      </c>
    </row>
    <row r="82" spans="3:10" x14ac:dyDescent="0.2">
      <c r="C82" t="s">
        <v>381</v>
      </c>
      <c r="D82" t="s">
        <v>382</v>
      </c>
      <c r="E82" t="s">
        <v>383</v>
      </c>
      <c r="F82" t="s">
        <v>216</v>
      </c>
      <c r="G82" t="s">
        <v>180</v>
      </c>
      <c r="H82" t="s">
        <v>137</v>
      </c>
      <c r="J82" t="s">
        <v>130</v>
      </c>
    </row>
    <row r="83" spans="3:10" x14ac:dyDescent="0.2">
      <c r="C83" t="s">
        <v>384</v>
      </c>
      <c r="D83" t="s">
        <v>385</v>
      </c>
      <c r="E83" t="s">
        <v>386</v>
      </c>
      <c r="F83" t="s">
        <v>179</v>
      </c>
      <c r="G83" t="s">
        <v>180</v>
      </c>
      <c r="H83" t="s">
        <v>297</v>
      </c>
      <c r="J83" t="s">
        <v>130</v>
      </c>
    </row>
    <row r="84" spans="3:10" x14ac:dyDescent="0.2">
      <c r="C84" t="s">
        <v>387</v>
      </c>
      <c r="D84" t="s">
        <v>388</v>
      </c>
      <c r="E84" t="s">
        <v>389</v>
      </c>
      <c r="F84" t="s">
        <v>130</v>
      </c>
      <c r="G84" t="s">
        <v>131</v>
      </c>
      <c r="H84" t="s">
        <v>137</v>
      </c>
      <c r="J84" t="s">
        <v>130</v>
      </c>
    </row>
    <row r="85" spans="3:10" x14ac:dyDescent="0.2">
      <c r="C85" t="s">
        <v>390</v>
      </c>
      <c r="D85" t="s">
        <v>391</v>
      </c>
      <c r="E85" t="s">
        <v>392</v>
      </c>
      <c r="F85" t="s">
        <v>216</v>
      </c>
      <c r="G85" t="s">
        <v>180</v>
      </c>
      <c r="H85" t="s">
        <v>132</v>
      </c>
      <c r="J85" t="s">
        <v>130</v>
      </c>
    </row>
    <row r="86" spans="3:10" x14ac:dyDescent="0.2">
      <c r="C86" t="s">
        <v>393</v>
      </c>
      <c r="D86" t="s">
        <v>394</v>
      </c>
      <c r="E86" t="s">
        <v>395</v>
      </c>
      <c r="F86" t="s">
        <v>179</v>
      </c>
      <c r="G86" t="s">
        <v>180</v>
      </c>
      <c r="H86" t="s">
        <v>260</v>
      </c>
      <c r="J86" t="s">
        <v>130</v>
      </c>
    </row>
    <row r="87" spans="3:10" x14ac:dyDescent="0.2">
      <c r="C87" t="s">
        <v>396</v>
      </c>
      <c r="D87" t="s">
        <v>397</v>
      </c>
      <c r="E87" t="s">
        <v>398</v>
      </c>
      <c r="F87" t="s">
        <v>216</v>
      </c>
      <c r="G87" t="s">
        <v>180</v>
      </c>
      <c r="H87" t="s">
        <v>399</v>
      </c>
      <c r="J87" t="s">
        <v>130</v>
      </c>
    </row>
    <row r="88" spans="3:10" x14ac:dyDescent="0.2">
      <c r="C88" t="s">
        <v>400</v>
      </c>
      <c r="D88" t="s">
        <v>401</v>
      </c>
      <c r="E88" t="s">
        <v>402</v>
      </c>
      <c r="F88" t="s">
        <v>216</v>
      </c>
      <c r="G88" t="s">
        <v>185</v>
      </c>
      <c r="H88" t="s">
        <v>403</v>
      </c>
      <c r="J88" t="s">
        <v>130</v>
      </c>
    </row>
    <row r="89" spans="3:10" x14ac:dyDescent="0.2">
      <c r="C89" t="s">
        <v>404</v>
      </c>
      <c r="D89" t="s">
        <v>405</v>
      </c>
      <c r="E89" t="s">
        <v>406</v>
      </c>
      <c r="F89" t="s">
        <v>130</v>
      </c>
      <c r="G89" t="s">
        <v>166</v>
      </c>
      <c r="H89" t="s">
        <v>407</v>
      </c>
      <c r="J89" t="s">
        <v>130</v>
      </c>
    </row>
    <row r="90" spans="3:10" x14ac:dyDescent="0.2">
      <c r="C90" t="s">
        <v>408</v>
      </c>
      <c r="D90" t="s">
        <v>409</v>
      </c>
      <c r="E90" t="s">
        <v>410</v>
      </c>
      <c r="F90" t="s">
        <v>130</v>
      </c>
      <c r="G90" t="s">
        <v>411</v>
      </c>
      <c r="H90" t="s">
        <v>412</v>
      </c>
      <c r="J90" t="s">
        <v>130</v>
      </c>
    </row>
    <row r="91" spans="3:10" x14ac:dyDescent="0.2">
      <c r="C91" t="s">
        <v>413</v>
      </c>
      <c r="D91" t="s">
        <v>414</v>
      </c>
      <c r="E91" t="s">
        <v>415</v>
      </c>
      <c r="F91" t="s">
        <v>272</v>
      </c>
      <c r="G91" t="s">
        <v>180</v>
      </c>
      <c r="H91" t="s">
        <v>244</v>
      </c>
      <c r="J91" t="s">
        <v>130</v>
      </c>
    </row>
    <row r="92" spans="3:10" x14ac:dyDescent="0.2">
      <c r="C92" t="s">
        <v>416</v>
      </c>
      <c r="D92" t="s">
        <v>417</v>
      </c>
      <c r="E92" t="s">
        <v>418</v>
      </c>
      <c r="F92" t="s">
        <v>179</v>
      </c>
      <c r="G92" t="s">
        <v>180</v>
      </c>
      <c r="H92" t="s">
        <v>419</v>
      </c>
      <c r="J92" t="s">
        <v>130</v>
      </c>
    </row>
    <row r="93" spans="3:10" x14ac:dyDescent="0.2">
      <c r="C93" t="s">
        <v>420</v>
      </c>
      <c r="D93" t="s">
        <v>421</v>
      </c>
      <c r="E93" t="s">
        <v>422</v>
      </c>
      <c r="F93" t="s">
        <v>179</v>
      </c>
      <c r="G93" t="s">
        <v>180</v>
      </c>
      <c r="H93" t="s">
        <v>423</v>
      </c>
      <c r="J93" t="s">
        <v>130</v>
      </c>
    </row>
    <row r="94" spans="3:10" x14ac:dyDescent="0.2">
      <c r="C94" t="s">
        <v>424</v>
      </c>
      <c r="D94" t="s">
        <v>425</v>
      </c>
      <c r="E94" t="s">
        <v>426</v>
      </c>
      <c r="F94" t="s">
        <v>179</v>
      </c>
      <c r="G94" t="s">
        <v>180</v>
      </c>
      <c r="H94" t="s">
        <v>427</v>
      </c>
      <c r="J94" t="s">
        <v>130</v>
      </c>
    </row>
    <row r="95" spans="3:10" x14ac:dyDescent="0.2">
      <c r="C95" t="s">
        <v>428</v>
      </c>
      <c r="D95" t="s">
        <v>429</v>
      </c>
      <c r="E95" t="s">
        <v>430</v>
      </c>
      <c r="F95" t="s">
        <v>179</v>
      </c>
      <c r="G95" t="s">
        <v>180</v>
      </c>
      <c r="H95" t="s">
        <v>198</v>
      </c>
      <c r="J95" t="s">
        <v>130</v>
      </c>
    </row>
    <row r="96" spans="3:10" x14ac:dyDescent="0.2">
      <c r="C96" t="s">
        <v>431</v>
      </c>
      <c r="D96" t="s">
        <v>432</v>
      </c>
      <c r="E96" t="s">
        <v>433</v>
      </c>
      <c r="F96" t="s">
        <v>216</v>
      </c>
      <c r="G96" t="s">
        <v>180</v>
      </c>
      <c r="H96" t="s">
        <v>434</v>
      </c>
      <c r="J96" t="s">
        <v>130</v>
      </c>
    </row>
    <row r="97" spans="3:10" x14ac:dyDescent="0.2">
      <c r="C97" t="s">
        <v>435</v>
      </c>
      <c r="D97" t="s">
        <v>436</v>
      </c>
      <c r="E97" t="s">
        <v>437</v>
      </c>
      <c r="F97" t="s">
        <v>272</v>
      </c>
      <c r="G97" t="s">
        <v>180</v>
      </c>
      <c r="H97" t="s">
        <v>438</v>
      </c>
      <c r="J97" t="s">
        <v>130</v>
      </c>
    </row>
    <row r="98" spans="3:10" x14ac:dyDescent="0.2">
      <c r="C98" t="s">
        <v>439</v>
      </c>
      <c r="D98" t="s">
        <v>440</v>
      </c>
      <c r="E98" t="s">
        <v>441</v>
      </c>
      <c r="F98" t="s">
        <v>179</v>
      </c>
      <c r="G98" t="s">
        <v>180</v>
      </c>
      <c r="H98" t="s">
        <v>240</v>
      </c>
      <c r="J98" t="s">
        <v>130</v>
      </c>
    </row>
    <row r="99" spans="3:10" x14ac:dyDescent="0.2">
      <c r="C99" t="s">
        <v>442</v>
      </c>
      <c r="D99" t="s">
        <v>443</v>
      </c>
      <c r="E99" t="s">
        <v>444</v>
      </c>
      <c r="F99" t="s">
        <v>179</v>
      </c>
      <c r="G99" t="s">
        <v>180</v>
      </c>
      <c r="H99" t="s">
        <v>445</v>
      </c>
      <c r="J99" t="s">
        <v>130</v>
      </c>
    </row>
    <row r="100" spans="3:10" x14ac:dyDescent="0.2">
      <c r="C100" t="s">
        <v>446</v>
      </c>
      <c r="D100" t="s">
        <v>447</v>
      </c>
      <c r="E100" t="s">
        <v>448</v>
      </c>
      <c r="F100" t="s">
        <v>179</v>
      </c>
      <c r="G100" t="s">
        <v>180</v>
      </c>
      <c r="H100" t="s">
        <v>264</v>
      </c>
      <c r="J100" t="s">
        <v>130</v>
      </c>
    </row>
    <row r="101" spans="3:10" x14ac:dyDescent="0.2">
      <c r="C101" t="s">
        <v>449</v>
      </c>
      <c r="D101" t="s">
        <v>450</v>
      </c>
      <c r="E101" t="s">
        <v>451</v>
      </c>
      <c r="F101" t="s">
        <v>216</v>
      </c>
      <c r="G101" t="s">
        <v>185</v>
      </c>
      <c r="H101" t="s">
        <v>452</v>
      </c>
      <c r="J101" t="s">
        <v>130</v>
      </c>
    </row>
    <row r="102" spans="3:10" x14ac:dyDescent="0.2">
      <c r="C102" t="s">
        <v>453</v>
      </c>
      <c r="D102" t="s">
        <v>454</v>
      </c>
      <c r="E102" t="s">
        <v>455</v>
      </c>
      <c r="F102" t="s">
        <v>216</v>
      </c>
      <c r="G102" t="s">
        <v>185</v>
      </c>
      <c r="H102" t="s">
        <v>456</v>
      </c>
      <c r="J102" t="s">
        <v>130</v>
      </c>
    </row>
    <row r="103" spans="3:10" x14ac:dyDescent="0.2">
      <c r="C103" t="s">
        <v>457</v>
      </c>
      <c r="D103" t="s">
        <v>458</v>
      </c>
      <c r="E103" t="s">
        <v>459</v>
      </c>
      <c r="F103" t="s">
        <v>179</v>
      </c>
      <c r="G103" t="s">
        <v>180</v>
      </c>
      <c r="H103" t="s">
        <v>460</v>
      </c>
      <c r="J103" t="s">
        <v>130</v>
      </c>
    </row>
    <row r="104" spans="3:10" x14ac:dyDescent="0.2">
      <c r="C104" t="s">
        <v>461</v>
      </c>
      <c r="D104" t="s">
        <v>462</v>
      </c>
      <c r="E104" t="s">
        <v>463</v>
      </c>
      <c r="F104" t="s">
        <v>272</v>
      </c>
      <c r="G104" t="s">
        <v>180</v>
      </c>
      <c r="H104" t="s">
        <v>464</v>
      </c>
      <c r="J104" t="s">
        <v>130</v>
      </c>
    </row>
    <row r="105" spans="3:10" x14ac:dyDescent="0.2">
      <c r="C105" t="s">
        <v>465</v>
      </c>
      <c r="D105" t="s">
        <v>466</v>
      </c>
      <c r="E105" t="s">
        <v>467</v>
      </c>
      <c r="F105" t="s">
        <v>179</v>
      </c>
      <c r="G105" t="s">
        <v>180</v>
      </c>
      <c r="H105" t="s">
        <v>208</v>
      </c>
      <c r="J105" t="s">
        <v>130</v>
      </c>
    </row>
    <row r="106" spans="3:10" x14ac:dyDescent="0.2">
      <c r="C106" t="s">
        <v>468</v>
      </c>
      <c r="D106" t="s">
        <v>469</v>
      </c>
      <c r="E106" t="s">
        <v>470</v>
      </c>
      <c r="F106" t="s">
        <v>179</v>
      </c>
      <c r="G106" t="s">
        <v>180</v>
      </c>
      <c r="H106" t="s">
        <v>230</v>
      </c>
      <c r="J106" t="s">
        <v>130</v>
      </c>
    </row>
    <row r="107" spans="3:10" x14ac:dyDescent="0.2">
      <c r="C107" t="s">
        <v>471</v>
      </c>
      <c r="D107" t="s">
        <v>472</v>
      </c>
      <c r="E107" t="s">
        <v>473</v>
      </c>
      <c r="F107" t="s">
        <v>216</v>
      </c>
      <c r="G107" t="s">
        <v>180</v>
      </c>
      <c r="H107" t="s">
        <v>474</v>
      </c>
      <c r="J107" t="s">
        <v>130</v>
      </c>
    </row>
    <row r="108" spans="3:10" x14ac:dyDescent="0.2">
      <c r="C108" t="s">
        <v>475</v>
      </c>
      <c r="D108" t="s">
        <v>476</v>
      </c>
      <c r="E108" t="s">
        <v>477</v>
      </c>
      <c r="F108" t="s">
        <v>179</v>
      </c>
      <c r="G108" t="s">
        <v>180</v>
      </c>
      <c r="H108" t="s">
        <v>478</v>
      </c>
      <c r="J108" t="s">
        <v>130</v>
      </c>
    </row>
    <row r="109" spans="3:10" x14ac:dyDescent="0.2">
      <c r="C109" t="s">
        <v>479</v>
      </c>
      <c r="D109" t="s">
        <v>480</v>
      </c>
      <c r="E109" t="s">
        <v>481</v>
      </c>
      <c r="F109" t="s">
        <v>179</v>
      </c>
      <c r="G109" t="s">
        <v>180</v>
      </c>
      <c r="H109" t="s">
        <v>240</v>
      </c>
      <c r="J109" t="s">
        <v>130</v>
      </c>
    </row>
    <row r="110" spans="3:10" x14ac:dyDescent="0.2">
      <c r="C110" t="s">
        <v>482</v>
      </c>
      <c r="D110" t="s">
        <v>483</v>
      </c>
      <c r="E110" t="s">
        <v>484</v>
      </c>
      <c r="F110" t="s">
        <v>272</v>
      </c>
      <c r="G110" t="s">
        <v>180</v>
      </c>
      <c r="H110" t="s">
        <v>485</v>
      </c>
      <c r="J110" t="s">
        <v>130</v>
      </c>
    </row>
    <row r="111" spans="3:10" x14ac:dyDescent="0.2">
      <c r="C111" t="s">
        <v>486</v>
      </c>
      <c r="D111" t="s">
        <v>487</v>
      </c>
      <c r="E111" t="s">
        <v>488</v>
      </c>
      <c r="F111" t="s">
        <v>179</v>
      </c>
      <c r="G111" t="s">
        <v>180</v>
      </c>
      <c r="H111" t="s">
        <v>489</v>
      </c>
      <c r="J111" t="s">
        <v>130</v>
      </c>
    </row>
    <row r="112" spans="3:10" x14ac:dyDescent="0.2">
      <c r="C112" t="s">
        <v>490</v>
      </c>
      <c r="D112" t="s">
        <v>491</v>
      </c>
      <c r="E112" t="s">
        <v>492</v>
      </c>
      <c r="F112" t="s">
        <v>179</v>
      </c>
      <c r="G112" t="s">
        <v>180</v>
      </c>
      <c r="H112" t="s">
        <v>493</v>
      </c>
      <c r="J112" t="s">
        <v>130</v>
      </c>
    </row>
    <row r="113" spans="3:10" x14ac:dyDescent="0.2">
      <c r="C113" t="s">
        <v>494</v>
      </c>
      <c r="D113" t="s">
        <v>495</v>
      </c>
      <c r="E113" t="s">
        <v>496</v>
      </c>
      <c r="F113" t="s">
        <v>272</v>
      </c>
      <c r="G113" t="s">
        <v>180</v>
      </c>
      <c r="H113" t="s">
        <v>485</v>
      </c>
      <c r="J113" t="s">
        <v>130</v>
      </c>
    </row>
    <row r="114" spans="3:10" x14ac:dyDescent="0.2">
      <c r="C114" t="s">
        <v>497</v>
      </c>
      <c r="D114" t="s">
        <v>498</v>
      </c>
      <c r="E114" t="s">
        <v>499</v>
      </c>
      <c r="F114" t="s">
        <v>272</v>
      </c>
      <c r="G114" t="s">
        <v>180</v>
      </c>
      <c r="H114" t="s">
        <v>500</v>
      </c>
      <c r="J114" t="s">
        <v>130</v>
      </c>
    </row>
    <row r="115" spans="3:10" x14ac:dyDescent="0.2">
      <c r="C115" t="s">
        <v>501</v>
      </c>
      <c r="D115" t="s">
        <v>502</v>
      </c>
      <c r="E115" t="s">
        <v>503</v>
      </c>
      <c r="F115" t="s">
        <v>272</v>
      </c>
      <c r="G115" t="s">
        <v>367</v>
      </c>
      <c r="H115" t="s">
        <v>504</v>
      </c>
      <c r="J115" t="s">
        <v>130</v>
      </c>
    </row>
    <row r="116" spans="3:10" x14ac:dyDescent="0.2">
      <c r="C116" t="s">
        <v>505</v>
      </c>
      <c r="D116" t="s">
        <v>506</v>
      </c>
      <c r="E116" t="s">
        <v>507</v>
      </c>
      <c r="F116" t="s">
        <v>130</v>
      </c>
      <c r="G116" t="s">
        <v>285</v>
      </c>
      <c r="H116" t="s">
        <v>508</v>
      </c>
      <c r="J116" t="s">
        <v>130</v>
      </c>
    </row>
    <row r="117" spans="3:10" x14ac:dyDescent="0.2">
      <c r="C117" t="s">
        <v>509</v>
      </c>
      <c r="D117" t="s">
        <v>510</v>
      </c>
      <c r="E117" t="s">
        <v>511</v>
      </c>
      <c r="F117" t="s">
        <v>179</v>
      </c>
      <c r="G117" t="s">
        <v>180</v>
      </c>
      <c r="H117" t="s">
        <v>380</v>
      </c>
      <c r="J117" t="s">
        <v>130</v>
      </c>
    </row>
    <row r="118" spans="3:10" x14ac:dyDescent="0.2">
      <c r="C118" t="s">
        <v>512</v>
      </c>
      <c r="D118" t="s">
        <v>513</v>
      </c>
      <c r="E118" t="s">
        <v>514</v>
      </c>
      <c r="F118" t="s">
        <v>515</v>
      </c>
      <c r="G118" t="s">
        <v>516</v>
      </c>
      <c r="H118" t="s">
        <v>227</v>
      </c>
      <c r="J118" t="s">
        <v>130</v>
      </c>
    </row>
    <row r="119" spans="3:10" x14ac:dyDescent="0.2">
      <c r="C119" t="s">
        <v>517</v>
      </c>
      <c r="D119" t="s">
        <v>518</v>
      </c>
      <c r="E119" t="s">
        <v>519</v>
      </c>
      <c r="F119" t="s">
        <v>130</v>
      </c>
      <c r="G119" t="s">
        <v>166</v>
      </c>
      <c r="H119" t="s">
        <v>407</v>
      </c>
      <c r="J119" t="s">
        <v>130</v>
      </c>
    </row>
    <row r="120" spans="3:10" x14ac:dyDescent="0.2">
      <c r="C120" t="s">
        <v>520</v>
      </c>
      <c r="D120" t="s">
        <v>521</v>
      </c>
      <c r="E120" t="s">
        <v>522</v>
      </c>
      <c r="F120" t="s">
        <v>130</v>
      </c>
      <c r="G120" t="s">
        <v>523</v>
      </c>
      <c r="H120" t="s">
        <v>524</v>
      </c>
      <c r="J120" t="s">
        <v>130</v>
      </c>
    </row>
    <row r="121" spans="3:10" x14ac:dyDescent="0.2">
      <c r="C121" t="s">
        <v>525</v>
      </c>
      <c r="D121" t="s">
        <v>358</v>
      </c>
      <c r="E121" t="s">
        <v>526</v>
      </c>
      <c r="F121" t="s">
        <v>179</v>
      </c>
      <c r="G121" t="s">
        <v>185</v>
      </c>
      <c r="H121" t="s">
        <v>331</v>
      </c>
      <c r="J121" t="s">
        <v>130</v>
      </c>
    </row>
    <row r="122" spans="3:10" x14ac:dyDescent="0.2">
      <c r="C122" t="s">
        <v>527</v>
      </c>
      <c r="D122" t="s">
        <v>358</v>
      </c>
      <c r="E122" t="s">
        <v>528</v>
      </c>
      <c r="F122" t="s">
        <v>179</v>
      </c>
      <c r="G122" t="s">
        <v>185</v>
      </c>
      <c r="H122" t="s">
        <v>167</v>
      </c>
      <c r="J122" t="s">
        <v>130</v>
      </c>
    </row>
    <row r="123" spans="3:10" x14ac:dyDescent="0.2">
      <c r="C123" t="s">
        <v>529</v>
      </c>
      <c r="D123" t="s">
        <v>530</v>
      </c>
      <c r="E123" t="s">
        <v>531</v>
      </c>
      <c r="F123" t="s">
        <v>130</v>
      </c>
      <c r="G123" t="s">
        <v>285</v>
      </c>
      <c r="H123" t="s">
        <v>532</v>
      </c>
      <c r="J123" t="s">
        <v>130</v>
      </c>
    </row>
    <row r="124" spans="3:10" x14ac:dyDescent="0.2">
      <c r="C124" t="s">
        <v>533</v>
      </c>
      <c r="D124" t="s">
        <v>534</v>
      </c>
      <c r="E124" t="s">
        <v>535</v>
      </c>
      <c r="F124" t="s">
        <v>272</v>
      </c>
      <c r="G124" t="s">
        <v>180</v>
      </c>
      <c r="H124" t="s">
        <v>536</v>
      </c>
      <c r="J124" t="s">
        <v>130</v>
      </c>
    </row>
    <row r="125" spans="3:10" x14ac:dyDescent="0.2">
      <c r="C125" t="s">
        <v>537</v>
      </c>
      <c r="D125" t="s">
        <v>538</v>
      </c>
      <c r="E125" t="s">
        <v>539</v>
      </c>
      <c r="F125" t="s">
        <v>179</v>
      </c>
      <c r="G125" t="s">
        <v>180</v>
      </c>
      <c r="H125" t="s">
        <v>540</v>
      </c>
      <c r="J125" t="s">
        <v>130</v>
      </c>
    </row>
    <row r="126" spans="3:10" x14ac:dyDescent="0.2">
      <c r="C126" t="s">
        <v>541</v>
      </c>
      <c r="D126" t="s">
        <v>542</v>
      </c>
      <c r="E126" t="s">
        <v>543</v>
      </c>
      <c r="F126" t="s">
        <v>179</v>
      </c>
      <c r="G126" t="s">
        <v>185</v>
      </c>
      <c r="H126" t="s">
        <v>427</v>
      </c>
      <c r="J126" t="s">
        <v>130</v>
      </c>
    </row>
    <row r="127" spans="3:10" x14ac:dyDescent="0.2">
      <c r="C127" t="s">
        <v>544</v>
      </c>
      <c r="D127" t="s">
        <v>545</v>
      </c>
      <c r="E127" t="s">
        <v>546</v>
      </c>
      <c r="F127" t="s">
        <v>179</v>
      </c>
      <c r="G127" t="s">
        <v>180</v>
      </c>
      <c r="H127" t="s">
        <v>223</v>
      </c>
      <c r="J127" t="s">
        <v>130</v>
      </c>
    </row>
    <row r="128" spans="3:10" x14ac:dyDescent="0.2">
      <c r="C128" t="s">
        <v>547</v>
      </c>
      <c r="D128" t="s">
        <v>548</v>
      </c>
      <c r="E128" t="s">
        <v>549</v>
      </c>
      <c r="F128" t="s">
        <v>272</v>
      </c>
      <c r="G128" t="s">
        <v>180</v>
      </c>
      <c r="H128" t="s">
        <v>550</v>
      </c>
      <c r="J128" t="s">
        <v>130</v>
      </c>
    </row>
    <row r="129" spans="3:10" x14ac:dyDescent="0.2">
      <c r="C129" t="s">
        <v>551</v>
      </c>
      <c r="D129" t="s">
        <v>552</v>
      </c>
      <c r="E129" t="s">
        <v>553</v>
      </c>
      <c r="F129" t="s">
        <v>272</v>
      </c>
      <c r="G129" t="s">
        <v>180</v>
      </c>
      <c r="H129" t="s">
        <v>452</v>
      </c>
      <c r="J129" t="s">
        <v>130</v>
      </c>
    </row>
    <row r="130" spans="3:10" x14ac:dyDescent="0.2">
      <c r="C130" t="s">
        <v>554</v>
      </c>
      <c r="D130" t="s">
        <v>555</v>
      </c>
      <c r="E130" t="s">
        <v>556</v>
      </c>
      <c r="F130" t="s">
        <v>179</v>
      </c>
      <c r="G130" t="s">
        <v>180</v>
      </c>
      <c r="H130" t="s">
        <v>342</v>
      </c>
      <c r="J130" t="s">
        <v>130</v>
      </c>
    </row>
    <row r="131" spans="3:10" x14ac:dyDescent="0.2">
      <c r="C131" t="s">
        <v>557</v>
      </c>
      <c r="D131" t="s">
        <v>558</v>
      </c>
      <c r="E131" t="s">
        <v>559</v>
      </c>
      <c r="F131" t="s">
        <v>179</v>
      </c>
      <c r="G131" t="s">
        <v>180</v>
      </c>
      <c r="H131" t="s">
        <v>560</v>
      </c>
      <c r="J131" t="s">
        <v>130</v>
      </c>
    </row>
    <row r="132" spans="3:10" x14ac:dyDescent="0.2">
      <c r="C132" t="s">
        <v>561</v>
      </c>
      <c r="D132" t="s">
        <v>562</v>
      </c>
      <c r="E132" t="s">
        <v>563</v>
      </c>
      <c r="F132" t="s">
        <v>216</v>
      </c>
      <c r="G132" t="s">
        <v>180</v>
      </c>
      <c r="H132" t="s">
        <v>564</v>
      </c>
      <c r="J132" t="s">
        <v>130</v>
      </c>
    </row>
    <row r="133" spans="3:10" x14ac:dyDescent="0.2">
      <c r="C133" t="s">
        <v>565</v>
      </c>
      <c r="D133" t="s">
        <v>566</v>
      </c>
      <c r="E133" t="s">
        <v>567</v>
      </c>
      <c r="F133" t="s">
        <v>130</v>
      </c>
      <c r="G133" t="s">
        <v>285</v>
      </c>
      <c r="H133" t="s">
        <v>568</v>
      </c>
      <c r="J133" t="s">
        <v>130</v>
      </c>
    </row>
    <row r="134" spans="3:10" x14ac:dyDescent="0.2">
      <c r="C134" t="s">
        <v>569</v>
      </c>
      <c r="D134" t="s">
        <v>570</v>
      </c>
      <c r="E134" t="s">
        <v>571</v>
      </c>
      <c r="F134" t="s">
        <v>572</v>
      </c>
      <c r="G134" t="s">
        <v>180</v>
      </c>
      <c r="H134" t="s">
        <v>573</v>
      </c>
      <c r="J134" t="s">
        <v>130</v>
      </c>
    </row>
    <row r="135" spans="3:10" x14ac:dyDescent="0.2">
      <c r="C135" t="s">
        <v>574</v>
      </c>
      <c r="D135" t="s">
        <v>575</v>
      </c>
      <c r="E135" t="s">
        <v>576</v>
      </c>
      <c r="F135" t="s">
        <v>130</v>
      </c>
      <c r="G135" t="s">
        <v>149</v>
      </c>
      <c r="H135" t="s">
        <v>399</v>
      </c>
      <c r="J135" t="s">
        <v>130</v>
      </c>
    </row>
    <row r="136" spans="3:10" x14ac:dyDescent="0.2">
      <c r="C136" t="s">
        <v>577</v>
      </c>
      <c r="D136" t="s">
        <v>578</v>
      </c>
      <c r="E136" t="s">
        <v>579</v>
      </c>
      <c r="F136" t="s">
        <v>179</v>
      </c>
      <c r="G136" t="s">
        <v>180</v>
      </c>
      <c r="H136" t="s">
        <v>580</v>
      </c>
      <c r="J136" t="s">
        <v>130</v>
      </c>
    </row>
    <row r="137" spans="3:10" x14ac:dyDescent="0.2">
      <c r="C137" t="s">
        <v>581</v>
      </c>
      <c r="D137" t="s">
        <v>582</v>
      </c>
      <c r="E137" t="s">
        <v>583</v>
      </c>
      <c r="F137" t="s">
        <v>216</v>
      </c>
      <c r="G137" t="s">
        <v>185</v>
      </c>
      <c r="H137" t="s">
        <v>584</v>
      </c>
      <c r="J137" t="s">
        <v>130</v>
      </c>
    </row>
    <row r="138" spans="3:10" x14ac:dyDescent="0.2">
      <c r="C138" t="s">
        <v>585</v>
      </c>
      <c r="D138" t="s">
        <v>586</v>
      </c>
      <c r="E138" t="s">
        <v>587</v>
      </c>
      <c r="F138" t="s">
        <v>256</v>
      </c>
      <c r="G138" t="s">
        <v>217</v>
      </c>
      <c r="H138" t="s">
        <v>588</v>
      </c>
      <c r="J138" t="s">
        <v>130</v>
      </c>
    </row>
    <row r="139" spans="3:10" x14ac:dyDescent="0.2">
      <c r="C139" t="s">
        <v>589</v>
      </c>
      <c r="D139" t="s">
        <v>590</v>
      </c>
      <c r="E139" t="s">
        <v>591</v>
      </c>
      <c r="F139" t="s">
        <v>130</v>
      </c>
      <c r="G139" t="s">
        <v>285</v>
      </c>
      <c r="H139" t="s">
        <v>592</v>
      </c>
      <c r="J139" t="s">
        <v>130</v>
      </c>
    </row>
    <row r="140" spans="3:10" x14ac:dyDescent="0.2">
      <c r="C140" t="s">
        <v>593</v>
      </c>
      <c r="D140" t="s">
        <v>594</v>
      </c>
      <c r="E140" t="s">
        <v>595</v>
      </c>
      <c r="F140" t="s">
        <v>216</v>
      </c>
      <c r="G140" t="s">
        <v>180</v>
      </c>
      <c r="H140" t="s">
        <v>132</v>
      </c>
      <c r="J140" t="s">
        <v>130</v>
      </c>
    </row>
    <row r="141" spans="3:10" x14ac:dyDescent="0.2">
      <c r="C141" t="s">
        <v>596</v>
      </c>
      <c r="D141" t="s">
        <v>597</v>
      </c>
      <c r="E141" t="s">
        <v>598</v>
      </c>
      <c r="F141" t="s">
        <v>256</v>
      </c>
      <c r="G141" t="s">
        <v>217</v>
      </c>
      <c r="H141" t="s">
        <v>588</v>
      </c>
      <c r="J141" t="s">
        <v>130</v>
      </c>
    </row>
    <row r="142" spans="3:10" x14ac:dyDescent="0.2">
      <c r="C142" t="s">
        <v>599</v>
      </c>
      <c r="D142" t="s">
        <v>600</v>
      </c>
      <c r="E142" t="s">
        <v>601</v>
      </c>
      <c r="F142" t="s">
        <v>179</v>
      </c>
      <c r="G142" t="s">
        <v>180</v>
      </c>
      <c r="H142" t="s">
        <v>167</v>
      </c>
      <c r="J142" t="s">
        <v>130</v>
      </c>
    </row>
    <row r="143" spans="3:10" x14ac:dyDescent="0.2">
      <c r="C143" t="s">
        <v>602</v>
      </c>
      <c r="D143" t="s">
        <v>603</v>
      </c>
      <c r="E143" t="s">
        <v>604</v>
      </c>
      <c r="F143" t="s">
        <v>179</v>
      </c>
      <c r="G143" t="s">
        <v>180</v>
      </c>
      <c r="H143" t="s">
        <v>205</v>
      </c>
      <c r="J143" t="s">
        <v>130</v>
      </c>
    </row>
    <row r="144" spans="3:10" x14ac:dyDescent="0.2">
      <c r="C144" t="s">
        <v>605</v>
      </c>
      <c r="D144" t="s">
        <v>606</v>
      </c>
      <c r="E144" t="s">
        <v>607</v>
      </c>
      <c r="F144" t="s">
        <v>272</v>
      </c>
      <c r="G144" t="s">
        <v>180</v>
      </c>
      <c r="H144" t="s">
        <v>608</v>
      </c>
      <c r="J144" t="s">
        <v>130</v>
      </c>
    </row>
    <row r="145" spans="3:10" x14ac:dyDescent="0.2">
      <c r="C145" t="s">
        <v>609</v>
      </c>
      <c r="D145" t="s">
        <v>610</v>
      </c>
      <c r="E145" t="s">
        <v>611</v>
      </c>
      <c r="F145" t="s">
        <v>130</v>
      </c>
      <c r="G145" t="s">
        <v>285</v>
      </c>
      <c r="H145" t="s">
        <v>612</v>
      </c>
      <c r="J145" t="s">
        <v>130</v>
      </c>
    </row>
    <row r="146" spans="3:10" x14ac:dyDescent="0.2">
      <c r="C146" t="s">
        <v>613</v>
      </c>
      <c r="D146" t="s">
        <v>614</v>
      </c>
      <c r="E146" t="s">
        <v>615</v>
      </c>
      <c r="F146" t="s">
        <v>130</v>
      </c>
      <c r="G146" t="s">
        <v>411</v>
      </c>
      <c r="H146" t="s">
        <v>616</v>
      </c>
      <c r="J146" t="s">
        <v>130</v>
      </c>
    </row>
    <row r="147" spans="3:10" x14ac:dyDescent="0.2">
      <c r="C147" t="s">
        <v>617</v>
      </c>
      <c r="D147" t="s">
        <v>618</v>
      </c>
      <c r="E147" t="s">
        <v>619</v>
      </c>
      <c r="F147" t="s">
        <v>179</v>
      </c>
      <c r="G147" t="s">
        <v>180</v>
      </c>
      <c r="H147" t="s">
        <v>620</v>
      </c>
      <c r="J147" t="s">
        <v>130</v>
      </c>
    </row>
    <row r="148" spans="3:10" x14ac:dyDescent="0.2">
      <c r="C148" t="s">
        <v>621</v>
      </c>
      <c r="D148" t="s">
        <v>622</v>
      </c>
      <c r="E148" t="s">
        <v>623</v>
      </c>
      <c r="F148" t="s">
        <v>216</v>
      </c>
      <c r="G148" t="s">
        <v>180</v>
      </c>
      <c r="H148" t="s">
        <v>132</v>
      </c>
      <c r="J148" t="s">
        <v>130</v>
      </c>
    </row>
    <row r="149" spans="3:10" x14ac:dyDescent="0.2">
      <c r="C149" t="s">
        <v>624</v>
      </c>
      <c r="D149" t="s">
        <v>625</v>
      </c>
      <c r="E149" t="s">
        <v>626</v>
      </c>
      <c r="F149" t="s">
        <v>179</v>
      </c>
      <c r="G149" t="s">
        <v>185</v>
      </c>
      <c r="H149" t="s">
        <v>627</v>
      </c>
      <c r="J149" t="s">
        <v>130</v>
      </c>
    </row>
    <row r="150" spans="3:10" x14ac:dyDescent="0.2">
      <c r="C150" t="s">
        <v>628</v>
      </c>
      <c r="D150" t="s">
        <v>629</v>
      </c>
      <c r="E150" t="s">
        <v>630</v>
      </c>
      <c r="F150" t="s">
        <v>272</v>
      </c>
      <c r="G150" t="s">
        <v>180</v>
      </c>
      <c r="H150" t="s">
        <v>631</v>
      </c>
      <c r="J150" t="s">
        <v>130</v>
      </c>
    </row>
    <row r="151" spans="3:10" x14ac:dyDescent="0.2">
      <c r="C151" t="s">
        <v>632</v>
      </c>
      <c r="D151" t="s">
        <v>633</v>
      </c>
      <c r="E151" t="s">
        <v>634</v>
      </c>
      <c r="F151" t="s">
        <v>179</v>
      </c>
      <c r="G151" t="s">
        <v>180</v>
      </c>
      <c r="H151" t="s">
        <v>370</v>
      </c>
      <c r="J151" t="s">
        <v>130</v>
      </c>
    </row>
    <row r="152" spans="3:10" x14ac:dyDescent="0.2">
      <c r="C152" t="s">
        <v>635</v>
      </c>
      <c r="D152" t="s">
        <v>636</v>
      </c>
      <c r="E152" t="s">
        <v>637</v>
      </c>
      <c r="F152" t="s">
        <v>179</v>
      </c>
      <c r="G152" t="s">
        <v>180</v>
      </c>
      <c r="H152" t="s">
        <v>638</v>
      </c>
      <c r="J152" t="s">
        <v>130</v>
      </c>
    </row>
    <row r="153" spans="3:10" x14ac:dyDescent="0.2">
      <c r="C153" t="s">
        <v>639</v>
      </c>
      <c r="D153" t="s">
        <v>640</v>
      </c>
      <c r="E153" t="s">
        <v>641</v>
      </c>
      <c r="F153" t="s">
        <v>179</v>
      </c>
      <c r="G153" t="s">
        <v>180</v>
      </c>
      <c r="H153" t="s">
        <v>642</v>
      </c>
      <c r="J153" t="s">
        <v>130</v>
      </c>
    </row>
    <row r="154" spans="3:10" x14ac:dyDescent="0.2">
      <c r="C154" t="s">
        <v>643</v>
      </c>
      <c r="D154" t="s">
        <v>644</v>
      </c>
      <c r="E154" t="s">
        <v>645</v>
      </c>
      <c r="F154" t="s">
        <v>179</v>
      </c>
      <c r="G154" t="s">
        <v>185</v>
      </c>
      <c r="H154" t="s">
        <v>580</v>
      </c>
      <c r="J154" t="s">
        <v>130</v>
      </c>
    </row>
    <row r="155" spans="3:10" x14ac:dyDescent="0.2">
      <c r="C155" t="s">
        <v>646</v>
      </c>
      <c r="D155" t="s">
        <v>647</v>
      </c>
      <c r="E155" t="s">
        <v>648</v>
      </c>
      <c r="F155" t="s">
        <v>179</v>
      </c>
      <c r="G155" t="s">
        <v>180</v>
      </c>
      <c r="H155" t="s">
        <v>350</v>
      </c>
      <c r="J155" t="s">
        <v>130</v>
      </c>
    </row>
    <row r="156" spans="3:10" x14ac:dyDescent="0.2">
      <c r="C156" t="s">
        <v>649</v>
      </c>
      <c r="D156" t="s">
        <v>644</v>
      </c>
      <c r="E156" t="s">
        <v>650</v>
      </c>
      <c r="F156" t="s">
        <v>179</v>
      </c>
      <c r="G156" t="s">
        <v>185</v>
      </c>
      <c r="H156" t="s">
        <v>638</v>
      </c>
      <c r="J156" t="s">
        <v>130</v>
      </c>
    </row>
    <row r="157" spans="3:10" x14ac:dyDescent="0.2">
      <c r="C157" t="s">
        <v>651</v>
      </c>
      <c r="D157" t="s">
        <v>652</v>
      </c>
      <c r="E157" t="s">
        <v>653</v>
      </c>
      <c r="F157" t="s">
        <v>179</v>
      </c>
      <c r="G157" t="s">
        <v>180</v>
      </c>
      <c r="H157" t="s">
        <v>638</v>
      </c>
      <c r="J157" t="s">
        <v>130</v>
      </c>
    </row>
    <row r="158" spans="3:10" x14ac:dyDescent="0.2">
      <c r="C158" t="s">
        <v>654</v>
      </c>
      <c r="D158" t="s">
        <v>655</v>
      </c>
      <c r="E158" t="s">
        <v>656</v>
      </c>
      <c r="F158" t="s">
        <v>179</v>
      </c>
      <c r="G158" t="s">
        <v>180</v>
      </c>
      <c r="H158" t="s">
        <v>323</v>
      </c>
      <c r="J158" t="s">
        <v>130</v>
      </c>
    </row>
    <row r="159" spans="3:10" x14ac:dyDescent="0.2">
      <c r="C159" t="s">
        <v>657</v>
      </c>
      <c r="D159" t="s">
        <v>658</v>
      </c>
      <c r="E159" t="s">
        <v>659</v>
      </c>
      <c r="F159" t="s">
        <v>130</v>
      </c>
      <c r="G159" t="s">
        <v>149</v>
      </c>
      <c r="H159" t="s">
        <v>150</v>
      </c>
      <c r="J159" t="s">
        <v>130</v>
      </c>
    </row>
    <row r="160" spans="3:10" x14ac:dyDescent="0.2">
      <c r="C160" t="s">
        <v>660</v>
      </c>
      <c r="D160" t="s">
        <v>661</v>
      </c>
      <c r="E160" t="s">
        <v>662</v>
      </c>
      <c r="F160" t="s">
        <v>130</v>
      </c>
      <c r="G160" t="s">
        <v>285</v>
      </c>
      <c r="H160" t="s">
        <v>335</v>
      </c>
      <c r="J160" t="s">
        <v>130</v>
      </c>
    </row>
    <row r="161" spans="3:10" x14ac:dyDescent="0.2">
      <c r="C161" t="s">
        <v>663</v>
      </c>
      <c r="D161" t="s">
        <v>664</v>
      </c>
      <c r="E161" t="s">
        <v>665</v>
      </c>
      <c r="F161" t="s">
        <v>272</v>
      </c>
      <c r="G161" t="s">
        <v>180</v>
      </c>
      <c r="H161" t="s">
        <v>212</v>
      </c>
      <c r="J161" t="s">
        <v>130</v>
      </c>
    </row>
    <row r="162" spans="3:10" x14ac:dyDescent="0.2">
      <c r="C162" t="s">
        <v>666</v>
      </c>
      <c r="D162" t="s">
        <v>513</v>
      </c>
      <c r="E162" t="s">
        <v>667</v>
      </c>
      <c r="F162" t="s">
        <v>515</v>
      </c>
      <c r="G162" t="s">
        <v>180</v>
      </c>
      <c r="H162" t="s">
        <v>227</v>
      </c>
      <c r="J162" t="s">
        <v>130</v>
      </c>
    </row>
    <row r="163" spans="3:10" x14ac:dyDescent="0.2">
      <c r="C163" t="s">
        <v>668</v>
      </c>
      <c r="D163" t="s">
        <v>669</v>
      </c>
      <c r="E163" t="s">
        <v>670</v>
      </c>
      <c r="F163" t="s">
        <v>130</v>
      </c>
      <c r="G163" t="s">
        <v>166</v>
      </c>
      <c r="H163" t="s">
        <v>671</v>
      </c>
      <c r="J163" t="s">
        <v>130</v>
      </c>
    </row>
    <row r="164" spans="3:10" x14ac:dyDescent="0.2">
      <c r="C164" t="s">
        <v>672</v>
      </c>
      <c r="D164" t="s">
        <v>673</v>
      </c>
      <c r="E164" t="s">
        <v>674</v>
      </c>
      <c r="F164" t="s">
        <v>675</v>
      </c>
      <c r="G164" t="s">
        <v>311</v>
      </c>
      <c r="H164" t="s">
        <v>676</v>
      </c>
      <c r="J164" t="s">
        <v>130</v>
      </c>
    </row>
    <row r="165" spans="3:10" x14ac:dyDescent="0.2">
      <c r="C165" t="s">
        <v>677</v>
      </c>
      <c r="D165" t="s">
        <v>678</v>
      </c>
      <c r="E165" t="s">
        <v>679</v>
      </c>
      <c r="F165" t="s">
        <v>179</v>
      </c>
      <c r="G165" t="s">
        <v>180</v>
      </c>
      <c r="H165" t="s">
        <v>186</v>
      </c>
      <c r="J165" t="s">
        <v>130</v>
      </c>
    </row>
    <row r="166" spans="3:10" x14ac:dyDescent="0.2">
      <c r="C166" t="s">
        <v>680</v>
      </c>
      <c r="D166" t="s">
        <v>681</v>
      </c>
      <c r="E166" t="s">
        <v>682</v>
      </c>
      <c r="F166" t="s">
        <v>272</v>
      </c>
      <c r="G166" t="s">
        <v>367</v>
      </c>
      <c r="H166" t="s">
        <v>683</v>
      </c>
      <c r="J166" t="s">
        <v>130</v>
      </c>
    </row>
    <row r="167" spans="3:10" x14ac:dyDescent="0.2">
      <c r="C167" t="s">
        <v>684</v>
      </c>
      <c r="D167" t="s">
        <v>644</v>
      </c>
      <c r="E167" t="s">
        <v>685</v>
      </c>
      <c r="F167" t="s">
        <v>179</v>
      </c>
      <c r="G167" t="s">
        <v>185</v>
      </c>
      <c r="H167" t="s">
        <v>642</v>
      </c>
      <c r="J167" t="s">
        <v>130</v>
      </c>
    </row>
    <row r="168" spans="3:10" x14ac:dyDescent="0.2">
      <c r="C168" t="s">
        <v>686</v>
      </c>
      <c r="D168" t="s">
        <v>687</v>
      </c>
      <c r="E168" t="s">
        <v>688</v>
      </c>
      <c r="F168" t="s">
        <v>272</v>
      </c>
      <c r="G168" t="s">
        <v>180</v>
      </c>
      <c r="H168" t="s">
        <v>305</v>
      </c>
      <c r="J168" t="s">
        <v>130</v>
      </c>
    </row>
    <row r="169" spans="3:10" x14ac:dyDescent="0.2">
      <c r="C169" t="s">
        <v>689</v>
      </c>
      <c r="D169" t="s">
        <v>690</v>
      </c>
      <c r="E169" t="s">
        <v>691</v>
      </c>
      <c r="F169" t="s">
        <v>216</v>
      </c>
      <c r="G169" t="s">
        <v>180</v>
      </c>
      <c r="H169" t="s">
        <v>616</v>
      </c>
      <c r="J169" t="s">
        <v>130</v>
      </c>
    </row>
    <row r="170" spans="3:10" x14ac:dyDescent="0.2">
      <c r="C170" t="s">
        <v>692</v>
      </c>
      <c r="D170" t="s">
        <v>693</v>
      </c>
      <c r="E170" t="s">
        <v>694</v>
      </c>
      <c r="F170" t="s">
        <v>179</v>
      </c>
      <c r="G170" t="s">
        <v>180</v>
      </c>
      <c r="H170" t="s">
        <v>695</v>
      </c>
      <c r="J170" t="s">
        <v>130</v>
      </c>
    </row>
    <row r="171" spans="3:10" x14ac:dyDescent="0.2">
      <c r="C171" t="s">
        <v>696</v>
      </c>
      <c r="D171" t="s">
        <v>697</v>
      </c>
      <c r="E171" t="s">
        <v>698</v>
      </c>
      <c r="F171" t="s">
        <v>179</v>
      </c>
      <c r="G171" t="s">
        <v>180</v>
      </c>
      <c r="H171" t="s">
        <v>671</v>
      </c>
      <c r="J171" t="s">
        <v>130</v>
      </c>
    </row>
    <row r="172" spans="3:10" x14ac:dyDescent="0.2">
      <c r="C172" t="s">
        <v>699</v>
      </c>
      <c r="D172" t="s">
        <v>700</v>
      </c>
      <c r="E172" t="s">
        <v>701</v>
      </c>
      <c r="F172" t="s">
        <v>179</v>
      </c>
      <c r="G172" t="s">
        <v>180</v>
      </c>
      <c r="H172" t="s">
        <v>360</v>
      </c>
      <c r="J172" t="s">
        <v>130</v>
      </c>
    </row>
    <row r="173" spans="3:10" x14ac:dyDescent="0.2">
      <c r="C173" t="s">
        <v>702</v>
      </c>
      <c r="D173" t="s">
        <v>703</v>
      </c>
      <c r="E173" t="s">
        <v>704</v>
      </c>
      <c r="F173" t="s">
        <v>179</v>
      </c>
      <c r="G173" t="s">
        <v>180</v>
      </c>
      <c r="H173" t="s">
        <v>705</v>
      </c>
      <c r="J173" t="s">
        <v>130</v>
      </c>
    </row>
    <row r="174" spans="3:10" x14ac:dyDescent="0.2">
      <c r="C174" t="s">
        <v>706</v>
      </c>
      <c r="D174" t="s">
        <v>707</v>
      </c>
      <c r="E174" t="s">
        <v>708</v>
      </c>
      <c r="F174" t="s">
        <v>130</v>
      </c>
      <c r="G174" t="s">
        <v>709</v>
      </c>
      <c r="H174" t="s">
        <v>240</v>
      </c>
      <c r="J174" t="s">
        <v>130</v>
      </c>
    </row>
    <row r="175" spans="3:10" x14ac:dyDescent="0.2">
      <c r="C175" t="s">
        <v>710</v>
      </c>
      <c r="D175" t="s">
        <v>711</v>
      </c>
      <c r="E175" t="s">
        <v>712</v>
      </c>
      <c r="F175" t="s">
        <v>179</v>
      </c>
      <c r="G175" t="s">
        <v>180</v>
      </c>
      <c r="H175" t="s">
        <v>713</v>
      </c>
      <c r="J175" t="s">
        <v>130</v>
      </c>
    </row>
    <row r="176" spans="3:10" x14ac:dyDescent="0.2">
      <c r="C176" t="s">
        <v>714</v>
      </c>
      <c r="D176" t="s">
        <v>715</v>
      </c>
      <c r="E176" t="s">
        <v>716</v>
      </c>
      <c r="F176" t="s">
        <v>179</v>
      </c>
      <c r="G176" t="s">
        <v>717</v>
      </c>
      <c r="H176" t="s">
        <v>167</v>
      </c>
      <c r="J176" t="s">
        <v>130</v>
      </c>
    </row>
    <row r="177" spans="3:10" x14ac:dyDescent="0.2">
      <c r="C177" t="s">
        <v>718</v>
      </c>
      <c r="D177" t="s">
        <v>719</v>
      </c>
      <c r="E177" t="s">
        <v>720</v>
      </c>
      <c r="F177" t="s">
        <v>130</v>
      </c>
      <c r="G177" t="s">
        <v>285</v>
      </c>
      <c r="H177" t="s">
        <v>721</v>
      </c>
      <c r="J177" t="s">
        <v>130</v>
      </c>
    </row>
    <row r="178" spans="3:10" x14ac:dyDescent="0.2">
      <c r="C178" t="s">
        <v>722</v>
      </c>
      <c r="D178" t="s">
        <v>723</v>
      </c>
      <c r="E178" t="s">
        <v>724</v>
      </c>
      <c r="F178" t="s">
        <v>130</v>
      </c>
      <c r="G178" t="s">
        <v>725</v>
      </c>
      <c r="H178" t="s">
        <v>726</v>
      </c>
      <c r="J178" t="s">
        <v>130</v>
      </c>
    </row>
    <row r="179" spans="3:10" x14ac:dyDescent="0.2">
      <c r="C179" t="s">
        <v>727</v>
      </c>
      <c r="D179" t="s">
        <v>728</v>
      </c>
      <c r="E179" t="s">
        <v>729</v>
      </c>
      <c r="F179" t="s">
        <v>179</v>
      </c>
      <c r="G179" t="s">
        <v>180</v>
      </c>
      <c r="H179" t="s">
        <v>730</v>
      </c>
      <c r="J179" t="s">
        <v>130</v>
      </c>
    </row>
    <row r="180" spans="3:10" x14ac:dyDescent="0.2">
      <c r="C180" t="s">
        <v>731</v>
      </c>
      <c r="D180" t="s">
        <v>732</v>
      </c>
      <c r="E180" t="s">
        <v>733</v>
      </c>
      <c r="F180" t="s">
        <v>130</v>
      </c>
      <c r="G180" t="s">
        <v>523</v>
      </c>
      <c r="H180" t="s">
        <v>360</v>
      </c>
      <c r="J180" t="s">
        <v>130</v>
      </c>
    </row>
    <row r="181" spans="3:10" x14ac:dyDescent="0.2">
      <c r="C181" t="s">
        <v>734</v>
      </c>
      <c r="D181" t="s">
        <v>735</v>
      </c>
      <c r="E181" t="s">
        <v>736</v>
      </c>
      <c r="F181" t="s">
        <v>179</v>
      </c>
      <c r="G181" t="s">
        <v>180</v>
      </c>
      <c r="H181" t="s">
        <v>737</v>
      </c>
      <c r="J181" t="s">
        <v>130</v>
      </c>
    </row>
    <row r="182" spans="3:10" x14ac:dyDescent="0.2">
      <c r="C182" t="s">
        <v>738</v>
      </c>
      <c r="D182" t="s">
        <v>739</v>
      </c>
      <c r="E182" t="s">
        <v>740</v>
      </c>
      <c r="F182" t="s">
        <v>272</v>
      </c>
      <c r="G182" t="s">
        <v>741</v>
      </c>
      <c r="H182" t="s">
        <v>742</v>
      </c>
      <c r="J182" t="s">
        <v>130</v>
      </c>
    </row>
    <row r="183" spans="3:10" x14ac:dyDescent="0.2">
      <c r="C183" t="s">
        <v>743</v>
      </c>
      <c r="D183" t="s">
        <v>744</v>
      </c>
      <c r="E183" t="s">
        <v>745</v>
      </c>
      <c r="F183" t="s">
        <v>179</v>
      </c>
      <c r="G183" t="s">
        <v>180</v>
      </c>
      <c r="H183" t="s">
        <v>220</v>
      </c>
      <c r="J183" t="s">
        <v>130</v>
      </c>
    </row>
    <row r="184" spans="3:10" x14ac:dyDescent="0.2">
      <c r="C184" t="s">
        <v>746</v>
      </c>
      <c r="D184" t="s">
        <v>747</v>
      </c>
      <c r="E184" t="s">
        <v>748</v>
      </c>
      <c r="F184" t="s">
        <v>179</v>
      </c>
      <c r="G184" t="s">
        <v>180</v>
      </c>
      <c r="H184" t="s">
        <v>749</v>
      </c>
      <c r="J184" t="s">
        <v>130</v>
      </c>
    </row>
    <row r="185" spans="3:10" x14ac:dyDescent="0.2">
      <c r="C185" t="s">
        <v>750</v>
      </c>
      <c r="D185" t="s">
        <v>751</v>
      </c>
      <c r="E185" t="s">
        <v>752</v>
      </c>
      <c r="F185" t="s">
        <v>130</v>
      </c>
      <c r="G185" t="s">
        <v>753</v>
      </c>
      <c r="H185" t="s">
        <v>754</v>
      </c>
      <c r="J185" t="s">
        <v>130</v>
      </c>
    </row>
    <row r="186" spans="3:10" x14ac:dyDescent="0.2">
      <c r="C186" t="s">
        <v>755</v>
      </c>
      <c r="D186" t="s">
        <v>756</v>
      </c>
      <c r="E186" t="s">
        <v>757</v>
      </c>
      <c r="F186" t="s">
        <v>272</v>
      </c>
      <c r="G186" t="s">
        <v>367</v>
      </c>
      <c r="H186" t="s">
        <v>758</v>
      </c>
      <c r="J186" t="s">
        <v>130</v>
      </c>
    </row>
    <row r="187" spans="3:10" x14ac:dyDescent="0.2">
      <c r="C187" t="s">
        <v>759</v>
      </c>
      <c r="D187" t="s">
        <v>760</v>
      </c>
      <c r="E187" t="s">
        <v>761</v>
      </c>
      <c r="F187" t="s">
        <v>130</v>
      </c>
      <c r="G187" t="s">
        <v>762</v>
      </c>
      <c r="H187" t="s">
        <v>671</v>
      </c>
      <c r="J187" t="s">
        <v>130</v>
      </c>
    </row>
    <row r="188" spans="3:10" x14ac:dyDescent="0.2">
      <c r="C188" t="s">
        <v>763</v>
      </c>
      <c r="D188" t="s">
        <v>764</v>
      </c>
      <c r="E188" t="s">
        <v>765</v>
      </c>
      <c r="F188" t="s">
        <v>179</v>
      </c>
      <c r="G188" t="s">
        <v>185</v>
      </c>
      <c r="H188" t="s">
        <v>342</v>
      </c>
      <c r="J188" t="s">
        <v>130</v>
      </c>
    </row>
    <row r="189" spans="3:10" x14ac:dyDescent="0.2">
      <c r="C189" t="s">
        <v>766</v>
      </c>
      <c r="D189" t="s">
        <v>767</v>
      </c>
      <c r="E189" t="s">
        <v>768</v>
      </c>
      <c r="F189" t="s">
        <v>256</v>
      </c>
      <c r="G189" t="s">
        <v>180</v>
      </c>
      <c r="H189" t="s">
        <v>769</v>
      </c>
      <c r="J189" t="s">
        <v>130</v>
      </c>
    </row>
    <row r="190" spans="3:10" x14ac:dyDescent="0.2">
      <c r="C190" t="s">
        <v>770</v>
      </c>
      <c r="D190" t="s">
        <v>771</v>
      </c>
      <c r="E190" t="s">
        <v>772</v>
      </c>
      <c r="F190" t="s">
        <v>773</v>
      </c>
      <c r="G190" t="s">
        <v>411</v>
      </c>
      <c r="H190" t="s">
        <v>774</v>
      </c>
      <c r="J190" t="s">
        <v>130</v>
      </c>
    </row>
    <row r="191" spans="3:10" x14ac:dyDescent="0.2">
      <c r="C191" t="s">
        <v>775</v>
      </c>
      <c r="D191" t="s">
        <v>776</v>
      </c>
      <c r="E191" t="s">
        <v>777</v>
      </c>
      <c r="F191" t="s">
        <v>773</v>
      </c>
      <c r="G191" t="s">
        <v>411</v>
      </c>
      <c r="H191" t="s">
        <v>778</v>
      </c>
      <c r="J191" t="s">
        <v>130</v>
      </c>
    </row>
    <row r="192" spans="3:10" x14ac:dyDescent="0.2">
      <c r="C192" t="s">
        <v>779</v>
      </c>
      <c r="D192" t="s">
        <v>780</v>
      </c>
      <c r="E192" t="s">
        <v>781</v>
      </c>
      <c r="F192" t="s">
        <v>130</v>
      </c>
      <c r="G192" t="s">
        <v>285</v>
      </c>
      <c r="H192" t="s">
        <v>273</v>
      </c>
      <c r="J192" t="s">
        <v>130</v>
      </c>
    </row>
    <row r="193" spans="3:10" x14ac:dyDescent="0.2">
      <c r="C193" t="s">
        <v>782</v>
      </c>
      <c r="D193" t="s">
        <v>783</v>
      </c>
      <c r="E193" t="s">
        <v>784</v>
      </c>
      <c r="F193" t="s">
        <v>179</v>
      </c>
      <c r="G193" t="s">
        <v>180</v>
      </c>
      <c r="H193" t="s">
        <v>167</v>
      </c>
      <c r="J193" t="s">
        <v>130</v>
      </c>
    </row>
    <row r="194" spans="3:10" x14ac:dyDescent="0.2">
      <c r="C194" t="s">
        <v>785</v>
      </c>
      <c r="D194" t="s">
        <v>786</v>
      </c>
      <c r="E194" t="s">
        <v>787</v>
      </c>
      <c r="F194" t="s">
        <v>179</v>
      </c>
      <c r="G194" t="s">
        <v>180</v>
      </c>
      <c r="H194" t="s">
        <v>788</v>
      </c>
      <c r="J194" t="s">
        <v>130</v>
      </c>
    </row>
    <row r="195" spans="3:10" x14ac:dyDescent="0.2">
      <c r="C195" t="s">
        <v>789</v>
      </c>
      <c r="D195" t="s">
        <v>790</v>
      </c>
      <c r="E195" t="s">
        <v>791</v>
      </c>
      <c r="F195" t="s">
        <v>272</v>
      </c>
      <c r="G195" t="s">
        <v>792</v>
      </c>
      <c r="H195" t="s">
        <v>793</v>
      </c>
      <c r="J195" t="s">
        <v>130</v>
      </c>
    </row>
    <row r="196" spans="3:10" x14ac:dyDescent="0.2">
      <c r="C196" t="s">
        <v>794</v>
      </c>
      <c r="D196" t="s">
        <v>795</v>
      </c>
      <c r="E196" t="s">
        <v>796</v>
      </c>
      <c r="F196" t="s">
        <v>179</v>
      </c>
      <c r="G196" t="s">
        <v>180</v>
      </c>
      <c r="H196" t="s">
        <v>797</v>
      </c>
      <c r="J196" t="s">
        <v>130</v>
      </c>
    </row>
    <row r="197" spans="3:10" x14ac:dyDescent="0.2">
      <c r="C197" t="s">
        <v>798</v>
      </c>
      <c r="D197" t="s">
        <v>799</v>
      </c>
      <c r="E197" t="s">
        <v>800</v>
      </c>
      <c r="F197" t="s">
        <v>179</v>
      </c>
      <c r="G197" t="s">
        <v>180</v>
      </c>
      <c r="H197" t="s">
        <v>801</v>
      </c>
      <c r="J197" t="s">
        <v>130</v>
      </c>
    </row>
    <row r="198" spans="3:10" x14ac:dyDescent="0.2">
      <c r="C198" t="s">
        <v>802</v>
      </c>
      <c r="D198" t="s">
        <v>803</v>
      </c>
      <c r="E198" t="s">
        <v>804</v>
      </c>
      <c r="F198" t="s">
        <v>130</v>
      </c>
      <c r="G198" t="s">
        <v>411</v>
      </c>
      <c r="H198" t="s">
        <v>805</v>
      </c>
      <c r="J198" t="s">
        <v>130</v>
      </c>
    </row>
    <row r="199" spans="3:10" x14ac:dyDescent="0.2">
      <c r="C199" t="s">
        <v>806</v>
      </c>
      <c r="D199" t="s">
        <v>807</v>
      </c>
      <c r="E199" t="s">
        <v>808</v>
      </c>
      <c r="F199" t="s">
        <v>179</v>
      </c>
      <c r="G199" t="s">
        <v>311</v>
      </c>
      <c r="H199" t="s">
        <v>809</v>
      </c>
      <c r="J199" t="s">
        <v>130</v>
      </c>
    </row>
    <row r="200" spans="3:10" x14ac:dyDescent="0.2">
      <c r="C200" t="s">
        <v>810</v>
      </c>
      <c r="D200" t="s">
        <v>811</v>
      </c>
      <c r="E200" t="s">
        <v>812</v>
      </c>
      <c r="F200" t="s">
        <v>130</v>
      </c>
      <c r="G200" t="s">
        <v>813</v>
      </c>
      <c r="H200" t="s">
        <v>742</v>
      </c>
      <c r="J200" t="s">
        <v>814</v>
      </c>
    </row>
    <row r="201" spans="3:10" x14ac:dyDescent="0.2">
      <c r="C201" t="s">
        <v>815</v>
      </c>
      <c r="D201" t="s">
        <v>816</v>
      </c>
      <c r="E201" t="s">
        <v>817</v>
      </c>
      <c r="F201" t="s">
        <v>272</v>
      </c>
      <c r="G201" t="s">
        <v>180</v>
      </c>
      <c r="H201" t="s">
        <v>818</v>
      </c>
      <c r="J201" t="s">
        <v>130</v>
      </c>
    </row>
    <row r="202" spans="3:10" x14ac:dyDescent="0.2">
      <c r="C202" t="s">
        <v>819</v>
      </c>
      <c r="D202" t="s">
        <v>820</v>
      </c>
      <c r="E202" t="s">
        <v>821</v>
      </c>
      <c r="F202" t="s">
        <v>272</v>
      </c>
      <c r="G202" t="s">
        <v>367</v>
      </c>
      <c r="H202" t="s">
        <v>822</v>
      </c>
      <c r="J202" t="s">
        <v>130</v>
      </c>
    </row>
    <row r="203" spans="3:10" x14ac:dyDescent="0.2">
      <c r="C203" t="s">
        <v>823</v>
      </c>
      <c r="D203" t="s">
        <v>824</v>
      </c>
      <c r="E203" t="s">
        <v>825</v>
      </c>
      <c r="F203" t="s">
        <v>179</v>
      </c>
      <c r="G203" t="s">
        <v>180</v>
      </c>
      <c r="H203" t="s">
        <v>294</v>
      </c>
      <c r="J203" t="s">
        <v>130</v>
      </c>
    </row>
    <row r="204" spans="3:10" x14ac:dyDescent="0.2">
      <c r="C204" t="s">
        <v>826</v>
      </c>
      <c r="D204" t="s">
        <v>827</v>
      </c>
      <c r="E204" t="s">
        <v>828</v>
      </c>
      <c r="F204" t="s">
        <v>179</v>
      </c>
      <c r="G204" t="s">
        <v>180</v>
      </c>
      <c r="H204" t="s">
        <v>829</v>
      </c>
      <c r="J204" t="s">
        <v>130</v>
      </c>
    </row>
    <row r="205" spans="3:10" x14ac:dyDescent="0.2">
      <c r="C205" t="s">
        <v>830</v>
      </c>
      <c r="D205" t="s">
        <v>831</v>
      </c>
      <c r="E205" t="s">
        <v>832</v>
      </c>
      <c r="F205" t="s">
        <v>130</v>
      </c>
      <c r="G205" t="s">
        <v>285</v>
      </c>
      <c r="H205" t="s">
        <v>833</v>
      </c>
      <c r="J205" t="s">
        <v>130</v>
      </c>
    </row>
    <row r="206" spans="3:10" x14ac:dyDescent="0.2">
      <c r="C206" t="s">
        <v>834</v>
      </c>
      <c r="D206" t="s">
        <v>835</v>
      </c>
      <c r="E206" t="s">
        <v>836</v>
      </c>
      <c r="F206" t="s">
        <v>179</v>
      </c>
      <c r="G206" t="s">
        <v>185</v>
      </c>
      <c r="H206" t="s">
        <v>234</v>
      </c>
      <c r="J206" t="s">
        <v>130</v>
      </c>
    </row>
    <row r="207" spans="3:10" x14ac:dyDescent="0.2">
      <c r="C207" t="s">
        <v>837</v>
      </c>
      <c r="D207" t="s">
        <v>838</v>
      </c>
      <c r="E207" t="s">
        <v>839</v>
      </c>
      <c r="F207" t="s">
        <v>179</v>
      </c>
      <c r="G207" t="s">
        <v>185</v>
      </c>
      <c r="H207" t="s">
        <v>181</v>
      </c>
      <c r="J207" t="s">
        <v>130</v>
      </c>
    </row>
    <row r="208" spans="3:10" x14ac:dyDescent="0.2">
      <c r="C208" t="s">
        <v>840</v>
      </c>
      <c r="D208" t="s">
        <v>841</v>
      </c>
      <c r="E208" t="s">
        <v>842</v>
      </c>
      <c r="F208" t="s">
        <v>843</v>
      </c>
      <c r="G208" t="s">
        <v>311</v>
      </c>
      <c r="H208" t="s">
        <v>844</v>
      </c>
      <c r="J208" t="s">
        <v>130</v>
      </c>
    </row>
    <row r="209" spans="3:10" x14ac:dyDescent="0.2">
      <c r="C209" t="s">
        <v>845</v>
      </c>
      <c r="D209" t="s">
        <v>846</v>
      </c>
      <c r="E209" t="s">
        <v>847</v>
      </c>
      <c r="F209" t="s">
        <v>216</v>
      </c>
      <c r="G209" t="s">
        <v>848</v>
      </c>
      <c r="H209" t="s">
        <v>849</v>
      </c>
      <c r="J209" t="s">
        <v>130</v>
      </c>
    </row>
    <row r="210" spans="3:10" x14ac:dyDescent="0.2">
      <c r="C210" t="s">
        <v>850</v>
      </c>
      <c r="D210" t="s">
        <v>851</v>
      </c>
      <c r="E210" t="s">
        <v>852</v>
      </c>
      <c r="F210" t="s">
        <v>272</v>
      </c>
      <c r="G210" t="s">
        <v>853</v>
      </c>
      <c r="H210" t="s">
        <v>854</v>
      </c>
      <c r="J210" t="s">
        <v>130</v>
      </c>
    </row>
    <row r="211" spans="3:10" x14ac:dyDescent="0.2">
      <c r="C211" t="s">
        <v>855</v>
      </c>
      <c r="D211" t="s">
        <v>856</v>
      </c>
      <c r="E211" t="s">
        <v>857</v>
      </c>
      <c r="F211" t="s">
        <v>179</v>
      </c>
      <c r="G211" t="s">
        <v>180</v>
      </c>
      <c r="H211" t="s">
        <v>627</v>
      </c>
      <c r="J211" t="s">
        <v>130</v>
      </c>
    </row>
    <row r="212" spans="3:10" x14ac:dyDescent="0.2">
      <c r="C212" t="s">
        <v>858</v>
      </c>
      <c r="D212" t="s">
        <v>859</v>
      </c>
      <c r="E212" t="s">
        <v>860</v>
      </c>
      <c r="F212" t="s">
        <v>861</v>
      </c>
      <c r="G212" t="s">
        <v>285</v>
      </c>
      <c r="H212" t="s">
        <v>862</v>
      </c>
      <c r="J212" t="s">
        <v>130</v>
      </c>
    </row>
    <row r="213" spans="3:10" x14ac:dyDescent="0.2">
      <c r="C213" t="s">
        <v>863</v>
      </c>
      <c r="D213" t="s">
        <v>864</v>
      </c>
      <c r="E213" t="s">
        <v>865</v>
      </c>
      <c r="F213" t="s">
        <v>179</v>
      </c>
      <c r="G213" t="s">
        <v>185</v>
      </c>
      <c r="H213" t="s">
        <v>419</v>
      </c>
      <c r="J213" t="s">
        <v>130</v>
      </c>
    </row>
    <row r="214" spans="3:10" x14ac:dyDescent="0.2">
      <c r="C214" t="s">
        <v>866</v>
      </c>
      <c r="D214" t="s">
        <v>867</v>
      </c>
      <c r="E214" t="s">
        <v>868</v>
      </c>
      <c r="F214" t="s">
        <v>179</v>
      </c>
      <c r="G214" t="s">
        <v>185</v>
      </c>
      <c r="H214" t="s">
        <v>445</v>
      </c>
      <c r="J214" t="s">
        <v>130</v>
      </c>
    </row>
    <row r="215" spans="3:10" x14ac:dyDescent="0.2">
      <c r="C215" t="s">
        <v>869</v>
      </c>
      <c r="D215" t="s">
        <v>870</v>
      </c>
      <c r="E215" t="s">
        <v>871</v>
      </c>
      <c r="F215" t="s">
        <v>216</v>
      </c>
      <c r="G215" t="s">
        <v>185</v>
      </c>
      <c r="H215" t="s">
        <v>227</v>
      </c>
      <c r="J215" t="s">
        <v>130</v>
      </c>
    </row>
    <row r="216" spans="3:10" x14ac:dyDescent="0.2">
      <c r="C216" t="s">
        <v>872</v>
      </c>
      <c r="D216" t="s">
        <v>873</v>
      </c>
      <c r="E216" t="s">
        <v>874</v>
      </c>
      <c r="F216" t="s">
        <v>216</v>
      </c>
      <c r="G216" t="s">
        <v>185</v>
      </c>
      <c r="H216" t="s">
        <v>875</v>
      </c>
      <c r="J216" t="s">
        <v>130</v>
      </c>
    </row>
    <row r="217" spans="3:10" x14ac:dyDescent="0.2">
      <c r="C217" t="s">
        <v>876</v>
      </c>
      <c r="D217" t="s">
        <v>877</v>
      </c>
      <c r="E217" t="s">
        <v>878</v>
      </c>
      <c r="F217" t="s">
        <v>179</v>
      </c>
      <c r="G217" t="s">
        <v>185</v>
      </c>
      <c r="H217" t="s">
        <v>730</v>
      </c>
      <c r="J217" t="s">
        <v>130</v>
      </c>
    </row>
    <row r="218" spans="3:10" x14ac:dyDescent="0.2">
      <c r="C218" t="s">
        <v>879</v>
      </c>
      <c r="D218" t="s">
        <v>880</v>
      </c>
      <c r="E218" t="s">
        <v>881</v>
      </c>
      <c r="F218" t="s">
        <v>179</v>
      </c>
      <c r="G218" t="s">
        <v>185</v>
      </c>
      <c r="H218" t="s">
        <v>829</v>
      </c>
      <c r="J218" t="s">
        <v>130</v>
      </c>
    </row>
    <row r="219" spans="3:10" x14ac:dyDescent="0.2">
      <c r="C219" t="s">
        <v>882</v>
      </c>
      <c r="D219" t="s">
        <v>864</v>
      </c>
      <c r="E219" t="s">
        <v>883</v>
      </c>
      <c r="F219" t="s">
        <v>179</v>
      </c>
      <c r="G219" t="s">
        <v>185</v>
      </c>
      <c r="H219" t="s">
        <v>695</v>
      </c>
      <c r="J219" t="s">
        <v>130</v>
      </c>
    </row>
    <row r="220" spans="3:10" x14ac:dyDescent="0.2">
      <c r="C220" t="s">
        <v>884</v>
      </c>
      <c r="D220" t="s">
        <v>867</v>
      </c>
      <c r="E220" t="s">
        <v>885</v>
      </c>
      <c r="F220" t="s">
        <v>179</v>
      </c>
      <c r="G220" t="s">
        <v>185</v>
      </c>
      <c r="H220" t="s">
        <v>493</v>
      </c>
      <c r="J220" t="s">
        <v>130</v>
      </c>
    </row>
    <row r="221" spans="3:10" x14ac:dyDescent="0.2">
      <c r="C221" t="s">
        <v>886</v>
      </c>
      <c r="D221" t="s">
        <v>887</v>
      </c>
      <c r="E221" t="s">
        <v>888</v>
      </c>
      <c r="F221" t="s">
        <v>130</v>
      </c>
      <c r="G221" t="s">
        <v>166</v>
      </c>
      <c r="H221" t="s">
        <v>227</v>
      </c>
      <c r="J221" t="s">
        <v>130</v>
      </c>
    </row>
    <row r="222" spans="3:10" x14ac:dyDescent="0.2">
      <c r="C222" t="s">
        <v>889</v>
      </c>
      <c r="D222" t="s">
        <v>877</v>
      </c>
      <c r="E222" t="s">
        <v>890</v>
      </c>
      <c r="F222" t="s">
        <v>179</v>
      </c>
      <c r="G222" t="s">
        <v>185</v>
      </c>
      <c r="H222" t="s">
        <v>620</v>
      </c>
      <c r="J222" t="s">
        <v>130</v>
      </c>
    </row>
    <row r="223" spans="3:10" x14ac:dyDescent="0.2">
      <c r="C223" t="s">
        <v>891</v>
      </c>
      <c r="D223" t="s">
        <v>892</v>
      </c>
      <c r="E223" t="s">
        <v>893</v>
      </c>
      <c r="F223" t="s">
        <v>179</v>
      </c>
      <c r="G223" t="s">
        <v>185</v>
      </c>
      <c r="H223" t="s">
        <v>489</v>
      </c>
      <c r="J223" t="s">
        <v>130</v>
      </c>
    </row>
    <row r="224" spans="3:10" x14ac:dyDescent="0.2">
      <c r="C224" t="s">
        <v>894</v>
      </c>
      <c r="D224" t="s">
        <v>895</v>
      </c>
      <c r="E224" t="s">
        <v>896</v>
      </c>
      <c r="F224" t="s">
        <v>216</v>
      </c>
      <c r="G224" t="s">
        <v>185</v>
      </c>
      <c r="H224" t="s">
        <v>227</v>
      </c>
      <c r="J224" t="s">
        <v>130</v>
      </c>
    </row>
    <row r="225" spans="3:10" x14ac:dyDescent="0.2">
      <c r="C225" t="s">
        <v>897</v>
      </c>
      <c r="D225" t="s">
        <v>898</v>
      </c>
      <c r="E225" t="s">
        <v>899</v>
      </c>
      <c r="F225" t="s">
        <v>216</v>
      </c>
      <c r="G225" t="s">
        <v>180</v>
      </c>
      <c r="H225" t="s">
        <v>900</v>
      </c>
      <c r="J225" t="s">
        <v>130</v>
      </c>
    </row>
    <row r="226" spans="3:10" x14ac:dyDescent="0.2">
      <c r="C226" t="s">
        <v>901</v>
      </c>
      <c r="D226" t="s">
        <v>902</v>
      </c>
      <c r="E226" t="s">
        <v>903</v>
      </c>
      <c r="F226" t="s">
        <v>216</v>
      </c>
      <c r="G226" t="s">
        <v>311</v>
      </c>
      <c r="H226" t="s">
        <v>904</v>
      </c>
      <c r="J226" t="s">
        <v>130</v>
      </c>
    </row>
    <row r="227" spans="3:10" x14ac:dyDescent="0.2">
      <c r="C227" t="s">
        <v>905</v>
      </c>
      <c r="D227" t="s">
        <v>906</v>
      </c>
      <c r="E227" t="s">
        <v>907</v>
      </c>
      <c r="F227" t="s">
        <v>216</v>
      </c>
      <c r="G227" t="s">
        <v>185</v>
      </c>
      <c r="H227" t="s">
        <v>227</v>
      </c>
      <c r="J227" t="s">
        <v>130</v>
      </c>
    </row>
    <row r="228" spans="3:10" x14ac:dyDescent="0.2">
      <c r="C228" t="s">
        <v>908</v>
      </c>
      <c r="D228" t="s">
        <v>867</v>
      </c>
      <c r="E228" t="s">
        <v>909</v>
      </c>
      <c r="F228" t="s">
        <v>179</v>
      </c>
      <c r="G228" t="s">
        <v>185</v>
      </c>
      <c r="H228" t="s">
        <v>277</v>
      </c>
      <c r="J228" t="s">
        <v>130</v>
      </c>
    </row>
    <row r="229" spans="3:10" x14ac:dyDescent="0.2">
      <c r="C229" t="s">
        <v>910</v>
      </c>
      <c r="D229" t="s">
        <v>911</v>
      </c>
      <c r="E229" t="s">
        <v>912</v>
      </c>
      <c r="F229" t="s">
        <v>216</v>
      </c>
      <c r="G229" t="s">
        <v>185</v>
      </c>
      <c r="H229" t="s">
        <v>434</v>
      </c>
      <c r="J229" t="s">
        <v>130</v>
      </c>
    </row>
    <row r="230" spans="3:10" x14ac:dyDescent="0.2">
      <c r="C230" t="s">
        <v>913</v>
      </c>
      <c r="D230" t="s">
        <v>914</v>
      </c>
      <c r="E230" t="s">
        <v>915</v>
      </c>
      <c r="F230" t="s">
        <v>216</v>
      </c>
      <c r="G230" t="s">
        <v>185</v>
      </c>
      <c r="H230" t="s">
        <v>227</v>
      </c>
      <c r="J230" t="s">
        <v>130</v>
      </c>
    </row>
    <row r="231" spans="3:10" x14ac:dyDescent="0.2">
      <c r="C231" t="s">
        <v>916</v>
      </c>
      <c r="D231" t="s">
        <v>917</v>
      </c>
      <c r="E231" t="s">
        <v>918</v>
      </c>
      <c r="F231" t="s">
        <v>130</v>
      </c>
      <c r="G231" t="s">
        <v>166</v>
      </c>
      <c r="H231" t="s">
        <v>227</v>
      </c>
      <c r="J231" t="s">
        <v>130</v>
      </c>
    </row>
    <row r="232" spans="3:10" x14ac:dyDescent="0.2">
      <c r="C232" t="s">
        <v>919</v>
      </c>
      <c r="D232" t="s">
        <v>920</v>
      </c>
      <c r="E232" t="s">
        <v>921</v>
      </c>
      <c r="F232" t="s">
        <v>130</v>
      </c>
      <c r="G232" t="s">
        <v>922</v>
      </c>
      <c r="H232" t="s">
        <v>227</v>
      </c>
      <c r="J232" t="s">
        <v>130</v>
      </c>
    </row>
    <row r="233" spans="3:10" x14ac:dyDescent="0.2">
      <c r="C233" t="s">
        <v>923</v>
      </c>
      <c r="D233" t="s">
        <v>867</v>
      </c>
      <c r="E233" t="s">
        <v>924</v>
      </c>
      <c r="F233" t="s">
        <v>179</v>
      </c>
      <c r="G233" t="s">
        <v>185</v>
      </c>
      <c r="H233" t="s">
        <v>788</v>
      </c>
      <c r="J233" t="s">
        <v>130</v>
      </c>
    </row>
    <row r="234" spans="3:10" x14ac:dyDescent="0.2">
      <c r="C234" t="s">
        <v>925</v>
      </c>
      <c r="D234" t="s">
        <v>867</v>
      </c>
      <c r="E234" t="s">
        <v>926</v>
      </c>
      <c r="F234" t="s">
        <v>179</v>
      </c>
      <c r="G234" t="s">
        <v>185</v>
      </c>
      <c r="H234" t="s">
        <v>560</v>
      </c>
      <c r="J234" t="s">
        <v>130</v>
      </c>
    </row>
    <row r="235" spans="3:10" x14ac:dyDescent="0.2">
      <c r="C235" t="s">
        <v>927</v>
      </c>
      <c r="D235" t="s">
        <v>928</v>
      </c>
      <c r="E235" t="s">
        <v>929</v>
      </c>
      <c r="F235" t="s">
        <v>130</v>
      </c>
      <c r="G235" t="s">
        <v>930</v>
      </c>
      <c r="H235" t="s">
        <v>227</v>
      </c>
      <c r="J235" t="s">
        <v>130</v>
      </c>
    </row>
    <row r="236" spans="3:10" x14ac:dyDescent="0.2">
      <c r="C236" t="s">
        <v>931</v>
      </c>
      <c r="D236" t="s">
        <v>880</v>
      </c>
      <c r="E236" t="s">
        <v>932</v>
      </c>
      <c r="F236" t="s">
        <v>179</v>
      </c>
      <c r="G236" t="s">
        <v>185</v>
      </c>
      <c r="H236" t="s">
        <v>713</v>
      </c>
      <c r="J236" t="s">
        <v>130</v>
      </c>
    </row>
    <row r="237" spans="3:10" x14ac:dyDescent="0.2">
      <c r="C237" t="s">
        <v>933</v>
      </c>
      <c r="D237" t="s">
        <v>934</v>
      </c>
      <c r="E237" t="s">
        <v>935</v>
      </c>
      <c r="F237" t="s">
        <v>179</v>
      </c>
      <c r="G237" t="s">
        <v>185</v>
      </c>
      <c r="H237" t="s">
        <v>240</v>
      </c>
      <c r="J237" t="s">
        <v>130</v>
      </c>
    </row>
    <row r="238" spans="3:10" x14ac:dyDescent="0.2">
      <c r="C238" t="s">
        <v>936</v>
      </c>
      <c r="D238" t="s">
        <v>937</v>
      </c>
      <c r="E238" t="s">
        <v>938</v>
      </c>
      <c r="F238" t="s">
        <v>256</v>
      </c>
      <c r="G238" t="s">
        <v>185</v>
      </c>
      <c r="H238" t="s">
        <v>769</v>
      </c>
      <c r="J238" t="s">
        <v>130</v>
      </c>
    </row>
    <row r="239" spans="3:10" x14ac:dyDescent="0.2">
      <c r="C239" t="s">
        <v>939</v>
      </c>
      <c r="D239" t="s">
        <v>940</v>
      </c>
      <c r="E239" t="s">
        <v>941</v>
      </c>
      <c r="F239" t="s">
        <v>179</v>
      </c>
      <c r="G239" t="s">
        <v>185</v>
      </c>
      <c r="H239" t="s">
        <v>638</v>
      </c>
      <c r="J239" t="s">
        <v>130</v>
      </c>
    </row>
    <row r="240" spans="3:10" x14ac:dyDescent="0.2">
      <c r="C240" t="s">
        <v>942</v>
      </c>
      <c r="D240" t="s">
        <v>943</v>
      </c>
      <c r="E240" t="s">
        <v>944</v>
      </c>
      <c r="F240" t="s">
        <v>179</v>
      </c>
      <c r="G240" t="s">
        <v>185</v>
      </c>
      <c r="H240" t="s">
        <v>749</v>
      </c>
      <c r="J240" t="s">
        <v>130</v>
      </c>
    </row>
    <row r="241" spans="3:10" x14ac:dyDescent="0.2">
      <c r="C241" t="s">
        <v>945</v>
      </c>
      <c r="D241" t="s">
        <v>946</v>
      </c>
      <c r="E241" t="s">
        <v>947</v>
      </c>
      <c r="F241" t="s">
        <v>179</v>
      </c>
      <c r="G241" t="s">
        <v>185</v>
      </c>
      <c r="H241" t="s">
        <v>540</v>
      </c>
      <c r="J241" t="s">
        <v>130</v>
      </c>
    </row>
    <row r="242" spans="3:10" x14ac:dyDescent="0.2">
      <c r="C242" t="s">
        <v>948</v>
      </c>
      <c r="D242" t="s">
        <v>949</v>
      </c>
      <c r="E242" t="s">
        <v>950</v>
      </c>
      <c r="F242" t="s">
        <v>179</v>
      </c>
      <c r="G242" t="s">
        <v>185</v>
      </c>
      <c r="H242" t="s">
        <v>167</v>
      </c>
      <c r="J242" t="s">
        <v>130</v>
      </c>
    </row>
    <row r="243" spans="3:10" x14ac:dyDescent="0.2">
      <c r="C243" t="s">
        <v>951</v>
      </c>
      <c r="D243" t="s">
        <v>877</v>
      </c>
      <c r="E243" t="s">
        <v>952</v>
      </c>
      <c r="F243" t="s">
        <v>179</v>
      </c>
      <c r="G243" t="s">
        <v>185</v>
      </c>
      <c r="H243" t="s">
        <v>167</v>
      </c>
      <c r="J243" t="s">
        <v>130</v>
      </c>
    </row>
    <row r="244" spans="3:10" x14ac:dyDescent="0.2">
      <c r="C244" t="s">
        <v>953</v>
      </c>
      <c r="D244" t="s">
        <v>867</v>
      </c>
      <c r="E244" t="s">
        <v>954</v>
      </c>
      <c r="F244" t="s">
        <v>179</v>
      </c>
      <c r="G244" t="s">
        <v>185</v>
      </c>
      <c r="H244" t="s">
        <v>423</v>
      </c>
      <c r="J244" t="s">
        <v>130</v>
      </c>
    </row>
    <row r="245" spans="3:10" x14ac:dyDescent="0.2">
      <c r="C245" t="s">
        <v>955</v>
      </c>
      <c r="D245" t="s">
        <v>956</v>
      </c>
      <c r="E245" t="s">
        <v>957</v>
      </c>
      <c r="F245" t="s">
        <v>130</v>
      </c>
      <c r="G245" t="s">
        <v>958</v>
      </c>
      <c r="H245" t="s">
        <v>227</v>
      </c>
      <c r="J245" t="s">
        <v>130</v>
      </c>
    </row>
    <row r="246" spans="3:10" x14ac:dyDescent="0.2">
      <c r="C246" t="s">
        <v>959</v>
      </c>
      <c r="D246" t="s">
        <v>960</v>
      </c>
      <c r="E246" t="s">
        <v>961</v>
      </c>
      <c r="F246" t="s">
        <v>130</v>
      </c>
      <c r="G246" t="s">
        <v>268</v>
      </c>
      <c r="H246" t="s">
        <v>227</v>
      </c>
      <c r="J246" t="s">
        <v>130</v>
      </c>
    </row>
    <row r="247" spans="3:10" x14ac:dyDescent="0.2">
      <c r="C247" t="s">
        <v>962</v>
      </c>
      <c r="D247" t="s">
        <v>963</v>
      </c>
      <c r="E247" t="s">
        <v>964</v>
      </c>
      <c r="F247" t="s">
        <v>130</v>
      </c>
      <c r="G247" t="s">
        <v>965</v>
      </c>
      <c r="H247" t="s">
        <v>227</v>
      </c>
      <c r="J247" t="s">
        <v>130</v>
      </c>
    </row>
    <row r="248" spans="3:10" x14ac:dyDescent="0.2">
      <c r="C248" t="s">
        <v>966</v>
      </c>
      <c r="D248" t="s">
        <v>967</v>
      </c>
      <c r="E248" t="s">
        <v>968</v>
      </c>
      <c r="F248" t="s">
        <v>130</v>
      </c>
      <c r="G248" t="s">
        <v>969</v>
      </c>
      <c r="H248" t="s">
        <v>227</v>
      </c>
      <c r="J248" t="s">
        <v>130</v>
      </c>
    </row>
    <row r="249" spans="3:10" x14ac:dyDescent="0.2">
      <c r="C249" t="s">
        <v>970</v>
      </c>
      <c r="D249" t="s">
        <v>971</v>
      </c>
      <c r="E249" t="s">
        <v>972</v>
      </c>
      <c r="F249" t="s">
        <v>179</v>
      </c>
      <c r="G249" t="s">
        <v>185</v>
      </c>
      <c r="H249" t="s">
        <v>705</v>
      </c>
      <c r="J249" t="s">
        <v>130</v>
      </c>
    </row>
    <row r="250" spans="3:10" x14ac:dyDescent="0.2">
      <c r="C250" t="s">
        <v>973</v>
      </c>
      <c r="D250" t="s">
        <v>974</v>
      </c>
      <c r="E250" t="s">
        <v>975</v>
      </c>
      <c r="F250" t="s">
        <v>179</v>
      </c>
      <c r="G250" t="s">
        <v>185</v>
      </c>
      <c r="H250" t="s">
        <v>976</v>
      </c>
      <c r="J250" t="s">
        <v>130</v>
      </c>
    </row>
    <row r="251" spans="3:10" x14ac:dyDescent="0.2">
      <c r="C251" t="s">
        <v>977</v>
      </c>
      <c r="D251" t="s">
        <v>978</v>
      </c>
      <c r="E251" t="s">
        <v>979</v>
      </c>
      <c r="F251" t="s">
        <v>130</v>
      </c>
      <c r="G251" t="s">
        <v>166</v>
      </c>
      <c r="H251" t="s">
        <v>227</v>
      </c>
      <c r="J251" t="s">
        <v>130</v>
      </c>
    </row>
    <row r="252" spans="3:10" x14ac:dyDescent="0.2">
      <c r="C252" t="s">
        <v>980</v>
      </c>
      <c r="D252" t="s">
        <v>981</v>
      </c>
      <c r="E252" t="s">
        <v>982</v>
      </c>
      <c r="F252" t="s">
        <v>983</v>
      </c>
      <c r="G252" t="s">
        <v>984</v>
      </c>
      <c r="H252" t="s">
        <v>985</v>
      </c>
      <c r="J252" t="s">
        <v>130</v>
      </c>
    </row>
    <row r="253" spans="3:10" x14ac:dyDescent="0.2">
      <c r="C253" t="s">
        <v>986</v>
      </c>
      <c r="D253" t="s">
        <v>867</v>
      </c>
      <c r="E253" t="s">
        <v>987</v>
      </c>
      <c r="F253" t="s">
        <v>179</v>
      </c>
      <c r="G253" t="s">
        <v>185</v>
      </c>
      <c r="H253" t="s">
        <v>737</v>
      </c>
      <c r="J253" t="s">
        <v>130</v>
      </c>
    </row>
    <row r="254" spans="3:10" x14ac:dyDescent="0.2">
      <c r="C254" t="s">
        <v>988</v>
      </c>
      <c r="D254" t="s">
        <v>989</v>
      </c>
      <c r="E254" t="s">
        <v>990</v>
      </c>
      <c r="F254" t="s">
        <v>130</v>
      </c>
      <c r="G254" t="s">
        <v>922</v>
      </c>
      <c r="H254" t="s">
        <v>227</v>
      </c>
      <c r="J254" t="s">
        <v>130</v>
      </c>
    </row>
    <row r="255" spans="3:10" x14ac:dyDescent="0.2">
      <c r="C255" t="s">
        <v>991</v>
      </c>
      <c r="D255" t="s">
        <v>992</v>
      </c>
      <c r="E255" t="s">
        <v>993</v>
      </c>
      <c r="F255" t="s">
        <v>216</v>
      </c>
      <c r="G255" t="s">
        <v>185</v>
      </c>
      <c r="H255" t="s">
        <v>227</v>
      </c>
      <c r="J255" t="s">
        <v>130</v>
      </c>
    </row>
    <row r="256" spans="3:10" x14ac:dyDescent="0.2">
      <c r="C256" t="s">
        <v>994</v>
      </c>
      <c r="D256" t="s">
        <v>995</v>
      </c>
      <c r="E256" t="s">
        <v>996</v>
      </c>
      <c r="F256" t="s">
        <v>216</v>
      </c>
      <c r="G256" t="s">
        <v>185</v>
      </c>
      <c r="H256" t="s">
        <v>227</v>
      </c>
      <c r="J256" t="s">
        <v>130</v>
      </c>
    </row>
    <row r="257" spans="3:10" x14ac:dyDescent="0.2">
      <c r="C257" t="s">
        <v>997</v>
      </c>
      <c r="D257" t="s">
        <v>998</v>
      </c>
      <c r="E257" t="s">
        <v>999</v>
      </c>
      <c r="F257" t="s">
        <v>130</v>
      </c>
      <c r="G257" t="s">
        <v>166</v>
      </c>
      <c r="H257" t="s">
        <v>227</v>
      </c>
      <c r="J257" t="s">
        <v>130</v>
      </c>
    </row>
    <row r="258" spans="3:10" x14ac:dyDescent="0.2">
      <c r="C258" t="s">
        <v>1000</v>
      </c>
      <c r="D258" t="s">
        <v>1001</v>
      </c>
      <c r="E258" t="s">
        <v>1002</v>
      </c>
      <c r="F258" t="s">
        <v>130</v>
      </c>
      <c r="G258" t="s">
        <v>1003</v>
      </c>
      <c r="H258" t="s">
        <v>227</v>
      </c>
      <c r="J258" t="s">
        <v>130</v>
      </c>
    </row>
    <row r="259" spans="3:10" x14ac:dyDescent="0.2">
      <c r="C259" t="s">
        <v>1004</v>
      </c>
      <c r="D259" t="s">
        <v>1005</v>
      </c>
      <c r="E259" t="s">
        <v>1006</v>
      </c>
      <c r="F259" t="s">
        <v>130</v>
      </c>
      <c r="G259" t="s">
        <v>523</v>
      </c>
      <c r="H259" t="s">
        <v>1007</v>
      </c>
      <c r="J259" t="s">
        <v>130</v>
      </c>
    </row>
    <row r="260" spans="3:10" x14ac:dyDescent="0.2">
      <c r="C260" t="s">
        <v>1008</v>
      </c>
      <c r="D260" t="s">
        <v>1009</v>
      </c>
      <c r="E260" t="s">
        <v>1010</v>
      </c>
      <c r="F260" t="s">
        <v>130</v>
      </c>
      <c r="G260" t="s">
        <v>523</v>
      </c>
      <c r="H260" t="s">
        <v>167</v>
      </c>
      <c r="J260" t="s">
        <v>130</v>
      </c>
    </row>
    <row r="261" spans="3:10" x14ac:dyDescent="0.2">
      <c r="C261" t="s">
        <v>1011</v>
      </c>
      <c r="D261" t="s">
        <v>1012</v>
      </c>
      <c r="E261" t="s">
        <v>1013</v>
      </c>
      <c r="F261" t="s">
        <v>130</v>
      </c>
      <c r="G261" t="s">
        <v>285</v>
      </c>
      <c r="H261" t="s">
        <v>1014</v>
      </c>
      <c r="J261" t="s">
        <v>130</v>
      </c>
    </row>
    <row r="262" spans="3:10" x14ac:dyDescent="0.2">
      <c r="C262" t="s">
        <v>1015</v>
      </c>
      <c r="D262" t="s">
        <v>1016</v>
      </c>
      <c r="E262" t="s">
        <v>1017</v>
      </c>
      <c r="F262" t="s">
        <v>1018</v>
      </c>
      <c r="G262" t="s">
        <v>1019</v>
      </c>
      <c r="H262" t="s">
        <v>1020</v>
      </c>
      <c r="J262" t="s">
        <v>130</v>
      </c>
    </row>
    <row r="263" spans="3:10" x14ac:dyDescent="0.2">
      <c r="C263" t="s">
        <v>1021</v>
      </c>
      <c r="D263" t="s">
        <v>1022</v>
      </c>
      <c r="E263" t="s">
        <v>1023</v>
      </c>
      <c r="F263" t="s">
        <v>130</v>
      </c>
      <c r="G263" t="s">
        <v>285</v>
      </c>
      <c r="H263" t="s">
        <v>167</v>
      </c>
      <c r="J263" t="s">
        <v>130</v>
      </c>
    </row>
    <row r="264" spans="3:10" x14ac:dyDescent="0.2">
      <c r="C264" t="s">
        <v>1024</v>
      </c>
      <c r="D264" t="s">
        <v>1025</v>
      </c>
      <c r="E264" t="s">
        <v>1026</v>
      </c>
      <c r="F264" t="s">
        <v>1027</v>
      </c>
      <c r="G264" t="s">
        <v>853</v>
      </c>
      <c r="H264" t="s">
        <v>1028</v>
      </c>
      <c r="J264" t="s">
        <v>130</v>
      </c>
    </row>
  </sheetData>
  <hyperlinks>
    <hyperlink ref="A1" location="Main!A1" display="Main" xr:uid="{789898DE-ABD9-4803-93FB-624F38981FBE}"/>
    <hyperlink ref="E5" r:id="rId1" xr:uid="{B7A726B2-5AB5-4819-8FF6-3F7359269E8B}"/>
    <hyperlink ref="C9" r:id="rId2" xr:uid="{23BA79CB-D5BD-4E02-9FF6-33DA44363879}"/>
    <hyperlink ref="E13" r:id="rId3" xr:uid="{0D03592F-95B0-4944-A2C1-C8C57F4E96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904E-489F-4049-9EC7-1CF6B0072A52}">
  <dimension ref="A1:F8"/>
  <sheetViews>
    <sheetView tabSelected="1" zoomScale="145" zoomScaleNormal="145" workbookViewId="0">
      <pane xSplit="2" ySplit="2" topLeftCell="C3" activePane="bottomRight" state="frozen"/>
      <selection pane="topRight" activeCell="C1" sqref="C1"/>
      <selection pane="bottomLeft" activeCell="A3" sqref="A3"/>
      <selection pane="bottomRight" activeCell="C9" sqref="C9"/>
    </sheetView>
  </sheetViews>
  <sheetFormatPr defaultRowHeight="12.75" x14ac:dyDescent="0.2"/>
  <cols>
    <col min="1" max="1" width="5" bestFit="1" customWidth="1"/>
    <col min="2" max="2" width="15.5703125" bestFit="1" customWidth="1"/>
    <col min="3" max="3" width="18.7109375" bestFit="1" customWidth="1"/>
    <col min="5" max="5" width="9.42578125" bestFit="1" customWidth="1"/>
    <col min="6" max="6" width="46.5703125" customWidth="1"/>
    <col min="7" max="7" width="11.5703125" customWidth="1"/>
  </cols>
  <sheetData>
    <row r="1" spans="1:6" x14ac:dyDescent="0.2">
      <c r="A1" s="4" t="s">
        <v>25</v>
      </c>
    </row>
    <row r="2" spans="1:6" x14ac:dyDescent="0.2">
      <c r="B2" t="s">
        <v>39</v>
      </c>
      <c r="C2" t="s">
        <v>53</v>
      </c>
      <c r="D2" t="s">
        <v>40</v>
      </c>
      <c r="E2" t="s">
        <v>41</v>
      </c>
      <c r="F2" t="s">
        <v>34</v>
      </c>
    </row>
    <row r="3" spans="1:6" x14ac:dyDescent="0.2">
      <c r="B3" t="s">
        <v>42</v>
      </c>
      <c r="C3" t="s">
        <v>44</v>
      </c>
      <c r="E3" s="5">
        <v>45888</v>
      </c>
      <c r="F3" t="s">
        <v>43</v>
      </c>
    </row>
    <row r="4" spans="1:6" x14ac:dyDescent="0.2">
      <c r="B4" t="s">
        <v>45</v>
      </c>
      <c r="C4" t="s">
        <v>44</v>
      </c>
      <c r="E4" s="5">
        <v>45839</v>
      </c>
      <c r="F4" t="s">
        <v>46</v>
      </c>
    </row>
    <row r="5" spans="1:6" x14ac:dyDescent="0.2">
      <c r="B5" t="s">
        <v>47</v>
      </c>
      <c r="C5" t="s">
        <v>44</v>
      </c>
      <c r="E5" s="5">
        <v>45160</v>
      </c>
      <c r="F5" t="s">
        <v>48</v>
      </c>
    </row>
    <row r="6" spans="1:6" x14ac:dyDescent="0.2">
      <c r="B6" t="s">
        <v>49</v>
      </c>
      <c r="C6" t="s">
        <v>44</v>
      </c>
      <c r="E6" s="5">
        <v>44005</v>
      </c>
      <c r="F6" t="s">
        <v>50</v>
      </c>
    </row>
    <row r="8" spans="1:6" x14ac:dyDescent="0.2">
      <c r="E8" t="s">
        <v>54</v>
      </c>
    </row>
  </sheetData>
  <hyperlinks>
    <hyperlink ref="A1" location="Main!A1" display="Main" xr:uid="{8C152149-0B8A-47D5-AC42-2B4472947D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398B-41EC-465F-831A-C851EF9BD33D}">
  <dimension ref="A1:F64"/>
  <sheetViews>
    <sheetView zoomScale="145" zoomScaleNormal="145" workbookViewId="0">
      <selection activeCell="M13" sqref="M13"/>
    </sheetView>
  </sheetViews>
  <sheetFormatPr defaultRowHeight="12.75" x14ac:dyDescent="0.2"/>
  <cols>
    <col min="1" max="1" width="5" bestFit="1" customWidth="1"/>
    <col min="4" max="4" width="13" bestFit="1" customWidth="1"/>
  </cols>
  <sheetData>
    <row r="1" spans="1:3" x14ac:dyDescent="0.2">
      <c r="A1" s="4" t="s">
        <v>25</v>
      </c>
    </row>
    <row r="2" spans="1:3" x14ac:dyDescent="0.2">
      <c r="A2" s="4"/>
      <c r="B2" t="s">
        <v>1042</v>
      </c>
    </row>
    <row r="3" spans="1:3" x14ac:dyDescent="0.2">
      <c r="A3" s="4"/>
      <c r="B3" t="s">
        <v>71</v>
      </c>
    </row>
    <row r="4" spans="1:3" x14ac:dyDescent="0.2">
      <c r="B4" t="s">
        <v>72</v>
      </c>
    </row>
    <row r="5" spans="1:3" x14ac:dyDescent="0.2">
      <c r="B5" t="s">
        <v>74</v>
      </c>
    </row>
    <row r="6" spans="1:3" x14ac:dyDescent="0.2">
      <c r="B6" t="s">
        <v>73</v>
      </c>
    </row>
    <row r="8" spans="1:3" x14ac:dyDescent="0.2">
      <c r="B8" t="s">
        <v>75</v>
      </c>
    </row>
    <row r="9" spans="1:3" x14ac:dyDescent="0.2">
      <c r="B9" t="s">
        <v>84</v>
      </c>
    </row>
    <row r="10" spans="1:3" x14ac:dyDescent="0.2">
      <c r="B10" s="1" t="s">
        <v>6</v>
      </c>
    </row>
    <row r="12" spans="1:3" x14ac:dyDescent="0.2">
      <c r="B12" t="s">
        <v>7</v>
      </c>
    </row>
    <row r="13" spans="1:3" x14ac:dyDescent="0.2">
      <c r="B13" t="s">
        <v>8</v>
      </c>
    </row>
    <row r="14" spans="1:3" x14ac:dyDescent="0.2">
      <c r="B14" t="s">
        <v>13</v>
      </c>
    </row>
    <row r="16" spans="1:3" x14ac:dyDescent="0.2">
      <c r="B16" s="3">
        <f>9/5-1</f>
        <v>0.8</v>
      </c>
      <c r="C16" t="s">
        <v>15</v>
      </c>
    </row>
    <row r="17" spans="2:3" x14ac:dyDescent="0.2">
      <c r="B17" s="3">
        <f>13.6/5-1</f>
        <v>1.7199999999999998</v>
      </c>
      <c r="C17" t="s">
        <v>14</v>
      </c>
    </row>
    <row r="18" spans="2:3" x14ac:dyDescent="0.2">
      <c r="C18" t="s">
        <v>16</v>
      </c>
    </row>
    <row r="20" spans="2:3" x14ac:dyDescent="0.2">
      <c r="B20" t="s">
        <v>17</v>
      </c>
    </row>
    <row r="21" spans="2:3" x14ac:dyDescent="0.2">
      <c r="B21" t="s">
        <v>27</v>
      </c>
    </row>
    <row r="22" spans="2:3" x14ac:dyDescent="0.2">
      <c r="B22" t="s">
        <v>28</v>
      </c>
    </row>
    <row r="24" spans="2:3" x14ac:dyDescent="0.2">
      <c r="B24" t="s">
        <v>29</v>
      </c>
    </row>
    <row r="25" spans="2:3" x14ac:dyDescent="0.2">
      <c r="B25" t="s">
        <v>30</v>
      </c>
    </row>
    <row r="26" spans="2:3" x14ac:dyDescent="0.2">
      <c r="B26" t="s">
        <v>31</v>
      </c>
    </row>
    <row r="28" spans="2:3" x14ac:dyDescent="0.2">
      <c r="B28" t="s">
        <v>32</v>
      </c>
    </row>
    <row r="30" spans="2:3" x14ac:dyDescent="0.2">
      <c r="B30" t="s">
        <v>51</v>
      </c>
    </row>
    <row r="31" spans="2:3" x14ac:dyDescent="0.2">
      <c r="B31" t="s">
        <v>52</v>
      </c>
    </row>
    <row r="33" spans="2:6" x14ac:dyDescent="0.2">
      <c r="B33" t="s">
        <v>55</v>
      </c>
    </row>
    <row r="35" spans="2:6" x14ac:dyDescent="0.2">
      <c r="B35" t="s">
        <v>57</v>
      </c>
    </row>
    <row r="36" spans="2:6" x14ac:dyDescent="0.2">
      <c r="B36" t="s">
        <v>58</v>
      </c>
    </row>
    <row r="37" spans="2:6" x14ac:dyDescent="0.2">
      <c r="B37" t="s">
        <v>59</v>
      </c>
    </row>
    <row r="38" spans="2:6" x14ac:dyDescent="0.2">
      <c r="B38" t="s">
        <v>61</v>
      </c>
    </row>
    <row r="39" spans="2:6" x14ac:dyDescent="0.2">
      <c r="B39" t="s">
        <v>60</v>
      </c>
    </row>
    <row r="40" spans="2:6" x14ac:dyDescent="0.2">
      <c r="B40" t="s">
        <v>62</v>
      </c>
    </row>
    <row r="41" spans="2:6" x14ac:dyDescent="0.2">
      <c r="B41" t="s">
        <v>63</v>
      </c>
    </row>
    <row r="43" spans="2:6" x14ac:dyDescent="0.2">
      <c r="B43" s="1" t="s">
        <v>19</v>
      </c>
    </row>
    <row r="44" spans="2:6" x14ac:dyDescent="0.2">
      <c r="B44" t="s">
        <v>18</v>
      </c>
    </row>
    <row r="45" spans="2:6" x14ac:dyDescent="0.2">
      <c r="B45" t="s">
        <v>20</v>
      </c>
      <c r="F45" t="s">
        <v>21</v>
      </c>
    </row>
    <row r="47" spans="2:6" x14ac:dyDescent="0.2">
      <c r="B47" t="s">
        <v>23</v>
      </c>
    </row>
    <row r="48" spans="2:6" x14ac:dyDescent="0.2">
      <c r="B48" t="s">
        <v>24</v>
      </c>
    </row>
    <row r="49" spans="2:5" x14ac:dyDescent="0.2">
      <c r="B49" t="s">
        <v>22</v>
      </c>
    </row>
    <row r="52" spans="2:5" x14ac:dyDescent="0.2">
      <c r="B52" t="s">
        <v>10</v>
      </c>
    </row>
    <row r="54" spans="2:5" x14ac:dyDescent="0.2">
      <c r="B54" t="s">
        <v>9</v>
      </c>
    </row>
    <row r="55" spans="2:5" x14ac:dyDescent="0.2">
      <c r="B55" t="s">
        <v>76</v>
      </c>
    </row>
    <row r="57" spans="2:5" x14ac:dyDescent="0.2">
      <c r="B57" t="s">
        <v>70</v>
      </c>
    </row>
    <row r="60" spans="2:5" x14ac:dyDescent="0.2">
      <c r="B60" t="s">
        <v>11</v>
      </c>
    </row>
    <row r="61" spans="2:5" x14ac:dyDescent="0.2">
      <c r="C61" t="s">
        <v>38</v>
      </c>
      <c r="D61" t="s">
        <v>35</v>
      </c>
      <c r="E61" t="s">
        <v>34</v>
      </c>
    </row>
    <row r="62" spans="2:5" x14ac:dyDescent="0.2">
      <c r="D62" t="s">
        <v>37</v>
      </c>
      <c r="E62" t="s">
        <v>12</v>
      </c>
    </row>
    <row r="63" spans="2:5" x14ac:dyDescent="0.2">
      <c r="D63" t="s">
        <v>36</v>
      </c>
      <c r="E63" t="s">
        <v>33</v>
      </c>
    </row>
    <row r="64" spans="2:5" x14ac:dyDescent="0.2">
      <c r="E64" t="s">
        <v>56</v>
      </c>
    </row>
  </sheetData>
  <hyperlinks>
    <hyperlink ref="A1" location="Main!A1" display="Main" xr:uid="{1623257D-AD11-4703-B079-AF36089599E9}"/>
  </hyperlink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FA10-560F-4807-8C9C-E38E8AA6160E}">
  <dimension ref="A1:B13"/>
  <sheetViews>
    <sheetView zoomScale="160" zoomScaleNormal="160" workbookViewId="0">
      <selection activeCell="B14" sqref="B14"/>
    </sheetView>
  </sheetViews>
  <sheetFormatPr defaultRowHeight="12.75" x14ac:dyDescent="0.2"/>
  <cols>
    <col min="1" max="1" width="5" bestFit="1" customWidth="1"/>
  </cols>
  <sheetData>
    <row r="1" spans="1:2" x14ac:dyDescent="0.2">
      <c r="A1" s="4" t="s">
        <v>25</v>
      </c>
    </row>
    <row r="2" spans="1:2" x14ac:dyDescent="0.2">
      <c r="B2" t="s">
        <v>66</v>
      </c>
    </row>
    <row r="3" spans="1:2" x14ac:dyDescent="0.2">
      <c r="B3" t="s">
        <v>67</v>
      </c>
    </row>
    <row r="4" spans="1:2" x14ac:dyDescent="0.2">
      <c r="B4" s="4" t="s">
        <v>68</v>
      </c>
    </row>
    <row r="7" spans="1:2" x14ac:dyDescent="0.2">
      <c r="B7" t="s">
        <v>79</v>
      </c>
    </row>
    <row r="9" spans="1:2" x14ac:dyDescent="0.2">
      <c r="B9" t="s">
        <v>80</v>
      </c>
    </row>
    <row r="11" spans="1:2" x14ac:dyDescent="0.2">
      <c r="B11" t="s">
        <v>81</v>
      </c>
    </row>
    <row r="13" spans="1:2" x14ac:dyDescent="0.2">
      <c r="B13" t="s">
        <v>82</v>
      </c>
    </row>
  </sheetData>
  <hyperlinks>
    <hyperlink ref="A1" location="Main!A1" display="Main" xr:uid="{FFB477FC-8FEE-49C1-9534-3E587213003C}"/>
    <hyperlink ref="B4" r:id="rId1" display="https://www.nrc.gov/docs/ML2022/ML20223A390.pdf" xr:uid="{374FCF1E-3B28-42B8-855C-39042FC872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Regulatory</vt:lpstr>
      <vt:lpstr>IP</vt:lpstr>
      <vt:lpstr>Literature</vt:lpstr>
      <vt:lpstr>Competitors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2025-08-28T07:47:35Z</dcterms:created>
  <dcterms:modified xsi:type="dcterms:W3CDTF">2025-08-29T11:37:26Z</dcterms:modified>
</cp:coreProperties>
</file>