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BE8EE406-B95A-4905-94D3-0A64FDEE36CC}" xr6:coauthVersionLast="47" xr6:coauthVersionMax="47" xr10:uidLastSave="{00000000-0000-0000-0000-000000000000}"/>
  <bookViews>
    <workbookView xWindow="1770" yWindow="210" windowWidth="21750" windowHeight="15015" xr2:uid="{F4247E82-D853-46A5-ACB9-CAB2FE7313A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G10" i="1"/>
  <c r="G3" i="1" l="1"/>
  <c r="G4" i="1"/>
  <c r="G5" i="1"/>
  <c r="G6" i="1"/>
  <c r="G7" i="1"/>
  <c r="G8" i="1"/>
  <c r="G9" i="1"/>
  <c r="G2" i="1"/>
  <c r="F18" i="1"/>
  <c r="F17" i="1"/>
  <c r="F16" i="1"/>
  <c r="F15" i="1"/>
  <c r="F14" i="1"/>
  <c r="F13" i="1"/>
  <c r="D19" i="1"/>
  <c r="I16" i="1"/>
  <c r="J18" i="1"/>
  <c r="I18" i="1" s="1"/>
  <c r="J17" i="1"/>
  <c r="I17" i="1" s="1"/>
  <c r="J16" i="1"/>
  <c r="J15" i="1"/>
  <c r="I15" i="1" s="1"/>
  <c r="J14" i="1"/>
  <c r="I14" i="1" s="1"/>
  <c r="J13" i="1"/>
  <c r="I13" i="1" s="1"/>
  <c r="B19" i="1"/>
  <c r="J9" i="1"/>
  <c r="J10" i="1"/>
  <c r="F10" i="1"/>
  <c r="F9" i="1"/>
  <c r="J8" i="1"/>
  <c r="F8" i="1"/>
  <c r="I19" i="1" l="1"/>
  <c r="H20" i="1" s="1"/>
  <c r="H21" i="1" s="1"/>
  <c r="F7" i="1"/>
  <c r="F6" i="1"/>
  <c r="F5" i="1"/>
  <c r="F4" i="1"/>
  <c r="F3" i="1"/>
  <c r="F2" i="1"/>
  <c r="J7" i="1"/>
  <c r="J6" i="1"/>
  <c r="J5" i="1"/>
  <c r="J4" i="1"/>
  <c r="J3" i="1"/>
  <c r="J2" i="1"/>
  <c r="J11" i="1" l="1"/>
</calcChain>
</file>

<file path=xl/sharedStrings.xml><?xml version="1.0" encoding="utf-8"?>
<sst xmlns="http://schemas.openxmlformats.org/spreadsheetml/2006/main" count="53" uniqueCount="39">
  <si>
    <t>STOCK RATINGS</t>
  </si>
  <si>
    <t>ADBE</t>
  </si>
  <si>
    <t>PT</t>
  </si>
  <si>
    <t>RATING</t>
  </si>
  <si>
    <t>MV</t>
  </si>
  <si>
    <t>BUY</t>
  </si>
  <si>
    <t>DATE</t>
  </si>
  <si>
    <t>CV</t>
  </si>
  <si>
    <t>GAIN/LOSS</t>
  </si>
  <si>
    <t>META</t>
  </si>
  <si>
    <t>GOOG</t>
  </si>
  <si>
    <t>SMCI</t>
  </si>
  <si>
    <t>MRK</t>
  </si>
  <si>
    <t>PYPL</t>
  </si>
  <si>
    <t>CUR. MOS</t>
  </si>
  <si>
    <t>HOLD</t>
  </si>
  <si>
    <t>OXY</t>
  </si>
  <si>
    <t>AAPL</t>
  </si>
  <si>
    <t>SELL</t>
  </si>
  <si>
    <t>STZ</t>
  </si>
  <si>
    <t>total</t>
  </si>
  <si>
    <t>%</t>
  </si>
  <si>
    <t>shares</t>
  </si>
  <si>
    <t>Gain</t>
  </si>
  <si>
    <t>IRR</t>
  </si>
  <si>
    <t>MV (now)</t>
  </si>
  <si>
    <t>MV (past)</t>
  </si>
  <si>
    <t>share price (now)</t>
  </si>
  <si>
    <t>share price (past)</t>
  </si>
  <si>
    <t>mock portfolio:</t>
  </si>
  <si>
    <t>PAS. MOS</t>
  </si>
  <si>
    <t>Retrospective Analysis</t>
  </si>
  <si>
    <t>(not including dividends from high yield stocks like OXY)</t>
  </si>
  <si>
    <t>SPY</t>
  </si>
  <si>
    <t>SPY (benchmark)</t>
  </si>
  <si>
    <t>Date</t>
  </si>
  <si>
    <t>Portfolio</t>
  </si>
  <si>
    <t>mock portfolio performed ~30% better than benchmark (SPY)</t>
  </si>
  <si>
    <t>key winners were PYPL and SMCI both were deep value investments trading at low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</si>
</sst>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3" fillId="0" borderId="0" xfId="0" applyNumberFormat="1" applyFont="1"/>
    <xf numFmtId="14" fontId="3" fillId="0" borderId="0" xfId="0" applyNumberFormat="1" applyFont="1"/>
    <xf numFmtId="9" fontId="3" fillId="0" borderId="0" xfId="0" applyNumberFormat="1" applyFont="1"/>
    <xf numFmtId="0" fontId="6" fillId="0" borderId="0" xfId="0" applyFont="1"/>
    <xf numFmtId="14" fontId="4" fillId="0" borderId="0" xfId="0" applyNumberFormat="1" applyFont="1"/>
    <xf numFmtId="9" fontId="4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7" fillId="0" borderId="0" xfId="0" applyFont="1"/>
    <xf numFmtId="0" fontId="1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458-D47A-48F5-B8A0-813BF72CD8E8}">
  <dimension ref="A1:K29"/>
  <sheetViews>
    <sheetView tabSelected="1" zoomScale="145" zoomScaleNormal="14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2.75" x14ac:dyDescent="0.2"/>
  <cols>
    <col min="1" max="1" width="14.5703125" style="1" customWidth="1"/>
    <col min="2" max="2" width="9.28515625" style="1" bestFit="1" customWidth="1"/>
    <col min="3" max="3" width="10.140625" style="1" customWidth="1"/>
    <col min="4" max="4" width="9.28515625" style="1" bestFit="1" customWidth="1"/>
    <col min="5" max="5" width="10.5703125" style="1" customWidth="1"/>
    <col min="6" max="6" width="10.140625" style="1" customWidth="1"/>
    <col min="7" max="7" width="9.140625" style="1"/>
    <col min="8" max="9" width="9.28515625" style="1" bestFit="1" customWidth="1"/>
    <col min="10" max="10" width="10.5703125" style="1" bestFit="1" customWidth="1"/>
    <col min="11" max="16384" width="9.140625" style="1"/>
  </cols>
  <sheetData>
    <row r="1" spans="1:10" x14ac:dyDescent="0.2">
      <c r="A1" s="1" t="s">
        <v>0</v>
      </c>
      <c r="B1" s="2" t="s">
        <v>4</v>
      </c>
      <c r="C1" s="2" t="s">
        <v>2</v>
      </c>
      <c r="D1" s="2" t="s">
        <v>3</v>
      </c>
      <c r="E1" s="2" t="s">
        <v>6</v>
      </c>
      <c r="F1" s="2" t="s">
        <v>14</v>
      </c>
      <c r="G1" s="2" t="s">
        <v>30</v>
      </c>
      <c r="I1" s="2" t="s">
        <v>7</v>
      </c>
      <c r="J1" s="2" t="s">
        <v>8</v>
      </c>
    </row>
    <row r="2" spans="1:10" x14ac:dyDescent="0.2">
      <c r="A2" s="3" t="s">
        <v>1</v>
      </c>
      <c r="B2" s="4">
        <v>349</v>
      </c>
      <c r="C2" s="1">
        <v>466</v>
      </c>
      <c r="D2" s="1" t="s">
        <v>15</v>
      </c>
      <c r="E2" s="5">
        <v>45768</v>
      </c>
      <c r="F2" s="6">
        <f t="shared" ref="F2:F10" si="0">C2/I2-1</f>
        <v>0.25945945945945947</v>
      </c>
      <c r="G2" s="6">
        <f>C2/B2-1</f>
        <v>0.33524355300859598</v>
      </c>
      <c r="I2" s="1">
        <v>370</v>
      </c>
      <c r="J2" s="6">
        <f t="shared" ref="J2:J10" si="1">I2/B2-1</f>
        <v>6.0171919770773741E-2</v>
      </c>
    </row>
    <row r="3" spans="1:10" x14ac:dyDescent="0.2">
      <c r="A3" s="3" t="s">
        <v>9</v>
      </c>
      <c r="B3" s="1">
        <v>549</v>
      </c>
      <c r="C3" s="1">
        <v>750</v>
      </c>
      <c r="D3" s="1" t="s">
        <v>15</v>
      </c>
      <c r="E3" s="5">
        <v>45777</v>
      </c>
      <c r="F3" s="6">
        <f t="shared" si="0"/>
        <v>7.1428571428571397E-2</v>
      </c>
      <c r="G3" s="6">
        <f t="shared" ref="G3:G10" si="2">C3/B3-1</f>
        <v>0.36612021857923494</v>
      </c>
      <c r="I3" s="1">
        <v>700</v>
      </c>
      <c r="J3" s="6">
        <f t="shared" si="1"/>
        <v>0.27504553734061932</v>
      </c>
    </row>
    <row r="4" spans="1:10" x14ac:dyDescent="0.2">
      <c r="A4" s="3" t="s">
        <v>10</v>
      </c>
      <c r="B4" s="1">
        <v>152</v>
      </c>
      <c r="C4" s="1">
        <v>205</v>
      </c>
      <c r="D4" s="1" t="s">
        <v>5</v>
      </c>
      <c r="E4" s="5">
        <v>45784</v>
      </c>
      <c r="F4" s="6">
        <f t="shared" si="0"/>
        <v>4.0609137055837463E-2</v>
      </c>
      <c r="G4" s="6">
        <f t="shared" si="2"/>
        <v>0.34868421052631571</v>
      </c>
      <c r="I4" s="1">
        <v>197</v>
      </c>
      <c r="J4" s="6">
        <f t="shared" si="1"/>
        <v>0.29605263157894735</v>
      </c>
    </row>
    <row r="5" spans="1:10" x14ac:dyDescent="0.2">
      <c r="A5" s="3" t="s">
        <v>11</v>
      </c>
      <c r="B5" s="1">
        <v>37</v>
      </c>
      <c r="C5" s="1">
        <v>75</v>
      </c>
      <c r="D5" s="1" t="s">
        <v>5</v>
      </c>
      <c r="E5" s="5">
        <v>45775</v>
      </c>
      <c r="F5" s="6">
        <f t="shared" si="0"/>
        <v>0.27118644067796605</v>
      </c>
      <c r="G5" s="6">
        <f t="shared" si="2"/>
        <v>1.0270270270270272</v>
      </c>
      <c r="I5" s="1">
        <v>59</v>
      </c>
      <c r="J5" s="6">
        <f t="shared" si="1"/>
        <v>0.59459459459459452</v>
      </c>
    </row>
    <row r="6" spans="1:10" x14ac:dyDescent="0.2">
      <c r="A6" s="3" t="s">
        <v>12</v>
      </c>
      <c r="B6" s="1">
        <v>79</v>
      </c>
      <c r="C6" s="1">
        <v>105</v>
      </c>
      <c r="D6" s="1" t="s">
        <v>5</v>
      </c>
      <c r="E6" s="5">
        <v>45784</v>
      </c>
      <c r="F6" s="6">
        <f t="shared" si="0"/>
        <v>0.26506024096385539</v>
      </c>
      <c r="G6" s="6">
        <f t="shared" si="2"/>
        <v>0.32911392405063289</v>
      </c>
      <c r="I6" s="1">
        <v>83</v>
      </c>
      <c r="J6" s="6">
        <f t="shared" si="1"/>
        <v>5.0632911392405111E-2</v>
      </c>
    </row>
    <row r="7" spans="1:10" x14ac:dyDescent="0.2">
      <c r="A7" s="3" t="s">
        <v>13</v>
      </c>
      <c r="B7" s="1">
        <v>60</v>
      </c>
      <c r="C7" s="1">
        <v>100</v>
      </c>
      <c r="D7" s="1" t="s">
        <v>5</v>
      </c>
      <c r="E7" s="5">
        <v>45757</v>
      </c>
      <c r="F7" s="6">
        <f t="shared" si="0"/>
        <v>0.38888888888888884</v>
      </c>
      <c r="G7" s="6">
        <f t="shared" si="2"/>
        <v>0.66666666666666674</v>
      </c>
      <c r="I7" s="1">
        <v>72</v>
      </c>
      <c r="J7" s="6">
        <f t="shared" si="1"/>
        <v>0.19999999999999996</v>
      </c>
    </row>
    <row r="8" spans="1:10" x14ac:dyDescent="0.2">
      <c r="A8" s="3" t="s">
        <v>16</v>
      </c>
      <c r="B8" s="1">
        <v>40</v>
      </c>
      <c r="C8" s="1">
        <v>58</v>
      </c>
      <c r="D8" s="1" t="s">
        <v>5</v>
      </c>
      <c r="E8" s="5">
        <v>45778</v>
      </c>
      <c r="F8" s="6">
        <f t="shared" si="0"/>
        <v>0.26086956521739135</v>
      </c>
      <c r="G8" s="6">
        <f t="shared" si="2"/>
        <v>0.44999999999999996</v>
      </c>
      <c r="I8" s="1">
        <v>46</v>
      </c>
      <c r="J8" s="6">
        <f t="shared" si="1"/>
        <v>0.14999999999999991</v>
      </c>
    </row>
    <row r="9" spans="1:10" x14ac:dyDescent="0.2">
      <c r="A9" s="3" t="s">
        <v>19</v>
      </c>
      <c r="B9" s="1">
        <v>192</v>
      </c>
      <c r="C9" s="1">
        <v>260</v>
      </c>
      <c r="D9" s="1" t="s">
        <v>5</v>
      </c>
      <c r="E9" s="5">
        <v>45784</v>
      </c>
      <c r="F9" s="6">
        <f t="shared" si="0"/>
        <v>0.47727272727272729</v>
      </c>
      <c r="G9" s="6">
        <f t="shared" si="2"/>
        <v>0.35416666666666674</v>
      </c>
      <c r="I9" s="1">
        <v>176</v>
      </c>
      <c r="J9" s="6">
        <f t="shared" si="1"/>
        <v>-8.333333333333337E-2</v>
      </c>
    </row>
    <row r="10" spans="1:10" x14ac:dyDescent="0.2">
      <c r="A10" s="3" t="s">
        <v>17</v>
      </c>
      <c r="B10" s="1">
        <v>196</v>
      </c>
      <c r="C10" s="1">
        <v>170</v>
      </c>
      <c r="D10" s="1" t="s">
        <v>18</v>
      </c>
      <c r="E10" s="5">
        <v>45784</v>
      </c>
      <c r="F10" s="6">
        <f t="shared" si="0"/>
        <v>-0.19431279620853081</v>
      </c>
      <c r="G10" s="6">
        <f t="shared" si="2"/>
        <v>-0.13265306122448983</v>
      </c>
      <c r="I10" s="1">
        <v>211</v>
      </c>
      <c r="J10" s="6">
        <f t="shared" si="1"/>
        <v>7.6530612244897878E-2</v>
      </c>
    </row>
    <row r="11" spans="1:10" x14ac:dyDescent="0.2">
      <c r="E11" s="5"/>
      <c r="I11" s="6"/>
      <c r="J11" s="6">
        <f>AVERAGE(J2:J9)</f>
        <v>0.1928955326680008</v>
      </c>
    </row>
    <row r="12" spans="1:10" x14ac:dyDescent="0.2">
      <c r="A12" s="7" t="s">
        <v>29</v>
      </c>
      <c r="B12" s="2" t="s">
        <v>21</v>
      </c>
      <c r="D12" s="2" t="s">
        <v>26</v>
      </c>
      <c r="E12" s="8" t="s">
        <v>22</v>
      </c>
      <c r="F12" s="1" t="s">
        <v>28</v>
      </c>
      <c r="I12" s="1" t="s">
        <v>25</v>
      </c>
      <c r="J12" s="9" t="s">
        <v>27</v>
      </c>
    </row>
    <row r="13" spans="1:10" x14ac:dyDescent="0.2">
      <c r="A13" s="3" t="s">
        <v>10</v>
      </c>
      <c r="B13" s="10">
        <v>0.222</v>
      </c>
      <c r="D13" s="1">
        <v>888</v>
      </c>
      <c r="E13" s="1">
        <v>6</v>
      </c>
      <c r="F13" s="4">
        <f t="shared" ref="F13:F18" si="3">D13/E13</f>
        <v>148</v>
      </c>
      <c r="G13" s="4"/>
      <c r="I13" s="1">
        <f t="shared" ref="I13:I18" si="4">E13*J13</f>
        <v>1182</v>
      </c>
      <c r="J13" s="1">
        <f>I4</f>
        <v>197</v>
      </c>
    </row>
    <row r="14" spans="1:10" x14ac:dyDescent="0.2">
      <c r="A14" s="3" t="s">
        <v>11</v>
      </c>
      <c r="B14" s="10">
        <v>0.19600000000000001</v>
      </c>
      <c r="D14" s="1">
        <v>784</v>
      </c>
      <c r="E14" s="1">
        <v>25</v>
      </c>
      <c r="F14" s="4">
        <f t="shared" si="3"/>
        <v>31.36</v>
      </c>
      <c r="G14" s="4"/>
      <c r="I14" s="1">
        <f t="shared" si="4"/>
        <v>1475</v>
      </c>
      <c r="J14" s="1">
        <f>I5</f>
        <v>59</v>
      </c>
    </row>
    <row r="15" spans="1:10" x14ac:dyDescent="0.2">
      <c r="A15" s="3" t="s">
        <v>13</v>
      </c>
      <c r="B15" s="10">
        <v>0.17299999999999999</v>
      </c>
      <c r="C15" s="10"/>
      <c r="D15" s="1">
        <v>692</v>
      </c>
      <c r="E15" s="1">
        <v>10</v>
      </c>
      <c r="F15" s="4">
        <f t="shared" si="3"/>
        <v>69.2</v>
      </c>
      <c r="G15" s="4"/>
      <c r="I15" s="1">
        <f t="shared" si="4"/>
        <v>720</v>
      </c>
      <c r="J15" s="1">
        <f>I7</f>
        <v>72</v>
      </c>
    </row>
    <row r="16" spans="1:10" x14ac:dyDescent="0.2">
      <c r="A16" s="3" t="s">
        <v>12</v>
      </c>
      <c r="B16" s="10">
        <v>0.13700000000000001</v>
      </c>
      <c r="C16" s="10"/>
      <c r="D16" s="1">
        <v>548</v>
      </c>
      <c r="E16" s="1">
        <v>7</v>
      </c>
      <c r="F16" s="4">
        <f t="shared" si="3"/>
        <v>78.285714285714292</v>
      </c>
      <c r="G16" s="4"/>
      <c r="I16" s="1">
        <f t="shared" si="4"/>
        <v>581</v>
      </c>
      <c r="J16" s="1">
        <f>I6</f>
        <v>83</v>
      </c>
    </row>
    <row r="17" spans="1:11" x14ac:dyDescent="0.2">
      <c r="A17" s="3" t="s">
        <v>16</v>
      </c>
      <c r="B17" s="10">
        <v>0.13700000000000001</v>
      </c>
      <c r="C17" s="10"/>
      <c r="D17" s="1">
        <v>548</v>
      </c>
      <c r="E17" s="1">
        <v>13</v>
      </c>
      <c r="F17" s="4">
        <f t="shared" si="3"/>
        <v>42.153846153846153</v>
      </c>
      <c r="G17" s="4"/>
      <c r="I17" s="1">
        <f t="shared" si="4"/>
        <v>598</v>
      </c>
      <c r="J17" s="1">
        <f>I8</f>
        <v>46</v>
      </c>
    </row>
    <row r="18" spans="1:11" x14ac:dyDescent="0.2">
      <c r="A18" s="3" t="s">
        <v>19</v>
      </c>
      <c r="B18" s="10">
        <v>0.13400000000000001</v>
      </c>
      <c r="C18" s="10"/>
      <c r="D18" s="1">
        <v>536</v>
      </c>
      <c r="E18" s="1">
        <v>3</v>
      </c>
      <c r="F18" s="4">
        <f t="shared" si="3"/>
        <v>178.66666666666666</v>
      </c>
      <c r="G18" s="4"/>
      <c r="I18" s="1">
        <f t="shared" si="4"/>
        <v>528</v>
      </c>
      <c r="J18" s="1">
        <f>I9</f>
        <v>176</v>
      </c>
    </row>
    <row r="19" spans="1:11" x14ac:dyDescent="0.2">
      <c r="A19" s="1" t="s">
        <v>20</v>
      </c>
      <c r="B19" s="6">
        <f>SUM(B13:B18)</f>
        <v>0.999</v>
      </c>
      <c r="C19" s="6"/>
      <c r="D19" s="1">
        <f>SUM(D13:D18)</f>
        <v>3996</v>
      </c>
      <c r="G19" s="12" t="s">
        <v>36</v>
      </c>
      <c r="I19" s="1">
        <f>SUM(I13:I18)</f>
        <v>5084</v>
      </c>
    </row>
    <row r="20" spans="1:11" x14ac:dyDescent="0.2">
      <c r="B20" s="6"/>
      <c r="G20" s="1" t="s">
        <v>23</v>
      </c>
      <c r="H20" s="6">
        <f>I19/D19-1</f>
        <v>0.27227227227227235</v>
      </c>
      <c r="J20" s="5"/>
    </row>
    <row r="21" spans="1:11" x14ac:dyDescent="0.2">
      <c r="G21" s="2" t="s">
        <v>24</v>
      </c>
      <c r="H21" s="9">
        <f>(H20+1)^3-1</f>
        <v>1.0593975274491627</v>
      </c>
      <c r="I21" s="11" t="s">
        <v>32</v>
      </c>
    </row>
    <row r="23" spans="1:11" x14ac:dyDescent="0.2">
      <c r="G23" s="12" t="s">
        <v>34</v>
      </c>
      <c r="J23" s="13" t="s">
        <v>35</v>
      </c>
      <c r="K23" s="13" t="s">
        <v>33</v>
      </c>
    </row>
    <row r="24" spans="1:11" x14ac:dyDescent="0.2">
      <c r="G24" s="13" t="s">
        <v>23</v>
      </c>
      <c r="H24" s="6">
        <f>K25/K24-1</f>
        <v>0.20953288846520501</v>
      </c>
      <c r="J24" s="5">
        <v>45757</v>
      </c>
      <c r="K24" s="14">
        <v>524.5</v>
      </c>
    </row>
    <row r="25" spans="1:11" x14ac:dyDescent="0.2">
      <c r="G25" s="13" t="s">
        <v>24</v>
      </c>
      <c r="H25" s="9">
        <f>(H24+1)^3-1</f>
        <v>0.76951009794506442</v>
      </c>
      <c r="J25" s="5">
        <v>45868</v>
      </c>
      <c r="K25" s="14">
        <v>634.4</v>
      </c>
    </row>
    <row r="26" spans="1:11" x14ac:dyDescent="0.2">
      <c r="F26" s="10"/>
    </row>
    <row r="27" spans="1:11" x14ac:dyDescent="0.2">
      <c r="F27" s="10"/>
      <c r="G27" s="12" t="s">
        <v>31</v>
      </c>
    </row>
    <row r="28" spans="1:11" x14ac:dyDescent="0.2">
      <c r="G28" s="13" t="s">
        <v>37</v>
      </c>
    </row>
    <row r="29" spans="1:11" x14ac:dyDescent="0.2">
      <c r="G29" s="1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2025-05-07T21:09:43Z</dcterms:created>
  <dcterms:modified xsi:type="dcterms:W3CDTF">2025-08-15T22:19:45Z</dcterms:modified>
</cp:coreProperties>
</file>