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OneDrive - Universidad de Medellin\Desktop\"/>
    </mc:Choice>
  </mc:AlternateContent>
  <xr:revisionPtr revIDLastSave="0" documentId="13_ncr:1_{0E92E847-E3CD-4AA8-9699-24C0E47F3392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ESQUEMA INDICADORES MATRIZ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BASE1F" localSheetId="0">#REF!</definedName>
    <definedName name="BASE1F">#REF!</definedName>
    <definedName name="CODENTIDAD">'[1]+DATOS'!$F$52:$F$231</definedName>
    <definedName name="COOPERATIVAS">[2]COOPERATIVAS!$C$4:$C$191</definedName>
    <definedName name="COORDINACION">'[1]DATOS COORDINACION SEGUIMIENTO'!$O$4:$O$6</definedName>
    <definedName name="ESCENARIOS">'[3]DATOS CALIFICACION'!$T$36:$T$39</definedName>
    <definedName name="Fecha_de_Corte" localSheetId="0">#REF!</definedName>
    <definedName name="Fecha_de_Corte">#REF!</definedName>
    <definedName name="fechacorte" localSheetId="0">[4]Hoja1!$A$3:$A$15</definedName>
    <definedName name="fechacorte">[5]Hoja1!$A$3:$A$15</definedName>
    <definedName name="INSTITUTO_SALVAMENTO">INDIRECT('[1]+DATOS'!$AD$5)</definedName>
    <definedName name="MEDIDAS">INDIRECT('[1]+DATOS'!$AF$4)</definedName>
    <definedName name="MEDIDAS_ADMINISTRATIVAS">INDIRECT('[1]+DATOS'!$AD$6)</definedName>
    <definedName name="MEDIDAS_INTERVENCION">INDIRECT('[1]+DATOS'!$AD$4)</definedName>
    <definedName name="MES_INFORME">[1]MES_INFORME!$C$5:$C$17</definedName>
    <definedName name="MESES">[6]RESUMEN!$A$189:$A$200</definedName>
    <definedName name="PLANES_ACCION">INDIRECT('[1]+DATOS'!$AD$8)</definedName>
    <definedName name="PLANES_FOGACOOP">INDIRECT('[1]+DATOS'!$AD$7)</definedName>
    <definedName name="SIN_MEDIDA">INDIRECT('[1]+DATOS'!$AD$9)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6" i="2"/>
  <c r="I14" i="2"/>
  <c r="I13" i="2"/>
  <c r="I12" i="2"/>
  <c r="I9" i="2"/>
  <c r="I7" i="2"/>
  <c r="I11" i="2"/>
  <c r="I8" i="2"/>
  <c r="I6" i="2"/>
  <c r="I5" i="2"/>
  <c r="I4" i="2"/>
  <c r="I2" i="2"/>
  <c r="D21" i="2"/>
</calcChain>
</file>

<file path=xl/sharedStrings.xml><?xml version="1.0" encoding="utf-8"?>
<sst xmlns="http://schemas.openxmlformats.org/spreadsheetml/2006/main" count="80" uniqueCount="75">
  <si>
    <t>Quebranto Patrimonial</t>
  </si>
  <si>
    <t>Patrimonio / Capital social</t>
  </si>
  <si>
    <t>Relación de Solvencia</t>
  </si>
  <si>
    <t>Patrimonio Técnico / Activos Ponderados por Riesgo</t>
  </si>
  <si>
    <t>Capital Institucional</t>
  </si>
  <si>
    <t>Capital Institucional / Activo</t>
  </si>
  <si>
    <t>Calidad x Riesgo (B,C,D,E) + Castigos</t>
  </si>
  <si>
    <t>Activos Productivos / Activo</t>
  </si>
  <si>
    <t>Rentabilidad</t>
  </si>
  <si>
    <t>% Participación Obligaciones financieras sobr el pasivo</t>
  </si>
  <si>
    <t>Obligac Financ. / Pasivo Tot</t>
  </si>
  <si>
    <t>Activo Productivo / Pasivos con costo</t>
  </si>
  <si>
    <t>ROE</t>
  </si>
  <si>
    <t>Margen neto</t>
  </si>
  <si>
    <t>ROIC</t>
  </si>
  <si>
    <t>Liquidez</t>
  </si>
  <si>
    <t>Relacion Solvencia</t>
  </si>
  <si>
    <t>Margen Operacional</t>
  </si>
  <si>
    <t>Deterioro / Cartera Bruta</t>
  </si>
  <si>
    <t>Activo Productivo / Activo</t>
  </si>
  <si>
    <t>Capital</t>
  </si>
  <si>
    <t>Activo</t>
  </si>
  <si>
    <t>(1+((C530000/(PROMEDIO(C210000:C210000)+PROMEDIO(C230000:C230000)+PROMEDIO(C300000:C300000)))/n))^12-1</t>
  </si>
  <si>
    <t>Descripción Formula</t>
  </si>
  <si>
    <t>Descripcion Indicador</t>
  </si>
  <si>
    <t>Estructura</t>
  </si>
  <si>
    <t>INDICADOR PRINCIPAL</t>
  </si>
  <si>
    <t xml:space="preserve">Cartera Total Calificada en Categorías B, C, D y E / Cartera Bruta </t>
  </si>
  <si>
    <t>Calidad X Riesgo (B,C,D,E)</t>
  </si>
  <si>
    <t>(Cartera Total Calificada en Categorías B, C, D y E + Castigos) / (Total Cartera + Castigos)</t>
  </si>
  <si>
    <t>Deterioro CDE / Cartera Vencida CDE</t>
  </si>
  <si>
    <t>Cobertura C D y E</t>
  </si>
  <si>
    <t>Administración</t>
  </si>
  <si>
    <t>Margen Financiero de Operación</t>
  </si>
  <si>
    <t>Margen Financiero de Operación / Ingresos por venta de bienes y servicios</t>
  </si>
  <si>
    <t>Utilidad Operacional / Ingresos por venta de bienes y servicios y recuperaciones</t>
  </si>
  <si>
    <t>(1+(Excedentes Neto / ((Patrimonio Año Actual + Patrimonio a Dic año anterior)/2)))^12-1</t>
  </si>
  <si>
    <t>Excedente Neto /  Ingresos por venta de bienes y servicios y recuperaciones</t>
  </si>
  <si>
    <t>Excedente Neto / Fuentes de Financiación</t>
  </si>
  <si>
    <t>NOMBRE INDICADOR</t>
  </si>
  <si>
    <t>Indicador de calidad por riesgo</t>
  </si>
  <si>
    <t>Indicador de relación entre el Capital Institucional y el Activo Total</t>
  </si>
  <si>
    <t>Indicador de calidad por riesgo con castigos</t>
  </si>
  <si>
    <t>Indicador de Cobertura de la Cartera Total en Riesgo</t>
  </si>
  <si>
    <t xml:space="preserve">Activo Productivo </t>
  </si>
  <si>
    <t>Indicador de Margen Financiero de Operación</t>
  </si>
  <si>
    <t>Indicador de Margen Operacional</t>
  </si>
  <si>
    <t>Indicador de relación entre las obligaciones financieras y el pasivo total</t>
  </si>
  <si>
    <t>Estructura de Balance</t>
  </si>
  <si>
    <t>Indicador de margen neto</t>
  </si>
  <si>
    <t>Indicador de rentabilidad sobre el capital invertido -  ROIC</t>
  </si>
  <si>
    <t>Indicador de rentabilidad sobre recursos propios - ROE</t>
  </si>
  <si>
    <t>Indicador de Riesgo de Liquidez - IRL</t>
  </si>
  <si>
    <t>TIPO</t>
  </si>
  <si>
    <t>IRL</t>
  </si>
  <si>
    <t xml:space="preserve">Indicador de Cobertura individual de la cartera improductiva para la cartera en Riesgo </t>
  </si>
  <si>
    <t>Indicador de relación entre el Aportes sociales mínimos no reducibles y el Capital Social</t>
  </si>
  <si>
    <t>Aportes sociales mínimos no reducibles</t>
  </si>
  <si>
    <t>Aportes sociales no reducibles / Capital Social</t>
  </si>
  <si>
    <t>Se calcula con base en los anexos 1 y 2, del Capítulo III, Tìtulo IV, Circular Bàsica Contable y Financiera</t>
  </si>
  <si>
    <t>Se calcula con base en el Anexo 1 del Título III de la Circular Básica Contable y Financiera.</t>
  </si>
  <si>
    <t>C</t>
  </si>
  <si>
    <t>Ponderación</t>
  </si>
  <si>
    <t>A</t>
  </si>
  <si>
    <t>M</t>
  </si>
  <si>
    <t>2.5%</t>
  </si>
  <si>
    <t>E</t>
  </si>
  <si>
    <t>L</t>
  </si>
  <si>
    <t>%Participacón del Indicador</t>
  </si>
  <si>
    <t>Resultado del indicador</t>
  </si>
  <si>
    <t>Calificación</t>
  </si>
  <si>
    <t>CALIFICACIÓN</t>
  </si>
  <si>
    <t>(1+((187340283,07/PROMEDIO((C300000:C300000))/n))^12-1</t>
  </si>
  <si>
    <t>Resultado del indicador enero 2025</t>
  </si>
  <si>
    <t>Resultado del indicador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</si>
</sst>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2" fillId="0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9" fontId="4" fillId="0" borderId="1" xfId="1" applyFont="1" applyFill="1" applyBorder="1" applyAlignment="1">
      <alignment vertical="center" wrapText="1"/>
    </xf>
    <xf numFmtId="9" fontId="4" fillId="0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9" fontId="5" fillId="0" borderId="0" xfId="1" applyFont="1" applyAlignment="1">
      <alignment vertical="center" wrapText="1"/>
    </xf>
    <xf numFmtId="9" fontId="5" fillId="0" borderId="0" xfId="1" applyFont="1" applyAlignment="1">
      <alignment vertical="center"/>
    </xf>
    <xf numFmtId="0" fontId="4" fillId="2" borderId="1" xfId="0" applyFont="1" applyFill="1" applyBorder="1" applyAlignment="1">
      <alignment vertical="center" wrapText="1"/>
    </xf>
    <xf numFmtId="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vertical="center"/>
    </xf>
    <xf numFmtId="9" fontId="5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9" fontId="4" fillId="2" borderId="1" xfId="1" applyFont="1" applyFill="1" applyBorder="1" applyAlignment="1">
      <alignment vertical="center" wrapText="1"/>
    </xf>
    <xf numFmtId="9" fontId="5" fillId="2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9" fontId="8" fillId="0" borderId="1" xfId="1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DAC2F1AA-2A56-4C52-8409-44F58EC8F829}"/>
  </tableStyles>
  <colors>
    <mruColors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482446</xdr:colOff>
      <xdr:row>14</xdr:row>
      <xdr:rowOff>105229</xdr:rowOff>
    </xdr:from>
    <xdr:ext cx="3036512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FC92ACD-B520-BAEA-AE37-0D4A6C31999D}"/>
                </a:ext>
              </a:extLst>
            </xdr:cNvPr>
            <xdr:cNvSpPr txBox="1"/>
          </xdr:nvSpPr>
          <xdr:spPr>
            <a:xfrm>
              <a:off x="11920384" y="10955792"/>
              <a:ext cx="3036512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530000</m:t>
                                </m:r>
                              </m:num>
                              <m:den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𝑝𝑟𝑜𝑚𝑒𝑑𝑖𝑜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3000000: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300000)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FC92ACD-B520-BAEA-AE37-0D4A6C31999D}"/>
                </a:ext>
              </a:extLst>
            </xdr:cNvPr>
            <xdr:cNvSpPr txBox="1"/>
          </xdr:nvSpPr>
          <xdr:spPr>
            <a:xfrm>
              <a:off x="11920384" y="10955792"/>
              <a:ext cx="3036512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(1+𝐶530000/(𝑝𝑟𝑜𝑚𝑒𝑑𝑖𝑜(𝐶3000000:𝑐300000)))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CO" sz="1100" b="0" i="0">
                  <a:latin typeface="Cambria Math" panose="02040503050406030204" pitchFamily="18" charset="0"/>
                </a:rPr>
                <a:t>12−1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MATRIZ%20RIESGO\MATRIZ%20DE%20RIESGO%20ACTUALIZADA%20V5-2%20SEPTIEMBR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TABLERO%20RIESGO%20CARTERA\TABLERO%20DE%20CONTROL%20-%20CARTERA%20-%20MARZO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2020\SIMULADOR%20VULNERABILIDAD\SIMULADOR%20VULNERABILIDAD\Simulador%20de%20Vulnerabilidad%20Financiera%20SES%20V8%20FEB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tria\Downloads\estados_financieros_ahorroycredito_diciembre19%20Comparativ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PERSOLIDARIA\Supersolidaria\Compromisos%20Y%20Evidencias%20Gtriana\Gtriana_2020_1\OBJ1%20Analisis%20y%20diagn&#243;stico%20Financiero\TABLERO%20INDICADORES%20FINANCIEROS\01%20Tablero%20Indicadores_AhorroyCredito_Enero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OMMY%20YUEN\LIQUIDEZ\MODELO\MODELO%20SIMULACION%20DE%20LIQUIDEZ%20V4%20(30%20abri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TAS SUPERVISION"/>
      <sheetName val="SITUACION SUPERVISION"/>
      <sheetName val="-COORDINADORES VIGILANCIA"/>
      <sheetName val="MES_INFORME"/>
      <sheetName val="DATOS"/>
      <sheetName val="SEVERIDAD"/>
      <sheetName val="PERCENTILES MATRIZ"/>
      <sheetName val="BD PERCENTILES"/>
      <sheetName val="BD TABLA"/>
      <sheetName val="ESQUEMA INDICADORES MATRIZ"/>
      <sheetName val="BD MATRIZ"/>
      <sheetName val="INFORME GENERAL"/>
      <sheetName val="PROPUESTA MEJORA SISBRE"/>
      <sheetName val="INFORME X ENTIDAD"/>
      <sheetName val="INFORM ENTIDAD MES X MES"/>
      <sheetName val="BD RESULTADOS"/>
      <sheetName val="DATOS COORDINACION SEGUIMIENTO"/>
      <sheetName val="+DATOS"/>
      <sheetName val="Hoja1"/>
      <sheetName val="Hoja3 (2)"/>
      <sheetName val="+BD ESTADOS FINANCIEROS"/>
      <sheetName val="BD CONSOLIDADO 2019"/>
      <sheetName val="LISTA CHEQUEO"/>
      <sheetName val="+BD IRL"/>
      <sheetName val="+B RIESGO JURIDICO"/>
      <sheetName val="+BD CONCENTRAC DEPOSITOS"/>
      <sheetName val="+BD CONCENTRAC CARTERA"/>
      <sheetName val="+BD BRECA LIQUIDEZ"/>
      <sheetName val="+BD RIESGO SECTOR"/>
      <sheetName val="+DESEMPLEO"/>
      <sheetName val="Acerno_Cache_XXXXX"/>
      <sheetName val="+SARC - CARTERA POR MORA"/>
      <sheetName val="+BD SIMULADOR VULNERABILIDAD"/>
      <sheetName val="+BD SARO - ENCUESTA"/>
      <sheetName val="+BD SARLAFT"/>
      <sheetName val="+BD QUEJAS"/>
      <sheetName val="+SEP-ESTADOS FINANCIEROS"/>
      <sheetName val="+AGO-ESTADOS FINANCIEROS"/>
      <sheetName val="+JUL-ESTADOS FINANCIEROS"/>
      <sheetName val="+BD RELACION SOLVENCIA"/>
    </sheetNames>
    <sheetDataSet>
      <sheetData sheetId="0"/>
      <sheetData sheetId="1"/>
      <sheetData sheetId="2"/>
      <sheetData sheetId="3">
        <row r="5">
          <cell r="C5" t="str">
            <v>DIC 2019</v>
          </cell>
        </row>
        <row r="6">
          <cell r="C6" t="str">
            <v>ENE 2020</v>
          </cell>
        </row>
        <row r="7">
          <cell r="C7" t="str">
            <v>FEB 2020</v>
          </cell>
        </row>
        <row r="8">
          <cell r="C8" t="str">
            <v>MAR 2020</v>
          </cell>
        </row>
        <row r="9">
          <cell r="C9" t="str">
            <v>ABR 2020</v>
          </cell>
        </row>
        <row r="10">
          <cell r="C10" t="str">
            <v>MAY 2020</v>
          </cell>
        </row>
        <row r="11">
          <cell r="C11" t="str">
            <v>JUN 2020</v>
          </cell>
        </row>
        <row r="12">
          <cell r="C12" t="str">
            <v>JUL 2020</v>
          </cell>
        </row>
        <row r="13">
          <cell r="C13" t="str">
            <v>AGO 2020</v>
          </cell>
        </row>
        <row r="14">
          <cell r="C14" t="str">
            <v>SEP 2020</v>
          </cell>
        </row>
        <row r="15">
          <cell r="C15" t="str">
            <v>OCT 2020</v>
          </cell>
        </row>
        <row r="16">
          <cell r="C16" t="str">
            <v>NOV 2020</v>
          </cell>
        </row>
        <row r="17">
          <cell r="C17" t="str">
            <v>DIC 2020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O4" t="str">
            <v>GRUPO_1</v>
          </cell>
        </row>
        <row r="5">
          <cell r="O5" t="str">
            <v>GRUPO_2</v>
          </cell>
        </row>
        <row r="6">
          <cell r="O6" t="str">
            <v>GRUPO_3</v>
          </cell>
        </row>
      </sheetData>
      <sheetData sheetId="17">
        <row r="4">
          <cell r="AD4" t="str">
            <v>ROJO</v>
          </cell>
          <cell r="AF4" t="str">
            <v>VERDE</v>
          </cell>
        </row>
        <row r="5">
          <cell r="AD5" t="str">
            <v>AMARILLO</v>
          </cell>
        </row>
        <row r="6">
          <cell r="AD6" t="str">
            <v>AMARILLO</v>
          </cell>
        </row>
        <row r="7">
          <cell r="AD7" t="str">
            <v>AMARILLO</v>
          </cell>
        </row>
        <row r="8">
          <cell r="AD8" t="str">
            <v>AMARILLO</v>
          </cell>
        </row>
        <row r="9">
          <cell r="AD9" t="str">
            <v>VERDE</v>
          </cell>
        </row>
        <row r="52">
          <cell r="F52">
            <v>90</v>
          </cell>
        </row>
        <row r="53">
          <cell r="F53">
            <v>93</v>
          </cell>
        </row>
        <row r="54">
          <cell r="F54">
            <v>127</v>
          </cell>
        </row>
        <row r="55">
          <cell r="F55">
            <v>197</v>
          </cell>
        </row>
        <row r="56">
          <cell r="F56">
            <v>246</v>
          </cell>
        </row>
        <row r="57">
          <cell r="F57">
            <v>271</v>
          </cell>
        </row>
        <row r="58">
          <cell r="F58">
            <v>284</v>
          </cell>
        </row>
        <row r="59">
          <cell r="F59">
            <v>330</v>
          </cell>
        </row>
        <row r="60">
          <cell r="F60">
            <v>374</v>
          </cell>
        </row>
        <row r="61">
          <cell r="F61">
            <v>424</v>
          </cell>
        </row>
        <row r="62">
          <cell r="F62">
            <v>446</v>
          </cell>
        </row>
        <row r="63">
          <cell r="F63">
            <v>561</v>
          </cell>
        </row>
        <row r="64">
          <cell r="F64">
            <v>631</v>
          </cell>
        </row>
        <row r="65">
          <cell r="F65">
            <v>686</v>
          </cell>
        </row>
        <row r="66">
          <cell r="F66">
            <v>715</v>
          </cell>
        </row>
        <row r="67">
          <cell r="F67">
            <v>752</v>
          </cell>
        </row>
        <row r="68">
          <cell r="F68">
            <v>757</v>
          </cell>
        </row>
        <row r="69">
          <cell r="F69">
            <v>821</v>
          </cell>
        </row>
        <row r="70">
          <cell r="F70">
            <v>824</v>
          </cell>
        </row>
        <row r="71">
          <cell r="F71">
            <v>902</v>
          </cell>
        </row>
        <row r="72">
          <cell r="F72">
            <v>912</v>
          </cell>
        </row>
        <row r="73">
          <cell r="F73">
            <v>970</v>
          </cell>
        </row>
        <row r="74">
          <cell r="F74">
            <v>978</v>
          </cell>
        </row>
        <row r="75">
          <cell r="F75">
            <v>991</v>
          </cell>
        </row>
        <row r="76">
          <cell r="F76">
            <v>997</v>
          </cell>
        </row>
        <row r="77">
          <cell r="F77">
            <v>1093</v>
          </cell>
        </row>
        <row r="78">
          <cell r="F78">
            <v>1100</v>
          </cell>
        </row>
        <row r="79">
          <cell r="F79">
            <v>1119</v>
          </cell>
        </row>
        <row r="80">
          <cell r="F80">
            <v>1128</v>
          </cell>
        </row>
        <row r="81">
          <cell r="F81">
            <v>1190</v>
          </cell>
        </row>
        <row r="82">
          <cell r="F82">
            <v>1198</v>
          </cell>
        </row>
        <row r="83">
          <cell r="F83">
            <v>1266</v>
          </cell>
        </row>
        <row r="84">
          <cell r="F84">
            <v>1271</v>
          </cell>
        </row>
        <row r="85">
          <cell r="F85">
            <v>1302</v>
          </cell>
        </row>
        <row r="86">
          <cell r="F86">
            <v>1306</v>
          </cell>
        </row>
        <row r="87">
          <cell r="F87">
            <v>1319</v>
          </cell>
        </row>
        <row r="88">
          <cell r="F88">
            <v>1339</v>
          </cell>
        </row>
        <row r="89">
          <cell r="F89">
            <v>1344</v>
          </cell>
        </row>
        <row r="90">
          <cell r="F90">
            <v>1355</v>
          </cell>
        </row>
        <row r="91">
          <cell r="F91">
            <v>1356</v>
          </cell>
        </row>
        <row r="92">
          <cell r="F92">
            <v>1360</v>
          </cell>
        </row>
        <row r="93">
          <cell r="F93">
            <v>1365</v>
          </cell>
        </row>
        <row r="94">
          <cell r="F94">
            <v>1370</v>
          </cell>
        </row>
        <row r="95">
          <cell r="F95">
            <v>1377</v>
          </cell>
        </row>
        <row r="96">
          <cell r="F96">
            <v>1386</v>
          </cell>
        </row>
        <row r="97">
          <cell r="F97">
            <v>1388</v>
          </cell>
        </row>
        <row r="98">
          <cell r="F98">
            <v>1390</v>
          </cell>
        </row>
        <row r="99">
          <cell r="F99">
            <v>1411</v>
          </cell>
        </row>
        <row r="100">
          <cell r="F100">
            <v>1414</v>
          </cell>
        </row>
        <row r="101">
          <cell r="F101">
            <v>1421</v>
          </cell>
        </row>
        <row r="102">
          <cell r="F102">
            <v>1437</v>
          </cell>
        </row>
        <row r="103">
          <cell r="F103">
            <v>1442</v>
          </cell>
        </row>
        <row r="104">
          <cell r="F104">
            <v>1448</v>
          </cell>
        </row>
        <row r="105">
          <cell r="F105">
            <v>1450</v>
          </cell>
        </row>
        <row r="106">
          <cell r="F106">
            <v>1457</v>
          </cell>
        </row>
        <row r="107">
          <cell r="F107">
            <v>1459</v>
          </cell>
        </row>
        <row r="108">
          <cell r="F108">
            <v>1477</v>
          </cell>
        </row>
        <row r="109">
          <cell r="F109">
            <v>1510</v>
          </cell>
        </row>
        <row r="110">
          <cell r="F110">
            <v>1512</v>
          </cell>
        </row>
        <row r="111">
          <cell r="F111">
            <v>1615</v>
          </cell>
        </row>
        <row r="112">
          <cell r="F112">
            <v>1630</v>
          </cell>
        </row>
        <row r="113">
          <cell r="F113">
            <v>1632</v>
          </cell>
        </row>
        <row r="114">
          <cell r="F114">
            <v>1644</v>
          </cell>
        </row>
        <row r="115">
          <cell r="F115">
            <v>1648</v>
          </cell>
        </row>
        <row r="116">
          <cell r="F116">
            <v>1649</v>
          </cell>
        </row>
        <row r="117">
          <cell r="F117">
            <v>1661</v>
          </cell>
        </row>
        <row r="118">
          <cell r="F118">
            <v>1663</v>
          </cell>
        </row>
        <row r="119">
          <cell r="F119">
            <v>1691</v>
          </cell>
        </row>
        <row r="120">
          <cell r="F120">
            <v>1698</v>
          </cell>
        </row>
        <row r="121">
          <cell r="F121">
            <v>1703</v>
          </cell>
        </row>
        <row r="122">
          <cell r="F122">
            <v>1751</v>
          </cell>
        </row>
        <row r="123">
          <cell r="F123">
            <v>1755</v>
          </cell>
        </row>
        <row r="124">
          <cell r="F124">
            <v>1756</v>
          </cell>
        </row>
        <row r="125">
          <cell r="F125">
            <v>1760</v>
          </cell>
        </row>
        <row r="126">
          <cell r="F126">
            <v>1805</v>
          </cell>
        </row>
        <row r="127">
          <cell r="F127">
            <v>1811</v>
          </cell>
        </row>
        <row r="128">
          <cell r="F128">
            <v>1813</v>
          </cell>
        </row>
        <row r="129">
          <cell r="F129">
            <v>1818</v>
          </cell>
        </row>
        <row r="130">
          <cell r="F130">
            <v>1824</v>
          </cell>
        </row>
        <row r="131">
          <cell r="F131">
            <v>1827</v>
          </cell>
        </row>
        <row r="132">
          <cell r="F132">
            <v>1851</v>
          </cell>
        </row>
        <row r="133">
          <cell r="F133">
            <v>1852</v>
          </cell>
        </row>
        <row r="134">
          <cell r="F134">
            <v>1859</v>
          </cell>
        </row>
        <row r="135">
          <cell r="F135">
            <v>1889</v>
          </cell>
        </row>
        <row r="136">
          <cell r="F136">
            <v>1894</v>
          </cell>
        </row>
        <row r="137">
          <cell r="F137">
            <v>1961</v>
          </cell>
        </row>
        <row r="138">
          <cell r="F138">
            <v>1991</v>
          </cell>
        </row>
        <row r="139">
          <cell r="F139">
            <v>1997</v>
          </cell>
        </row>
        <row r="140">
          <cell r="F140">
            <v>2006</v>
          </cell>
        </row>
        <row r="141">
          <cell r="F141">
            <v>2012</v>
          </cell>
        </row>
        <row r="142">
          <cell r="F142">
            <v>2021</v>
          </cell>
        </row>
        <row r="143">
          <cell r="F143">
            <v>2024</v>
          </cell>
        </row>
        <row r="144">
          <cell r="F144">
            <v>2058</v>
          </cell>
        </row>
        <row r="145">
          <cell r="F145">
            <v>2077</v>
          </cell>
        </row>
        <row r="146">
          <cell r="F146">
            <v>2078</v>
          </cell>
        </row>
        <row r="147">
          <cell r="F147">
            <v>2109</v>
          </cell>
        </row>
        <row r="148">
          <cell r="F148">
            <v>2130</v>
          </cell>
        </row>
        <row r="149">
          <cell r="F149">
            <v>2196</v>
          </cell>
        </row>
        <row r="150">
          <cell r="F150">
            <v>2199</v>
          </cell>
        </row>
        <row r="151">
          <cell r="F151">
            <v>2223</v>
          </cell>
        </row>
        <row r="152">
          <cell r="F152">
            <v>2231</v>
          </cell>
        </row>
        <row r="153">
          <cell r="F153">
            <v>2246</v>
          </cell>
        </row>
        <row r="154">
          <cell r="F154">
            <v>2331</v>
          </cell>
        </row>
        <row r="155">
          <cell r="F155">
            <v>2336</v>
          </cell>
        </row>
        <row r="156">
          <cell r="F156">
            <v>2337</v>
          </cell>
        </row>
        <row r="157">
          <cell r="F157">
            <v>2392</v>
          </cell>
        </row>
        <row r="158">
          <cell r="F158">
            <v>2398</v>
          </cell>
        </row>
        <row r="159">
          <cell r="F159">
            <v>2426</v>
          </cell>
        </row>
        <row r="160">
          <cell r="F160">
            <v>2427</v>
          </cell>
        </row>
        <row r="161">
          <cell r="F161">
            <v>2434</v>
          </cell>
        </row>
        <row r="162">
          <cell r="F162">
            <v>2483</v>
          </cell>
        </row>
        <row r="163">
          <cell r="F163">
            <v>2506</v>
          </cell>
        </row>
        <row r="164">
          <cell r="F164">
            <v>2520</v>
          </cell>
        </row>
        <row r="165">
          <cell r="F165">
            <v>2525</v>
          </cell>
        </row>
        <row r="166">
          <cell r="F166">
            <v>2540</v>
          </cell>
        </row>
        <row r="167">
          <cell r="F167">
            <v>2560</v>
          </cell>
        </row>
        <row r="168">
          <cell r="F168">
            <v>2641</v>
          </cell>
        </row>
        <row r="169">
          <cell r="F169">
            <v>2655</v>
          </cell>
        </row>
        <row r="170">
          <cell r="F170">
            <v>2660</v>
          </cell>
        </row>
        <row r="171">
          <cell r="F171">
            <v>2675</v>
          </cell>
        </row>
        <row r="172">
          <cell r="F172">
            <v>2688</v>
          </cell>
        </row>
        <row r="173">
          <cell r="F173">
            <v>2772</v>
          </cell>
        </row>
        <row r="174">
          <cell r="F174">
            <v>2773</v>
          </cell>
        </row>
        <row r="175">
          <cell r="F175">
            <v>2783</v>
          </cell>
        </row>
        <row r="176">
          <cell r="F176">
            <v>2814</v>
          </cell>
        </row>
        <row r="177">
          <cell r="F177">
            <v>2829</v>
          </cell>
        </row>
        <row r="178">
          <cell r="F178">
            <v>2871</v>
          </cell>
        </row>
        <row r="179">
          <cell r="F179">
            <v>2878</v>
          </cell>
        </row>
        <row r="180">
          <cell r="F180">
            <v>3018</v>
          </cell>
        </row>
        <row r="181">
          <cell r="F181">
            <v>3033</v>
          </cell>
        </row>
        <row r="182">
          <cell r="F182">
            <v>3034</v>
          </cell>
        </row>
        <row r="183">
          <cell r="F183">
            <v>3048</v>
          </cell>
        </row>
        <row r="184">
          <cell r="F184">
            <v>3049</v>
          </cell>
        </row>
        <row r="185">
          <cell r="F185">
            <v>3070</v>
          </cell>
        </row>
        <row r="186">
          <cell r="F186">
            <v>3072</v>
          </cell>
        </row>
        <row r="187">
          <cell r="F187">
            <v>3123</v>
          </cell>
        </row>
        <row r="188">
          <cell r="F188">
            <v>3246</v>
          </cell>
        </row>
        <row r="189">
          <cell r="F189">
            <v>3249</v>
          </cell>
        </row>
        <row r="190">
          <cell r="F190">
            <v>3278</v>
          </cell>
        </row>
        <row r="191">
          <cell r="F191">
            <v>3282</v>
          </cell>
        </row>
        <row r="192">
          <cell r="F192">
            <v>3316</v>
          </cell>
        </row>
        <row r="193">
          <cell r="F193">
            <v>3341</v>
          </cell>
        </row>
        <row r="194">
          <cell r="F194">
            <v>3360</v>
          </cell>
        </row>
        <row r="195">
          <cell r="F195">
            <v>3386</v>
          </cell>
        </row>
        <row r="196">
          <cell r="F196">
            <v>3391</v>
          </cell>
        </row>
        <row r="197">
          <cell r="F197">
            <v>3399</v>
          </cell>
        </row>
        <row r="198">
          <cell r="F198">
            <v>3400</v>
          </cell>
        </row>
        <row r="199">
          <cell r="F199">
            <v>3402</v>
          </cell>
        </row>
        <row r="200">
          <cell r="F200">
            <v>3438</v>
          </cell>
        </row>
        <row r="201">
          <cell r="F201">
            <v>3446</v>
          </cell>
        </row>
        <row r="202">
          <cell r="F202">
            <v>3488</v>
          </cell>
        </row>
        <row r="203">
          <cell r="F203">
            <v>3620</v>
          </cell>
        </row>
        <row r="204">
          <cell r="F204">
            <v>3640</v>
          </cell>
        </row>
        <row r="205">
          <cell r="F205">
            <v>4004</v>
          </cell>
        </row>
        <row r="206">
          <cell r="F206">
            <v>4011</v>
          </cell>
        </row>
        <row r="207">
          <cell r="F207">
            <v>4054</v>
          </cell>
        </row>
        <row r="208">
          <cell r="F208">
            <v>4403</v>
          </cell>
        </row>
        <row r="209">
          <cell r="F209">
            <v>4458</v>
          </cell>
        </row>
        <row r="210">
          <cell r="F210">
            <v>4617</v>
          </cell>
        </row>
        <row r="211">
          <cell r="F211">
            <v>6833</v>
          </cell>
        </row>
        <row r="212">
          <cell r="F212">
            <v>7099</v>
          </cell>
        </row>
        <row r="213">
          <cell r="F213">
            <v>7571</v>
          </cell>
        </row>
        <row r="214">
          <cell r="F214">
            <v>7961</v>
          </cell>
        </row>
        <row r="215">
          <cell r="F215">
            <v>8024</v>
          </cell>
        </row>
        <row r="216">
          <cell r="F216">
            <v>8202</v>
          </cell>
        </row>
        <row r="217">
          <cell r="F217">
            <v>8480</v>
          </cell>
        </row>
        <row r="218">
          <cell r="F218">
            <v>8487</v>
          </cell>
        </row>
        <row r="219">
          <cell r="F219">
            <v>8825</v>
          </cell>
        </row>
        <row r="220">
          <cell r="F220">
            <v>10300</v>
          </cell>
        </row>
        <row r="221">
          <cell r="F221">
            <v>10555</v>
          </cell>
        </row>
        <row r="222">
          <cell r="F222">
            <v>11085</v>
          </cell>
        </row>
        <row r="223">
          <cell r="F223">
            <v>11128</v>
          </cell>
        </row>
        <row r="224">
          <cell r="F224">
            <v>11327</v>
          </cell>
        </row>
        <row r="225">
          <cell r="F225">
            <v>11488</v>
          </cell>
        </row>
        <row r="226">
          <cell r="F226">
            <v>13022</v>
          </cell>
        </row>
        <row r="227">
          <cell r="F227">
            <v>13024</v>
          </cell>
        </row>
        <row r="228">
          <cell r="F228">
            <v>13813</v>
          </cell>
        </row>
        <row r="229">
          <cell r="F229">
            <v>15236</v>
          </cell>
        </row>
        <row r="230">
          <cell r="F230">
            <v>20009</v>
          </cell>
        </row>
        <row r="231">
          <cell r="F231">
            <v>2028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4"/>
      <sheetName val="comparativo GENERAL"/>
      <sheetName val="DATOS GENERAL"/>
      <sheetName val="INFORME GENERAL"/>
      <sheetName val="INFORME (2)"/>
      <sheetName val="comparativo (3)"/>
      <sheetName val="comparativo X COOPERATIVA"/>
      <sheetName val="DATOS INFORME"/>
      <sheetName val="Hoja1"/>
      <sheetName val="Hoja3"/>
      <sheetName val="Hoja2"/>
      <sheetName val="SEGMENTACION"/>
      <sheetName val="BD CUADRO MANDO"/>
      <sheetName val="MENU"/>
      <sheetName val="BD CUADRO MANDO (2)"/>
      <sheetName val="Acerno_Cache_XXXXX"/>
      <sheetName val="INF CUADRO MANDO"/>
      <sheetName val="comparativo X SEGMENTO1"/>
      <sheetName val="INFORME COOPERATIVA X EMPRESA"/>
      <sheetName val="DATOS X COOPERATIVA"/>
      <sheetName val="Segmentación aprobada"/>
      <sheetName val="COOPERATIVAS"/>
      <sheetName val="TOP4"/>
      <sheetName val="MEGAS"/>
      <sheetName val="GRANDES"/>
      <sheetName val="MEDIANAS"/>
      <sheetName val="PEQUEÑAS"/>
      <sheetName val="MICRO 1"/>
      <sheetName val="MICRO 2"/>
      <sheetName val="CONSOLIDADO GENERAL"/>
      <sheetName val="CONSOLIDADO X COOPERATIVA"/>
      <sheetName val="DATOS X SEGMENTO Y COOPERATIVA"/>
      <sheetName val="DATOS CARTERA X MORA"/>
      <sheetName val="BD carteradic morosa"/>
      <sheetName val="INFORME X EMPRESA"/>
      <sheetName val="DATOS (3)"/>
      <sheetName val="Num Asociados"/>
      <sheetName val="2013"/>
      <sheetName val="2014"/>
      <sheetName val="2015"/>
      <sheetName val="2016"/>
      <sheetName val="2017"/>
      <sheetName val="MORA - MES"/>
      <sheetName val="INFORME X EMPRESA MORA - ACTUAL"/>
      <sheetName val="CONSOLIDADO (3)"/>
      <sheetName val="2018"/>
      <sheetName val="2020-MES ACTUAL"/>
      <sheetName val="2019-A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Top_4</v>
          </cell>
        </row>
      </sheetData>
      <sheetData sheetId="8"/>
      <sheetData sheetId="9"/>
      <sheetData sheetId="10"/>
      <sheetData sheetId="11">
        <row r="3">
          <cell r="A3" t="str">
            <v>Codigo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">
          <cell r="B4">
            <v>90</v>
          </cell>
          <cell r="C4" t="str">
            <v>COOPERATIVA DE EMPLEADOS DE CAFAM</v>
          </cell>
        </row>
        <row r="5">
          <cell r="C5" t="str">
            <v>COOPERATIVA DE TRABAJADORES DE LA INDUSTRIA MILITAR</v>
          </cell>
        </row>
        <row r="6">
          <cell r="C6" t="str">
            <v>COOPERATIVA DE LOS PROFESIONALES DE LA SALUD COASMEDAS</v>
          </cell>
        </row>
        <row r="7">
          <cell r="C7" t="str">
            <v>COOPERATIVA DE AHORRO Y CREDITO PARA EL BIENESTAR SOCIAL</v>
          </cell>
        </row>
        <row r="8">
          <cell r="C8" t="str">
            <v>COOPERATIVA PARA EL BIENESTAR SOCIAL</v>
          </cell>
        </row>
        <row r="9">
          <cell r="C9" t="str">
            <v>COOPERATIVA FINANCIERA SAN FRANCISCO</v>
          </cell>
        </row>
        <row r="10">
          <cell r="C10" t="str">
            <v>COOPERATIVA MULTIACTIVA DE LA AVIACION CIVIL COLOMBIANA</v>
          </cell>
        </row>
        <row r="11">
          <cell r="C11" t="str">
            <v>COOPERATIVA DE EMPLEADOS DE DOW COLOMBIA</v>
          </cell>
        </row>
        <row r="12">
          <cell r="C12" t="str">
            <v>PROGRESSA ENTIDAD COOPERATIVA DE AHORRO Y CRÉDITO</v>
          </cell>
        </row>
        <row r="13">
          <cell r="C13" t="str">
            <v>COOPERATIVA AVP</v>
          </cell>
        </row>
        <row r="14">
          <cell r="C14" t="str">
            <v>COOPERATIVA MULTIACTIVA DE LA EDUCACION NACIONAL</v>
          </cell>
        </row>
        <row r="15">
          <cell r="C15" t="str">
            <v>FEBOR ENTIDAD COOPERATIVA</v>
          </cell>
        </row>
        <row r="16">
          <cell r="C16" t="str">
            <v>COOPERATIVA DE PROFESORES DE LA U NACIONAL DE COLOMBIA</v>
          </cell>
        </row>
        <row r="17">
          <cell r="C17" t="str">
            <v>CAJA COOPERATIVA CREDICOOP</v>
          </cell>
        </row>
        <row r="18">
          <cell r="C18" t="str">
            <v>COOPERATIVA DE EMPLEADOS EXXONMOBIL DE COLOMBIA</v>
          </cell>
        </row>
        <row r="19">
          <cell r="C19" t="str">
            <v>COOPERATIVA DE AHORRO Y CREDITO DE SURAMERICA</v>
          </cell>
        </row>
        <row r="20">
          <cell r="C20" t="str">
            <v>FINANCIERA COOPERATIVA COLOMBIANA DE INGENIEROS</v>
          </cell>
        </row>
        <row r="21">
          <cell r="C21" t="str">
            <v>COOPERATIVA DE AHORRO Y CREDITO DE TRABAJADORES DE PELDAR Y OTROS DE COLOMBIA</v>
          </cell>
        </row>
        <row r="22">
          <cell r="C22" t="str">
            <v>COOPERATIVA ALIANZA</v>
          </cell>
        </row>
        <row r="23">
          <cell r="C23" t="str">
            <v>COOPERATIVA DEL MAGISTERIO</v>
          </cell>
        </row>
        <row r="24">
          <cell r="C24" t="str">
            <v>COOPERATIVA DE AHORRO Y CREDITO CREDIFLORES</v>
          </cell>
        </row>
        <row r="25">
          <cell r="C25" t="str">
            <v>COOPERATIVA DE AHORRO Y CREDITO DE CHIPAQUE</v>
          </cell>
        </row>
        <row r="26">
          <cell r="C26" t="str">
            <v>COOPERATIVA DE AHORRO Y CREDITO INEM  KENNEDY LTDA.</v>
          </cell>
        </row>
        <row r="27">
          <cell r="C27" t="str">
            <v>COOPERATIVA DE AHORRO Y CREDITO UNIVERSIDAD SANTO TOMAS</v>
          </cell>
        </row>
        <row r="28">
          <cell r="C28" t="str">
            <v>CAJA COOPERATIVA PETROLERA</v>
          </cell>
        </row>
        <row r="29">
          <cell r="C29" t="str">
            <v>COOPERATIVA DE TRABAJADORES DE LA INDUSTRIA COLOMBIANA DE LLANTAS</v>
          </cell>
        </row>
        <row r="30">
          <cell r="C30" t="str">
            <v>COOPERATIVA TEXAS LTDA</v>
          </cell>
        </row>
        <row r="31">
          <cell r="C31" t="str">
            <v>COOPERATIVA DE LOS TRABAJADORES DEL INSTITUTO DE LOS SEGUROS SOCIALES</v>
          </cell>
        </row>
        <row r="32">
          <cell r="C32" t="str">
            <v>COOPERATIVA DE TRABAJADORES DE BAVARIA DIRECCION Y VENTAS LTDA</v>
          </cell>
        </row>
        <row r="33">
          <cell r="C33" t="str">
            <v>COOPERATIVA NACIONAL DE TRABAJADORES DE LA INDUSTRIA DE LAS GASEOSAS Y BEBIDAS</v>
          </cell>
        </row>
        <row r="34">
          <cell r="C34" t="str">
            <v>COPROCENVA COOPERATIVA DE AHORRO Y CREDITO</v>
          </cell>
        </row>
        <row r="35">
          <cell r="C35" t="str">
            <v>COOPERATIVA DE AHORRO Y CREDITO LIMITADA</v>
          </cell>
        </row>
        <row r="36">
          <cell r="C36" t="str">
            <v>COOPERATIVA MULTIACTIVA EMPRESARIAL COOVITEL</v>
          </cell>
        </row>
        <row r="37">
          <cell r="C37" t="str">
            <v>COOPERATIVA DE AHORRO Y CREDITO DE TENJO</v>
          </cell>
        </row>
        <row r="38">
          <cell r="C38" t="str">
            <v>COOPERATIVA DE TRABAJADORES Y PENSIONADOS DE LA E.A.A.B.</v>
          </cell>
        </row>
        <row r="39">
          <cell r="C39" t="str">
            <v>COOLEVER ENTIDAD COOPERATIVA</v>
          </cell>
        </row>
        <row r="40">
          <cell r="C40" t="str">
            <v>COPERATIVA INDEPENDIENTE DE EMPLEADOS DE ANTIOQUIA</v>
          </cell>
        </row>
        <row r="41">
          <cell r="C41" t="str">
            <v>COOPERATIVA DE EMPLEADOS DE LA REGISTRADURIA NACIONAL</v>
          </cell>
        </row>
        <row r="42">
          <cell r="C42" t="str">
            <v>COOPERATIVA DE AHORRO Y CREDITO COTRAMED</v>
          </cell>
        </row>
        <row r="43">
          <cell r="C43" t="str">
            <v>COOPERATIVA MULTIACTIVA ANTONIO JOSE JARAMILLO TOBON</v>
          </cell>
        </row>
        <row r="44">
          <cell r="C44" t="str">
            <v>COOPERATIVA DE TT DE EL COLOMBIANO LTDA.</v>
          </cell>
        </row>
        <row r="45">
          <cell r="C45" t="str">
            <v>COOPERATIVA NACIONAL DE TRABAJADORES</v>
          </cell>
        </row>
        <row r="46">
          <cell r="C46" t="str">
            <v>COOPERATIVA LEON XIII DE MACEO LTDA</v>
          </cell>
        </row>
        <row r="47">
          <cell r="C47" t="str">
            <v>COOPERATIVA SAN PIO X DE GRANADA LTDA</v>
          </cell>
        </row>
        <row r="48">
          <cell r="C48" t="str">
            <v>COOPERATIVA LEON XIII LTDA DE GUATAPE</v>
          </cell>
        </row>
        <row r="49">
          <cell r="C49" t="str">
            <v>COOPERATIVA ESPECIALIZADA DE AHORRO Y CRÉDITO ORBISCOOP</v>
          </cell>
        </row>
        <row r="50">
          <cell r="C50" t="str">
            <v>COOPERATIVA DE AHORRO Y CREDITO RIACHON LTDA.</v>
          </cell>
        </row>
        <row r="51">
          <cell r="C51" t="str">
            <v>COOPERATIVA SAN ROQUE</v>
          </cell>
        </row>
        <row r="52">
          <cell r="C52" t="str">
            <v>COOPERATIVA DE TRABAJADORES DE LAS EMPRESAS DEPARTAMENTALES DE ANTIOQU</v>
          </cell>
        </row>
        <row r="53">
          <cell r="C53" t="str">
            <v>COOPERATIVA DE AHORRO Y CREDITO CREAFAM</v>
          </cell>
        </row>
        <row r="54">
          <cell r="C54" t="str">
            <v>COOPERATIVA ANTIOQUEÑA DE TRABAJADORES GRUPO CAFETERO</v>
          </cell>
        </row>
        <row r="55">
          <cell r="C55" t="str">
            <v>COOPERATIVA DE TRABAJADORES DEL SENA</v>
          </cell>
        </row>
        <row r="56">
          <cell r="C56" t="str">
            <v>COOPERATIVA MEDICA DE ANTIOQUIA LTDA</v>
          </cell>
        </row>
        <row r="57">
          <cell r="C57" t="str">
            <v>COOPERATIVA DE AHORRO Y CREDITO JUAN DE DIOS GOMEZ</v>
          </cell>
        </row>
        <row r="58">
          <cell r="C58" t="str">
            <v>COOPERATIVA DE AHORRO Y CREDITO SERVUNAL</v>
          </cell>
        </row>
        <row r="59">
          <cell r="C59" t="str">
            <v>COOPERATIVA ESPECIALIZADA DE AHORRO Y CREDITO UNIVERSIDAD DE MEDELLIN</v>
          </cell>
        </row>
        <row r="60">
          <cell r="C60" t="str">
            <v xml:space="preserve">COOPERATIVA DE TRABAJADORES PANAMCO COLOMBIA S A  MEDELLIN </v>
          </cell>
        </row>
        <row r="61">
          <cell r="C61" t="str">
            <v>COOPERATIVA DE TRABAJADORES DEPARTAMENTALES DE ANTIOQUIA</v>
          </cell>
        </row>
        <row r="62">
          <cell r="C62" t="str">
            <v>COOPERATIVA TELEPOSTAL LTDA</v>
          </cell>
        </row>
        <row r="63">
          <cell r="C63" t="str">
            <v>COOPERATIVA DE PROFESORES DE LA UNIVERSIDAD DE ANTIOQUIA</v>
          </cell>
        </row>
        <row r="64">
          <cell r="C64" t="str">
            <v>COOPERATIVA MULTIACTIVA DE EL PAUJIL CAQUETA LIMITADA</v>
          </cell>
        </row>
        <row r="65">
          <cell r="C65" t="str">
            <v>COOPERATIVA DE AHORRO Y CREDITO COOYAMOR</v>
          </cell>
        </row>
        <row r="66">
          <cell r="C66" t="str">
            <v>COMFAMIGOS COOPERATIVA MULTIACTIVA</v>
          </cell>
        </row>
        <row r="67">
          <cell r="C67" t="str">
            <v>COOPERATIVA DE AHORRO Y CREDITO DE EMPLEADOS DEL SECTOR FINANCIERO</v>
          </cell>
        </row>
        <row r="68">
          <cell r="C68" t="str">
            <v>AVANCOP COOPERATIVA DE AHORRO Y CREDITO</v>
          </cell>
        </row>
        <row r="69">
          <cell r="C69" t="str">
            <v>COOCERVUNION COOPERATIVA DE AHORRO Y CREDITO</v>
          </cell>
        </row>
        <row r="70">
          <cell r="C70" t="str">
            <v>COOPERATIVA DE YARUMAL</v>
          </cell>
        </row>
        <row r="71">
          <cell r="C71" t="str">
            <v>COOPERATIVA DE TRABAJADORES DE ENKA LTDA</v>
          </cell>
        </row>
        <row r="72">
          <cell r="C72" t="str">
            <v xml:space="preserve">COOPERATIVA DE AHORRO Y CREDITO PIO XII </v>
          </cell>
        </row>
        <row r="73">
          <cell r="C73" t="str">
            <v>COOPERATIVA DE EMPLEADOS SURAMERICANA</v>
          </cell>
        </row>
        <row r="74">
          <cell r="C74" t="str">
            <v xml:space="preserve">COOPERATIVA DE AHORRO Y CREDITO DEL INEM DE PEREIRA </v>
          </cell>
        </row>
        <row r="75">
          <cell r="C75" t="str">
            <v>COOPERATIVA DE AHORRO Y CREDITO DE PROFESORES</v>
          </cell>
        </row>
        <row r="76">
          <cell r="C76" t="str">
            <v>COOPERATIVA MULTIACTIVA SANTA ROSA DE OSOS LTDA</v>
          </cell>
        </row>
        <row r="77">
          <cell r="C77" t="str">
            <v>COOPERATIVA SAN VICENTE DE PAUL LTDA.</v>
          </cell>
        </row>
        <row r="78">
          <cell r="C78" t="str">
            <v>COOPERATIVA DE AHORRO Y CREDITO DE ENTRERRIOS LTDA</v>
          </cell>
        </row>
        <row r="79">
          <cell r="C79" t="str">
            <v>COOPERATIVA AHORRO Y CREDITO GOMEZ PLATA LTDA.</v>
          </cell>
        </row>
        <row r="80">
          <cell r="C80" t="str">
            <v>COOPERATIVA DE AHORRO Y CREDITO CREAR LTDA CREARCOP</v>
          </cell>
        </row>
        <row r="81">
          <cell r="C81" t="str">
            <v>FORJAR COOPERATIVA DE AHORRO Y CREDITO</v>
          </cell>
        </row>
        <row r="82">
          <cell r="C82" t="str">
            <v>COOPERATIVA DE AHORRO Y CREDITO UNIVERSITARIA BOLIVARIANA</v>
          </cell>
        </row>
        <row r="83">
          <cell r="C83" t="str">
            <v>COOPERATIVA FRATERNIDAD SACERDOTAL LTDA</v>
          </cell>
        </row>
        <row r="84">
          <cell r="C84" t="str">
            <v>COOPERATIVA DE PILOTOS CIVILES DE COLOMBIA</v>
          </cell>
        </row>
        <row r="85">
          <cell r="C85" t="str">
            <v>COOPERATIVA MULTIACTIVA EL BAGRE LTDA</v>
          </cell>
        </row>
        <row r="86">
          <cell r="C86" t="str">
            <v xml:space="preserve">COOPERATIVA DE AHORRO Y CREDITO SAN LUIS </v>
          </cell>
        </row>
        <row r="87">
          <cell r="C87" t="str">
            <v>COOPERATIVA DE MUJERES PARA LA PROMOCION INTEGRAL</v>
          </cell>
        </row>
        <row r="88">
          <cell r="C88" t="str">
            <v>COOPERATIVA INTEGRAL AGROPECUARIA LA PAZ LTDA</v>
          </cell>
        </row>
        <row r="89">
          <cell r="C89" t="str">
            <v>COOPERATIVA DE SERVICIOS MULTIPLES DE LA PROVINCIA DE VELEZ LTDA</v>
          </cell>
        </row>
        <row r="90">
          <cell r="C90" t="str">
            <v>COOPERATIVA DE AHORRO Y CREDITO CONGENTE</v>
          </cell>
        </row>
        <row r="91">
          <cell r="C91" t="str">
            <v>COOPERATIVA ESPECIALIZADA DE AHORRO Y CREDITO DE LA ORINOQUIA</v>
          </cell>
        </row>
        <row r="92">
          <cell r="C92" t="str">
            <v>COOPERATIVA DE AHORRO Y CREDITO DE TRABAJADORES UNIDOS POR EL PROGRESO</v>
          </cell>
        </row>
        <row r="93">
          <cell r="C93" t="str">
            <v>GRAN COOPERATIVA DE ENERGIA ELECTRICA Y RECURSOS NATURALES</v>
          </cell>
        </row>
        <row r="94">
          <cell r="C94" t="str">
            <v>COOPERATIVA DE FOMENTO E INVERSION SOCIAL POPULAR</v>
          </cell>
        </row>
        <row r="95">
          <cell r="C95" t="str">
            <v>COOPERATIVA ENERGETICA DE AHORRO Y CREDITO</v>
          </cell>
        </row>
        <row r="96">
          <cell r="C96" t="str">
            <v>COOPERATIVA MULTIACTIVA CON SECCION DE AHORRO Y CREDITO DEL CENTRO COMERCIAL SANANDRESITO LA ISLA LTDA</v>
          </cell>
        </row>
        <row r="97">
          <cell r="C97" t="str">
            <v>COOPERATIVA DE EMPLEADOS DEL SECTOR COOPERATIVO LTDA.</v>
          </cell>
        </row>
        <row r="98">
          <cell r="C98" t="str">
            <v>COOPERATIVA MULTIACTIVA DE PROFESIONALES DE SANTANDER LTDA</v>
          </cell>
        </row>
        <row r="99">
          <cell r="C99" t="str">
            <v>COOPERATIVA DIOCESANA DEL CLERO LTDA</v>
          </cell>
        </row>
        <row r="100">
          <cell r="C100" t="str">
            <v>COOPERATIVA MULTIACTIVA DE EMPLEADOS DE COLGATE PALMOLIVE</v>
          </cell>
        </row>
        <row r="101">
          <cell r="C101" t="str">
            <v>COOPERATIVA DE TRABAJADORES DEL GRUPO CARVAJAL,LTDA</v>
          </cell>
        </row>
        <row r="102">
          <cell r="C102" t="str">
            <v>COOPERATIVA DE AHORRO Y CREDITO COOTRAIPI</v>
          </cell>
        </row>
        <row r="103">
          <cell r="C103" t="str">
            <v>EMPRESA COOPERATIVA DE AHORRO Y CREDITO SIGLO XX LTDA.</v>
          </cell>
        </row>
        <row r="104">
          <cell r="C104" t="str">
            <v>MULTIACTIVA EL ROBLE, ENTIDAD COOPERATIVA</v>
          </cell>
        </row>
        <row r="105">
          <cell r="C105" t="str">
            <v>COOPERATIVA DE LA UNIVERSIDAD NACIONAL DE COLOMBIA</v>
          </cell>
        </row>
        <row r="106">
          <cell r="C106" t="str">
            <v>COOPERATIVA DE AHORRO Y CREDITO MANUELITA LTDA</v>
          </cell>
        </row>
        <row r="107">
          <cell r="C107" t="str">
            <v>COOPERATIVA DE AHORRO Y CREDITO DE TRABAJADORES DE GOODYEAR DE COLOMBIA</v>
          </cell>
        </row>
        <row r="108">
          <cell r="C108" t="str">
            <v>COOPERATIVA MULTIEMPRESAS</v>
          </cell>
        </row>
        <row r="109">
          <cell r="C109" t="str">
            <v>COOPERATIVA TRABAJADORES INGENIO MAYAGUEZ</v>
          </cell>
        </row>
        <row r="110">
          <cell r="C110" t="str">
            <v>COOPERATIVA DE SERVICIOS DE BOYACA</v>
          </cell>
        </row>
        <row r="111">
          <cell r="C111" t="str">
            <v>CASA NACIONAL DEL PROFESOR</v>
          </cell>
        </row>
        <row r="112">
          <cell r="C112" t="str">
            <v>COOPERATIVA MULTIACTIVA DEL NORTE DE BOYACA</v>
          </cell>
        </row>
        <row r="113">
          <cell r="C113" t="str">
            <v>COOPERATIVA MULTIACTIVA DE EDUCADORES DE CASANARE LTDA</v>
          </cell>
        </row>
        <row r="114">
          <cell r="C114" t="str">
            <v>COPERATIVA MULTIACTIVA DE EDUCADORES DE BOYACA</v>
          </cell>
        </row>
        <row r="115">
          <cell r="C115" t="str">
            <v>COOPERATIVA DE LA GUAJIRA</v>
          </cell>
        </row>
        <row r="116">
          <cell r="C116" t="str">
            <v>COOPERATIVA SOCIAL DE LA GUAJIRA</v>
          </cell>
        </row>
        <row r="117">
          <cell r="C117" t="str">
            <v>COOPERATIVA DE COMERCIANTES COMERCIACOOP</v>
          </cell>
        </row>
        <row r="118">
          <cell r="C118" t="str">
            <v>COOPERATIVA MULTIACTIVA DEL INEM DE IBAGUE</v>
          </cell>
        </row>
        <row r="119">
          <cell r="C119" t="str">
            <v>COOPERATIVA DE MAESTROS Y EMPLEADOS DE LA EDUCACION DEL TOLIMA</v>
          </cell>
        </row>
        <row r="120">
          <cell r="C120" t="str">
            <v>COOPERATIVA SAN SIMON</v>
          </cell>
        </row>
        <row r="121">
          <cell r="C121" t="str">
            <v>COOPERATIVA JUDICIAL DEL TOLIMA</v>
          </cell>
        </row>
        <row r="122">
          <cell r="C122" t="str">
            <v>COOPERATIVA TOLIMENSE DE AHORRO Y CREDITO COOFINANCIAR</v>
          </cell>
        </row>
        <row r="123">
          <cell r="C123" t="str">
            <v>COOPERATIVA MULTIACTIVA DE LOS TRABAJADORES DEL ISS</v>
          </cell>
        </row>
        <row r="124">
          <cell r="C124" t="str">
            <v>CESCA COOPERATIVA DE AHORRO Y CREDITO</v>
          </cell>
        </row>
        <row r="125">
          <cell r="C125" t="str">
            <v>COOPERATIVA DE TRANSPORTE TAX LA FERIA</v>
          </cell>
        </row>
        <row r="126">
          <cell r="C126" t="str">
            <v>COOPERATIVA MULTIACTIVA DE TRABAJADORES DE LA CHEC LTDA.</v>
          </cell>
        </row>
        <row r="127">
          <cell r="C127" t="str">
            <v>COOPERATIVA DE PROFESIONALES DE CALDAS</v>
          </cell>
        </row>
        <row r="128">
          <cell r="C128" t="str">
            <v>COOPERATIVA DE TRABAJADORES DE LA CHEC LTDA.</v>
          </cell>
        </row>
        <row r="129">
          <cell r="C129" t="str">
            <v>COOPERATIVA CALDENSE DEL PROFESOR</v>
          </cell>
        </row>
        <row r="130">
          <cell r="C130" t="str">
            <v>COOPERATIVA DE PROMOCION SOCIAL</v>
          </cell>
        </row>
        <row r="131">
          <cell r="C131" t="str">
            <v>COOPERATIVA DE COMUNICACIONES DE CALDAS LTDA</v>
          </cell>
        </row>
        <row r="132">
          <cell r="C132" t="str">
            <v>COOPERATIVA LABOYANA DE AHORRO Y CREDITO</v>
          </cell>
        </row>
        <row r="133">
          <cell r="C133" t="str">
            <v>COOPERATIVA DE AHORRO Y CREDITO SAN MIGUEL</v>
          </cell>
        </row>
        <row r="134">
          <cell r="C134" t="str">
            <v>COOPERATIVA LATINOAMERICANA DE AHORRO Y CREDITO</v>
          </cell>
        </row>
        <row r="135">
          <cell r="C135" t="str">
            <v>COOPERATIVA DE AHORRO Y CREDITO DEL FUTURO</v>
          </cell>
        </row>
        <row r="136">
          <cell r="C136" t="str">
            <v>COOPERATIVA FUTURISTA DE AHORRO Y CREDITO DE NEIVA</v>
          </cell>
        </row>
        <row r="137">
          <cell r="C137" t="str">
            <v>COOPERATIVA ESPECIALIZADA DE AHORRO Y CREDITO COOTRACERREJON</v>
          </cell>
        </row>
        <row r="138">
          <cell r="C138" t="str">
            <v>COOPERATIVA MULTIACTIVA COOMONOMEROS</v>
          </cell>
        </row>
        <row r="139">
          <cell r="C139" t="str">
            <v>COOPERATIVA FINANCIERA CAFETERA</v>
          </cell>
        </row>
        <row r="140">
          <cell r="C140" t="str">
            <v>COOPERATIVA NACIONAL DE AHORRO Y CREDITO AVANZA</v>
          </cell>
        </row>
        <row r="141">
          <cell r="C141" t="str">
            <v>COOPERATIVA ESPECIALIZADA DE AHORRO Y CREDITO COOPIGON</v>
          </cell>
        </row>
        <row r="142">
          <cell r="C142" t="str">
            <v>COOPERATIVA ESPECIALIZADA DE AHORRO Y CREDITO GUADALUPE</v>
          </cell>
        </row>
        <row r="143">
          <cell r="C143" t="str">
            <v>COOPERATIVA MULTISERVICIOS BARICHARA LTDA</v>
          </cell>
        </row>
        <row r="144">
          <cell r="C144" t="str">
            <v>COPERATIVA DE AHORRO Y CREDITO LA BELLEZA</v>
          </cell>
        </row>
        <row r="145">
          <cell r="C145" t="str">
            <v>COOPERATIVA DE AHORRO Y CREDITO PARA EL DESARROLLO SOLIDARIO DE COLOMBIA</v>
          </cell>
        </row>
        <row r="146">
          <cell r="C146" t="str">
            <v>COOPERATIVA DE AHORRO Y CREDITO DE LOS TRABAJADORES DEL SECTOR EDUCATIVO DE COLOMBIA LTDA</v>
          </cell>
        </row>
        <row r="147">
          <cell r="C147" t="str">
            <v>COOPERATIVA ESPECIALIZADA DE AHORRO Y CREDITO CREDISERVIR</v>
          </cell>
        </row>
        <row r="148">
          <cell r="C148" t="str">
            <v>COOPERATIVA INTEGRAL PARA EL DESARROLLO SOCIAL Y ECONOMICO DE TEORAMA</v>
          </cell>
        </row>
        <row r="149">
          <cell r="C149" t="str">
            <v>COOPERATIVA ESPECIALIZADA DE AHORRO Y CREDITO COINPROGUA LTDA</v>
          </cell>
        </row>
        <row r="150">
          <cell r="C150" t="str">
            <v>COOPERATIVA DE AHORRO Y CREDITO DE TELECOMUNICACIONES DE CUCUTA LTDA.</v>
          </cell>
        </row>
        <row r="151">
          <cell r="C151" t="str">
            <v>COOPERATIVA DE AHORRO Y CREDITO LA PLAYA DE BELEN LTDA</v>
          </cell>
        </row>
        <row r="152">
          <cell r="C152" t="str">
            <v>COOPERATIVA DE AHORRO Y CREDITO NACIONAL LIMITADA</v>
          </cell>
        </row>
        <row r="153">
          <cell r="C153" t="str">
            <v>COOPERATIVA DE LOS TRABAJADORES DE LA EDUCACION Y EMPRESARIOS DEL PUTUMAYO</v>
          </cell>
        </row>
        <row r="154">
          <cell r="C154" t="str">
            <v>COOPERATIVA DE SERVICIOS MULTIPLES VILLANUEVA LIMITADA</v>
          </cell>
        </row>
        <row r="155">
          <cell r="C155" t="str">
            <v>COOPERATIVA INTEGRAL CAMPESINA PARAMO LTDA</v>
          </cell>
        </row>
        <row r="156">
          <cell r="C156" t="str">
            <v>COOPERATIVA DE AHORRO Y CREDITO DE PUENTE NACIONAL</v>
          </cell>
        </row>
        <row r="157">
          <cell r="C157" t="str">
            <v>COOPERATIVA DE SERVICIOS MULTIPLES MOGOTES</v>
          </cell>
        </row>
        <row r="158">
          <cell r="C158" t="str">
            <v>COOPERATIVA DE AHORRO Y CREDITO VALLE DE SAN JOSE LTDA</v>
          </cell>
        </row>
        <row r="159">
          <cell r="C159" t="str">
            <v>COOPERATIVA DE AHORRO Y CREDITO DEL NUCLEO FAMILIAR DE LOS TRAB.DE ECP.LTDA</v>
          </cell>
        </row>
        <row r="160">
          <cell r="C160" t="str">
            <v>COOPERATIVA DE AHORRO Y CREDITO LA GRANJA LTDA.</v>
          </cell>
        </row>
        <row r="161">
          <cell r="C161" t="str">
            <v>COOPERATIVA DE AHORRO Y CREDITO TABACALERA Y AGROPECUARIA LTDA</v>
          </cell>
        </row>
        <row r="162">
          <cell r="C162" t="str">
            <v>COOPERATIVA MULTIACTIVA DEL GUAINIA</v>
          </cell>
        </row>
        <row r="163">
          <cell r="C163" t="str">
            <v>COOPERATIVA NACIONAL EDUCATIVA DE AHORRO Y CREDITO</v>
          </cell>
        </row>
        <row r="164">
          <cell r="C164" t="str">
            <v>COOPERATIVA DE TRABAJADORES DE LA EDUCACION DEL RISARALDA</v>
          </cell>
        </row>
        <row r="165">
          <cell r="C165" t="str">
            <v>COOPERATIVA LA ROSA</v>
          </cell>
        </row>
        <row r="166">
          <cell r="C166" t="str">
            <v>COOPERATIVA FAVI UTP</v>
          </cell>
        </row>
        <row r="167">
          <cell r="C167" t="str">
            <v>COOPERATIVA DE AHORRO Y CREDITO SOCIAL LTDA PROSPERANDO</v>
          </cell>
        </row>
        <row r="168">
          <cell r="C168" t="str">
            <v>COOPERATIVA DE AHORRO Y CREDITO FINANCIERA COAGROSUR</v>
          </cell>
        </row>
        <row r="169">
          <cell r="C169" t="str">
            <v>COOPANTEX COOPERATIVA DE AHORRO Y CREDITO</v>
          </cell>
        </row>
        <row r="170">
          <cell r="C170" t="str">
            <v>COOPERATIVA DE AHORRO Y CREDITO EL PROGRESO SOCIAL LTDA</v>
          </cell>
        </row>
        <row r="171">
          <cell r="C171" t="str">
            <v>COOPERATIVA DE AHORRO Y CREDITO COOMPARTIR</v>
          </cell>
        </row>
        <row r="172">
          <cell r="C172" t="str">
            <v>COOPERATIVA DE AHORRO Y CREDITO CREDICAFE</v>
          </cell>
        </row>
        <row r="173">
          <cell r="C173" t="str">
            <v>COOPERATIVA DE AHORRO Y CREDITO BERLIN</v>
          </cell>
        </row>
        <row r="174">
          <cell r="C174" t="str">
            <v>COOPERATIVA DE AHORRO Y CREDITO DE AIPE</v>
          </cell>
        </row>
        <row r="175">
          <cell r="C175" t="str">
            <v>COOPERATIVA DE AHORRO Y CREDITO DE SANTANDER LIMITADA</v>
          </cell>
        </row>
        <row r="176">
          <cell r="C176" t="str">
            <v>COOPERATIVA DE AHORRO Y CREDITO TRABAJADORES DEL SENA LTDA</v>
          </cell>
        </row>
        <row r="177">
          <cell r="C177" t="str">
            <v>COOPERATIVA DE AHORRO Y CRÉDITO FINCOMERCIO LTDA</v>
          </cell>
        </row>
        <row r="178">
          <cell r="C178" t="str">
            <v>COOPERATIVA BELEN AHORRO Y CREDITO</v>
          </cell>
        </row>
        <row r="179">
          <cell r="C179" t="str">
            <v>COOPERATIVA DE AHORRO Y CREDITO UNIMOS</v>
          </cell>
        </row>
        <row r="180">
          <cell r="C180" t="str">
            <v>COOPERATIVA DE AHORRO Y CREDITO FINANCIAFONDOS</v>
          </cell>
        </row>
        <row r="181">
          <cell r="C181" t="str">
            <v>COOPERATIVA DE AHORRO Y CREDITO UNION COLOMBIANA</v>
          </cell>
        </row>
        <row r="182">
          <cell r="C182" t="str">
            <v>COOPERATIVA DE AHORRO Y CREDITO DE DROGUISTAS DETALLISTAS</v>
          </cell>
        </row>
        <row r="183">
          <cell r="C183" t="str">
            <v>COOPERATIVA DE AHORRO Y CREDITO COLANTA</v>
          </cell>
        </row>
        <row r="184">
          <cell r="C184" t="str">
            <v>MICROEMPRESAS DE COLOMBIA COOPERATIVA DE AHORRO Y CREDITO</v>
          </cell>
        </row>
        <row r="185">
          <cell r="C185" t="str">
            <v>COOPERATIVA DE AHORRO Y CREDITO CAJA UNION COOPERATIVA</v>
          </cell>
        </row>
        <row r="186">
          <cell r="C186" t="str">
            <v>COOPERATIVA ESPECIALIZADA DE AHORRO Y CREDITO AFROAMERICANA</v>
          </cell>
        </row>
        <row r="187">
          <cell r="C187" t="str">
            <v>COPERATIVA  ESPECIALIZADA DE AHORRO Y CREDITO CANAPRO</v>
          </cell>
        </row>
        <row r="188">
          <cell r="C188" t="str">
            <v>PRECOOPERATIVA PARA EL FOMENTO Y DESARROLLO DE LAS ACTIVIDADES MINERAS</v>
          </cell>
        </row>
        <row r="189">
          <cell r="C189" t="str">
            <v>LA COOPERATIVA DE AHORRO Y CREDITO SUCREDITO</v>
          </cell>
        </row>
        <row r="190">
          <cell r="C190" t="str">
            <v>COOPERTAIVA ESPECIALIZADA DE AHORRO Y CREDITO TAX LA FERIA</v>
          </cell>
        </row>
        <row r="191">
          <cell r="C191" t="str">
            <v>COOPERATIVA SUYA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H1">
            <v>0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H1">
            <v>0</v>
          </cell>
        </row>
      </sheetData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 ENTIDADES"/>
      <sheetName val="DATOS REGIONES"/>
      <sheetName val="DATOS COPERATIVAS"/>
      <sheetName val="PERCENTIL"/>
      <sheetName val="SEVERIDAD"/>
      <sheetName val="DATOS GRAF"/>
      <sheetName val="MAPA CALOR 1"/>
      <sheetName val="DESEMPLEO"/>
      <sheetName val="ESCENARIOS"/>
      <sheetName val="DETALLE MAPA CALOR 1"/>
      <sheetName val="MAPA CALOR 2"/>
      <sheetName val="INF ESCENARIOS"/>
      <sheetName val="INF DET CALIFICACION X ENTIDAD"/>
      <sheetName val="INF X REGIONAL Y SECTOR"/>
      <sheetName val="DATOS CALIFICACION"/>
      <sheetName val="ROE Y ROA"/>
      <sheetName val="SOLVENCIA"/>
      <sheetName val="TABLA DINAMICA CONSULTA"/>
      <sheetName val="Calificacion 1"/>
      <sheetName val="Calificacion 2"/>
      <sheetName val="Calificacion 3"/>
      <sheetName val="Calificacion 4"/>
      <sheetName val="BD PRINCIPAL"/>
      <sheetName val="BD CALIFICACIONES"/>
      <sheetName val="PROY CARTERA BRUTA"/>
      <sheetName val="BD ESTADOS FINANCIEROS"/>
      <sheetName val="BD CUADRO MANDO"/>
      <sheetName val="CONSOLIDADO"/>
      <sheetName val="BD RELACION SOLVENCIA"/>
      <sheetName val="CAPITAL SO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48">
          <cell r="D548">
            <v>0.15</v>
          </cell>
        </row>
      </sheetData>
      <sheetData sheetId="9"/>
      <sheetData sheetId="10"/>
      <sheetData sheetId="11"/>
      <sheetData sheetId="12"/>
      <sheetData sheetId="13"/>
      <sheetData sheetId="14">
        <row r="3">
          <cell r="AH3" t="str">
            <v>Top4_</v>
          </cell>
        </row>
        <row r="36">
          <cell r="T36" t="str">
            <v>Actual</v>
          </cell>
        </row>
        <row r="37">
          <cell r="T37" t="str">
            <v>Escenario-1</v>
          </cell>
        </row>
        <row r="38">
          <cell r="T38" t="str">
            <v>Escenario-3</v>
          </cell>
        </row>
        <row r="39">
          <cell r="T39" t="str">
            <v>Escenario-4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c2016"/>
      <sheetName val="Dic2017"/>
      <sheetName val="Dic2018"/>
      <sheetName val="Dic2019"/>
      <sheetName val="Dic2020"/>
      <sheetName val="Ene"/>
      <sheetName val="Feb"/>
      <sheetName val="Mar"/>
      <sheetName val="Abr"/>
      <sheetName val="May"/>
      <sheetName val="Jun"/>
      <sheetName val="Jul"/>
      <sheetName val="Ago"/>
      <sheetName val="Sept"/>
      <sheetName val="Oct"/>
      <sheetName val="Nov"/>
      <sheetName val="Dic"/>
      <sheetName val="TabInd-M"/>
      <sheetName val="EF-M"/>
      <sheetName val="Indicadores-M"/>
      <sheetName val="TabInd-A"/>
      <sheetName val="EF-A"/>
      <sheetName val="Indicadores-A"/>
      <sheetName val="IndCons"/>
      <sheetName val="ListaCoop"/>
      <sheetName val="cartera"/>
      <sheetName val="MatRiesDic"/>
      <sheetName val="Car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A3" t="str">
            <v>---</v>
          </cell>
        </row>
        <row r="4">
          <cell r="A4">
            <v>43496</v>
          </cell>
        </row>
        <row r="5">
          <cell r="A5">
            <v>43524</v>
          </cell>
        </row>
        <row r="6">
          <cell r="A6">
            <v>43555</v>
          </cell>
        </row>
        <row r="7">
          <cell r="A7">
            <v>43585</v>
          </cell>
        </row>
        <row r="8">
          <cell r="A8">
            <v>43615</v>
          </cell>
        </row>
        <row r="9">
          <cell r="A9">
            <v>43646</v>
          </cell>
        </row>
        <row r="10">
          <cell r="A10">
            <v>43677</v>
          </cell>
        </row>
        <row r="11">
          <cell r="A11">
            <v>43708</v>
          </cell>
        </row>
        <row r="12">
          <cell r="A12">
            <v>43738</v>
          </cell>
        </row>
        <row r="13">
          <cell r="A13">
            <v>43769</v>
          </cell>
        </row>
        <row r="14">
          <cell r="A14">
            <v>43799</v>
          </cell>
        </row>
        <row r="15">
          <cell r="A15">
            <v>43830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c2016"/>
      <sheetName val="Dic2017"/>
      <sheetName val="Dic2018"/>
      <sheetName val="Dic2019"/>
      <sheetName val="Ene"/>
      <sheetName val="Feb"/>
      <sheetName val="Mar"/>
      <sheetName val="Abr"/>
      <sheetName val="May"/>
      <sheetName val="Jun"/>
      <sheetName val="Jul"/>
      <sheetName val="Ago"/>
      <sheetName val="Sept"/>
      <sheetName val="Oct"/>
      <sheetName val="Nov"/>
      <sheetName val="Dic2020"/>
      <sheetName val="TabInd-M"/>
      <sheetName val="EF-M"/>
      <sheetName val="Indicadores-M"/>
      <sheetName val="TabInd-A"/>
      <sheetName val="EF-A"/>
      <sheetName val="Indicadores-A"/>
      <sheetName val="ListaCoop"/>
      <sheetName val="cartera"/>
      <sheetName val="Cart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A3" t="str">
            <v>---</v>
          </cell>
        </row>
        <row r="4">
          <cell r="A4">
            <v>43861</v>
          </cell>
        </row>
        <row r="5">
          <cell r="A5">
            <v>43890</v>
          </cell>
        </row>
        <row r="6">
          <cell r="A6">
            <v>43921</v>
          </cell>
        </row>
        <row r="7">
          <cell r="A7">
            <v>43951</v>
          </cell>
        </row>
        <row r="8">
          <cell r="A8">
            <v>43982</v>
          </cell>
        </row>
        <row r="9">
          <cell r="A9">
            <v>44012</v>
          </cell>
        </row>
        <row r="10">
          <cell r="A10">
            <v>44043</v>
          </cell>
        </row>
        <row r="11">
          <cell r="A11">
            <v>44074</v>
          </cell>
        </row>
        <row r="12">
          <cell r="A12">
            <v>44104</v>
          </cell>
        </row>
        <row r="13">
          <cell r="A13">
            <v>44135</v>
          </cell>
        </row>
        <row r="14">
          <cell r="A14">
            <v>44165</v>
          </cell>
        </row>
        <row r="15">
          <cell r="A15">
            <v>44196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E GENERAL"/>
      <sheetName val="Hoja1"/>
      <sheetName val="INFORME IMPACTO X ENTIDAD"/>
      <sheetName val="MODELO"/>
      <sheetName val="MODELO DETALLE"/>
      <sheetName val="FEB"/>
      <sheetName val="INF TOTALES"/>
      <sheetName val="INFORME"/>
      <sheetName val="datos informe"/>
      <sheetName val="E1"/>
      <sheetName val="E2"/>
      <sheetName val="E3"/>
      <sheetName val="INDICADORES"/>
      <sheetName val="RESUMEN"/>
      <sheetName val="CONTROL CUENTAS"/>
      <sheetName val="VENCIMIENTOS"/>
      <sheetName val="INDICES"/>
      <sheetName val="DATOS"/>
      <sheetName val="Acerno_Cache_XXXXX"/>
      <sheetName val="DATOS (2)"/>
      <sheetName val=" INDICES REVIS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89">
          <cell r="A189" t="str">
            <v>ENERO</v>
          </cell>
        </row>
        <row r="190">
          <cell r="A190" t="str">
            <v>FEBRERO</v>
          </cell>
        </row>
        <row r="191">
          <cell r="A191" t="str">
            <v>MARZO</v>
          </cell>
        </row>
        <row r="192">
          <cell r="A192" t="str">
            <v>ABRIL</v>
          </cell>
        </row>
        <row r="193">
          <cell r="A193" t="str">
            <v>MAYO</v>
          </cell>
        </row>
        <row r="194">
          <cell r="A194" t="str">
            <v>JUNIO</v>
          </cell>
        </row>
        <row r="195">
          <cell r="A195" t="str">
            <v>JULIO</v>
          </cell>
        </row>
        <row r="196">
          <cell r="A196" t="str">
            <v>AGOSTO</v>
          </cell>
        </row>
        <row r="197">
          <cell r="A197" t="str">
            <v>SEPTIEMBRE</v>
          </cell>
        </row>
        <row r="198">
          <cell r="A198" t="str">
            <v>OCTUBRE</v>
          </cell>
        </row>
        <row r="199">
          <cell r="A199" t="str">
            <v>NOVIEMBRE</v>
          </cell>
        </row>
        <row r="200">
          <cell r="A200" t="str">
            <v>DICIEMBRE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outlinePr summaryBelow="0" summaryRight="0"/>
  </sheetPr>
  <dimension ref="B1:L21"/>
  <sheetViews>
    <sheetView showGridLines="0" tabSelected="1" zoomScale="104" zoomScaleNormal="80" workbookViewId="0">
      <selection activeCell="H6" sqref="H6"/>
    </sheetView>
  </sheetViews>
  <sheetFormatPr baseColWidth="10" defaultColWidth="11.44140625" defaultRowHeight="15.6" x14ac:dyDescent="0.3"/>
  <cols>
    <col min="1" max="1" width="11.44140625" style="8"/>
    <col min="2" max="2" width="13.77734375" style="9" customWidth="1"/>
    <col min="3" max="4" width="12.44140625" style="8" customWidth="1"/>
    <col min="5" max="5" width="25.5546875" style="10" customWidth="1"/>
    <col min="6" max="6" width="24.33203125" style="10" customWidth="1"/>
    <col min="7" max="8" width="14.88671875" style="10" customWidth="1"/>
    <col min="9" max="9" width="25.77734375" style="11" customWidth="1"/>
    <col min="10" max="10" width="17.77734375" style="8" customWidth="1"/>
    <col min="11" max="11" width="16.77734375" style="8" customWidth="1"/>
    <col min="12" max="12" width="13.88671875" style="8" customWidth="1"/>
    <col min="13" max="16384" width="11.44140625" style="8"/>
  </cols>
  <sheetData>
    <row r="1" spans="2:12" ht="34.049999999999997" customHeight="1" x14ac:dyDescent="0.3">
      <c r="B1" s="1" t="s">
        <v>26</v>
      </c>
      <c r="C1" s="1" t="s">
        <v>53</v>
      </c>
      <c r="D1" s="1" t="s">
        <v>62</v>
      </c>
      <c r="E1" s="1" t="s">
        <v>39</v>
      </c>
      <c r="F1" s="1" t="s">
        <v>24</v>
      </c>
      <c r="G1" s="1" t="s">
        <v>23</v>
      </c>
      <c r="H1" s="1" t="s">
        <v>74</v>
      </c>
      <c r="I1" s="2" t="s">
        <v>73</v>
      </c>
      <c r="J1" s="19" t="s">
        <v>68</v>
      </c>
      <c r="K1" s="19" t="s">
        <v>69</v>
      </c>
      <c r="L1" s="15" t="s">
        <v>70</v>
      </c>
    </row>
    <row r="2" spans="2:12" ht="27.6" x14ac:dyDescent="0.3">
      <c r="B2" s="30" t="s">
        <v>61</v>
      </c>
      <c r="C2" s="27" t="s">
        <v>20</v>
      </c>
      <c r="D2" s="33">
        <v>0.3</v>
      </c>
      <c r="E2" s="6" t="s">
        <v>0</v>
      </c>
      <c r="F2" s="6" t="s">
        <v>0</v>
      </c>
      <c r="G2" s="6" t="s">
        <v>1</v>
      </c>
      <c r="H2" s="6"/>
      <c r="I2" s="4">
        <f>(110994210832.51/84567053790.73)</f>
        <v>1.312499441061016</v>
      </c>
      <c r="J2" s="18">
        <v>0.05</v>
      </c>
      <c r="K2" s="14"/>
      <c r="L2" s="14"/>
    </row>
    <row r="3" spans="2:12" ht="55.2" x14ac:dyDescent="0.3">
      <c r="B3" s="31"/>
      <c r="C3" s="28"/>
      <c r="D3" s="28"/>
      <c r="E3" s="6" t="s">
        <v>16</v>
      </c>
      <c r="F3" s="20" t="s">
        <v>2</v>
      </c>
      <c r="G3" s="20" t="s">
        <v>3</v>
      </c>
      <c r="H3" s="20"/>
      <c r="I3" s="12" t="s">
        <v>60</v>
      </c>
      <c r="J3" s="21">
        <v>0.1</v>
      </c>
      <c r="K3" s="21">
        <v>0.15</v>
      </c>
      <c r="L3" s="14">
        <v>8</v>
      </c>
    </row>
    <row r="4" spans="2:12" ht="41.4" x14ac:dyDescent="0.3">
      <c r="B4" s="31"/>
      <c r="C4" s="28"/>
      <c r="D4" s="28"/>
      <c r="E4" s="6" t="s">
        <v>56</v>
      </c>
      <c r="F4" s="6" t="s">
        <v>57</v>
      </c>
      <c r="G4" s="6" t="s">
        <v>58</v>
      </c>
      <c r="H4" s="6"/>
      <c r="I4" s="4">
        <f>(64057500000/84567053790.73)</f>
        <v>0.75747583874113633</v>
      </c>
      <c r="J4" s="16">
        <v>0.05</v>
      </c>
      <c r="K4" s="14"/>
      <c r="L4" s="14"/>
    </row>
    <row r="5" spans="2:12" ht="41.4" x14ac:dyDescent="0.3">
      <c r="B5" s="32"/>
      <c r="C5" s="29"/>
      <c r="D5" s="29"/>
      <c r="E5" s="6" t="s">
        <v>41</v>
      </c>
      <c r="F5" s="20" t="s">
        <v>4</v>
      </c>
      <c r="G5" s="6" t="s">
        <v>5</v>
      </c>
      <c r="H5" s="6"/>
      <c r="I5" s="7">
        <f>(12890009994.22+0+217160745)/332744986112.27</f>
        <v>3.9391039042726755E-2</v>
      </c>
      <c r="J5" s="16">
        <v>0.1</v>
      </c>
      <c r="K5" s="16">
        <v>0.4</v>
      </c>
      <c r="L5" s="14">
        <v>6</v>
      </c>
    </row>
    <row r="6" spans="2:12" ht="128.55000000000001" customHeight="1" x14ac:dyDescent="0.3">
      <c r="B6" s="40" t="s">
        <v>63</v>
      </c>
      <c r="C6" s="27" t="s">
        <v>21</v>
      </c>
      <c r="D6" s="33">
        <v>0.25</v>
      </c>
      <c r="E6" s="6" t="s">
        <v>40</v>
      </c>
      <c r="F6" s="4" t="s">
        <v>28</v>
      </c>
      <c r="G6" s="6" t="s">
        <v>27</v>
      </c>
      <c r="H6" s="43"/>
      <c r="I6" s="4">
        <f>(0+0+0+0+812708312+142209982+16558628+293136721+0+0+0+0+0+0+0+0+334817650+101928998+28383307+276540608+14271464564+3480676911+7414794471+38794517040+0+0+0+0+0+0+0+0+0+0+0+0+0+0+0+0+105253822+864031166.01+215049237+2996984327+0+0+0+0+0+0+0+0)/(560673695+8812246933+0+0+61909640448+195866066358+0+0+0+0+11644584790.01+6322334653)</f>
        <v>0.24603728738184219</v>
      </c>
      <c r="J6" s="16">
        <v>0.05</v>
      </c>
      <c r="K6" s="16">
        <v>0.16669999999999999</v>
      </c>
      <c r="L6" s="14">
        <v>1</v>
      </c>
    </row>
    <row r="7" spans="2:12" ht="82.8" x14ac:dyDescent="0.3">
      <c r="B7" s="41"/>
      <c r="C7" s="28"/>
      <c r="D7" s="28"/>
      <c r="E7" s="6" t="s">
        <v>42</v>
      </c>
      <c r="F7" s="4" t="s">
        <v>6</v>
      </c>
      <c r="G7" s="6" t="s">
        <v>29</v>
      </c>
      <c r="H7" s="6"/>
      <c r="I7" s="4">
        <f>((0+0+0+0+812708312+142209982+16558628+293136721+0+0+0+0+0+0+0+141225+334817650+101928998+28383307+276540608+14271464564+3480676911+7414794471+38794517040+0+0+0+0+0+0+0+0+0+0+0+0+0+0+0+0+105253822+864031166.01+215049237+2996984327+0+0+0+0+0+0+0+0)/(560673695+8812246933+0+0+61909640448+195866066358+0+0+0+0+11644584790.01+6322334653)+16239931676.63) / (560673695+8812246933+0+0+61909640448+195866066358+0+0+0+0+11644584790.01+6322334653+16239931676.63)</f>
        <v>5.3889618183879801E-2</v>
      </c>
      <c r="J7" s="16">
        <v>0.05</v>
      </c>
      <c r="K7" s="16">
        <v>0.19370000000000001</v>
      </c>
      <c r="L7" s="14">
        <v>1</v>
      </c>
    </row>
    <row r="8" spans="2:12" ht="27.6" x14ac:dyDescent="0.3">
      <c r="B8" s="41"/>
      <c r="C8" s="28"/>
      <c r="D8" s="28"/>
      <c r="E8" s="6" t="s">
        <v>43</v>
      </c>
      <c r="F8" s="6" t="s">
        <v>18</v>
      </c>
      <c r="G8" s="6" t="s">
        <v>18</v>
      </c>
      <c r="H8" s="6"/>
      <c r="I8" s="4">
        <f>(265626869+32731528638+0+0+1375361916+3451386562.52+0 / 560673695+8812246933+0+0+61909640448+195866066358+0+0+0+0+11644584790.01+6322334653)</f>
        <v>322378777167.53003</v>
      </c>
      <c r="J8" s="16">
        <v>0.05</v>
      </c>
      <c r="K8" s="16">
        <v>0.15</v>
      </c>
      <c r="L8" s="14">
        <v>1</v>
      </c>
    </row>
    <row r="9" spans="2:12" ht="27.6" x14ac:dyDescent="0.3">
      <c r="B9" s="41"/>
      <c r="C9" s="28"/>
      <c r="D9" s="28"/>
      <c r="E9" s="6" t="s">
        <v>44</v>
      </c>
      <c r="F9" s="6" t="s">
        <v>19</v>
      </c>
      <c r="G9" s="6" t="s">
        <v>7</v>
      </c>
      <c r="H9" s="6"/>
      <c r="I9" s="4">
        <f>(31821888749.72+3698869932.85+0+560673695+0+7547633290+812708312+0+0+0+0+61167969885+334817650+131904613372+14271464564+0+0+0+0+0+0+0+0+7463266238+105253822+4945736829+0+1376597824+0+0+0)/100000</f>
        <v>2660114.9416356999</v>
      </c>
      <c r="J9" s="16">
        <v>0.05</v>
      </c>
      <c r="K9" s="22">
        <v>0.40110000000000001</v>
      </c>
      <c r="L9" s="14">
        <v>1</v>
      </c>
    </row>
    <row r="10" spans="2:12" ht="41.4" x14ac:dyDescent="0.3">
      <c r="B10" s="42"/>
      <c r="C10" s="29"/>
      <c r="D10" s="29"/>
      <c r="E10" s="6" t="s">
        <v>55</v>
      </c>
      <c r="F10" s="6" t="s">
        <v>31</v>
      </c>
      <c r="G10" s="6" t="s">
        <v>30</v>
      </c>
      <c r="H10" s="6"/>
      <c r="I10" s="4">
        <f>(13000000+0+252626869+0+363383381+0+949199341+0+30962706213+0+0+0+0+0+0+0+0+0+0+71976947+0+173356918+0+1123640371+0+0+0+0+0+0) / (0+0+0+142209982+16558628+293136721+0+0+0+0+0+0+101928998+28383307+276540608+3480676911+7414794471+38794517040+0+0+0+0+0+0+0+0+0+0+0+0+864031166.01+215049237+2996984327+0+0+0+0+0+0)</f>
        <v>0.62077816240253236</v>
      </c>
      <c r="J10" s="16">
        <v>0.05</v>
      </c>
      <c r="K10" s="16">
        <v>1.5</v>
      </c>
      <c r="L10" s="14">
        <v>1</v>
      </c>
    </row>
    <row r="11" spans="2:12" ht="69" x14ac:dyDescent="0.3">
      <c r="B11" s="37" t="s">
        <v>64</v>
      </c>
      <c r="C11" s="27" t="s">
        <v>32</v>
      </c>
      <c r="D11" s="33">
        <v>0.1</v>
      </c>
      <c r="E11" s="6" t="s">
        <v>45</v>
      </c>
      <c r="F11" s="6" t="s">
        <v>33</v>
      </c>
      <c r="G11" s="6" t="s">
        <v>34</v>
      </c>
      <c r="H11" s="6"/>
      <c r="I11" s="4">
        <f>((3292788339.31-1684714563-0)/3292788339.31)</f>
        <v>0.48836232718406974</v>
      </c>
      <c r="J11" s="16" t="s">
        <v>65</v>
      </c>
      <c r="K11" s="16">
        <v>0.4</v>
      </c>
      <c r="L11" s="14">
        <v>5</v>
      </c>
    </row>
    <row r="12" spans="2:12" ht="82.8" x14ac:dyDescent="0.3">
      <c r="B12" s="38"/>
      <c r="C12" s="28"/>
      <c r="D12" s="28"/>
      <c r="E12" s="6" t="s">
        <v>46</v>
      </c>
      <c r="F12" s="6" t="s">
        <v>17</v>
      </c>
      <c r="G12" s="6" t="s">
        <v>35</v>
      </c>
      <c r="H12" s="6"/>
      <c r="I12" s="4">
        <f>((3292788339.31+86711225-1684714563-0-635065872-0-364106691.07-581030864.68-0) / (3292788339.31+86711225))</f>
        <v>3.3904893721563308E-2</v>
      </c>
      <c r="J12" s="16" t="s">
        <v>65</v>
      </c>
      <c r="K12" s="16">
        <v>0.45</v>
      </c>
      <c r="L12" s="14">
        <v>6</v>
      </c>
    </row>
    <row r="13" spans="2:12" ht="41.4" x14ac:dyDescent="0.3">
      <c r="B13" s="38"/>
      <c r="C13" s="28"/>
      <c r="D13" s="28"/>
      <c r="E13" s="6" t="s">
        <v>47</v>
      </c>
      <c r="F13" s="6" t="s">
        <v>9</v>
      </c>
      <c r="G13" s="6" t="s">
        <v>10</v>
      </c>
      <c r="H13" s="6"/>
      <c r="I13" s="4">
        <f>0 / 221750775279.76</f>
        <v>0</v>
      </c>
      <c r="J13" s="16" t="s">
        <v>65</v>
      </c>
      <c r="K13" s="14"/>
      <c r="L13" s="14"/>
    </row>
    <row r="14" spans="2:12" ht="27.6" x14ac:dyDescent="0.3">
      <c r="B14" s="39"/>
      <c r="C14" s="29"/>
      <c r="D14" s="29"/>
      <c r="E14" s="6" t="s">
        <v>48</v>
      </c>
      <c r="F14" s="6" t="s">
        <v>25</v>
      </c>
      <c r="G14" s="6" t="s">
        <v>11</v>
      </c>
      <c r="H14" s="6"/>
      <c r="I14" s="4">
        <f>(31821888749.72+3698869932.85+0+560673695+0+7547633290+812708312+0+0+0+0+61167969885+334817650+131904613372+14271464564+0+0+0+0+0+0+0+0+7463266238+105253822+4945736829+0+1376597824+0+0+0) / (217297689420.44+0)</f>
        <v>1.2241800401700349</v>
      </c>
      <c r="J14" s="16" t="s">
        <v>65</v>
      </c>
      <c r="K14" s="14"/>
      <c r="L14" s="14"/>
    </row>
    <row r="15" spans="2:12" ht="82.8" x14ac:dyDescent="0.3">
      <c r="B15" s="34" t="s">
        <v>66</v>
      </c>
      <c r="C15" s="27" t="s">
        <v>8</v>
      </c>
      <c r="D15" s="33">
        <v>0.15</v>
      </c>
      <c r="E15" s="6" t="s">
        <v>51</v>
      </c>
      <c r="F15" s="6" t="s">
        <v>12</v>
      </c>
      <c r="G15" s="4" t="s">
        <v>36</v>
      </c>
      <c r="H15" s="4"/>
      <c r="I15" s="4" t="s">
        <v>72</v>
      </c>
      <c r="J15" s="13">
        <v>0.05</v>
      </c>
      <c r="K15" s="22">
        <v>-7.8600000000000003E-2</v>
      </c>
      <c r="L15" s="14">
        <v>1</v>
      </c>
    </row>
    <row r="16" spans="2:12" ht="69" x14ac:dyDescent="0.3">
      <c r="B16" s="35"/>
      <c r="C16" s="28"/>
      <c r="D16" s="28"/>
      <c r="E16" s="5" t="s">
        <v>49</v>
      </c>
      <c r="F16" s="6" t="s">
        <v>13</v>
      </c>
      <c r="G16" s="6" t="s">
        <v>37</v>
      </c>
      <c r="H16" s="6"/>
      <c r="I16" s="4">
        <f>(187340283.07 / (3292788339.31+86711225))</f>
        <v>5.5434326741287711E-2</v>
      </c>
      <c r="J16" s="13">
        <v>0.05</v>
      </c>
      <c r="K16" s="14">
        <v>-9.19</v>
      </c>
      <c r="L16" s="14">
        <v>1</v>
      </c>
    </row>
    <row r="17" spans="2:12" ht="55.2" x14ac:dyDescent="0.3">
      <c r="B17" s="36"/>
      <c r="C17" s="29"/>
      <c r="D17" s="29"/>
      <c r="E17" s="6" t="s">
        <v>50</v>
      </c>
      <c r="F17" s="6" t="s">
        <v>14</v>
      </c>
      <c r="G17" s="6" t="s">
        <v>38</v>
      </c>
      <c r="H17" s="6"/>
      <c r="I17" s="4" t="s">
        <v>22</v>
      </c>
      <c r="J17" s="13">
        <v>0.05</v>
      </c>
      <c r="K17" s="14"/>
      <c r="L17" s="14"/>
    </row>
    <row r="18" spans="2:12" ht="55.2" x14ac:dyDescent="0.3">
      <c r="B18" s="24" t="s">
        <v>67</v>
      </c>
      <c r="C18" s="3" t="s">
        <v>15</v>
      </c>
      <c r="D18" s="17">
        <v>0.2</v>
      </c>
      <c r="E18" s="6" t="s">
        <v>52</v>
      </c>
      <c r="F18" s="6" t="s">
        <v>54</v>
      </c>
      <c r="G18" s="6"/>
      <c r="H18" s="6"/>
      <c r="I18" s="12" t="s">
        <v>59</v>
      </c>
      <c r="J18" s="13">
        <v>0.2</v>
      </c>
      <c r="K18" s="16">
        <v>1.5</v>
      </c>
      <c r="L18" s="14">
        <v>10</v>
      </c>
    </row>
    <row r="21" spans="2:12" x14ac:dyDescent="0.3">
      <c r="B21" s="25" t="s">
        <v>71</v>
      </c>
      <c r="C21" s="26"/>
      <c r="D21" s="23">
        <f>+SUMPRODUCT(J2:J18,L2:L18)</f>
        <v>3.7500000000000004</v>
      </c>
    </row>
  </sheetData>
  <mergeCells count="12">
    <mergeCell ref="C2:C5"/>
    <mergeCell ref="B2:B5"/>
    <mergeCell ref="D2:D5"/>
    <mergeCell ref="C15:C17"/>
    <mergeCell ref="B15:B17"/>
    <mergeCell ref="D15:D17"/>
    <mergeCell ref="C6:C10"/>
    <mergeCell ref="B11:B14"/>
    <mergeCell ref="C11:C14"/>
    <mergeCell ref="B6:B10"/>
    <mergeCell ref="D6:D10"/>
    <mergeCell ref="D11:D14"/>
  </mergeCells>
  <conditionalFormatting sqref="D21">
    <cfRule type="cellIs" dxfId="3" priority="1" operator="between">
      <formula>3</formula>
      <formula>4</formula>
    </cfRule>
  </conditionalFormatting>
  <conditionalFormatting sqref="L1:L1048576">
    <cfRule type="cellIs" dxfId="2" priority="2" operator="between">
      <formula>3</formula>
      <formula>9</formula>
    </cfRule>
    <cfRule type="cellIs" dxfId="1" priority="4" operator="between">
      <formula>9</formula>
      <formula>10</formula>
    </cfRule>
  </conditionalFormatting>
  <conditionalFormatting sqref="L2:L18">
    <cfRule type="cellIs" dxfId="0" priority="3" operator="between">
      <formula>1</formula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ESQUEMA INDICADORES 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Triana</dc:creator>
  <cp:lastModifiedBy>David Lopez Rivera</cp:lastModifiedBy>
  <dcterms:created xsi:type="dcterms:W3CDTF">2020-12-04T04:14:35Z</dcterms:created>
  <dcterms:modified xsi:type="dcterms:W3CDTF">2025-04-08T14:11:38Z</dcterms:modified>
</cp:coreProperties>
</file>