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im\Desktop\Teaching at UMD PC\My courses\DMD courses\BUSI 758 DMD (MSIS)\BUDT 758Q Fall 2020 MSIS DMD (3)\Lectures\CH6 Decision Tree\Ch6 Deciosnon Tree Files\"/>
    </mc:Choice>
  </mc:AlternateContent>
  <xr:revisionPtr revIDLastSave="0" documentId="13_ncr:1_{81703069-8A8F-405C-861C-0169319130C2}" xr6:coauthVersionLast="45" xr6:coauthVersionMax="45" xr10:uidLastSave="{00000000-0000-0000-0000-000000000000}"/>
  <bookViews>
    <workbookView xWindow="-96" yWindow="-96" windowWidth="23232" windowHeight="12552" xr2:uid="{2E472066-9E77-404F-B2F3-149BF670080B}"/>
  </bookViews>
  <sheets>
    <sheet name="Part B" sheetId="2" r:id="rId1"/>
    <sheet name="treeCalc_1" sheetId="8" state="hidden" r:id="rId2"/>
    <sheet name="_PalUtilTempWorksheet" sheetId="7" state="hidden" r:id="rId3"/>
    <sheet name="Optimal Tree" sheetId="13" r:id="rId4"/>
    <sheet name="Optimal Tree (Yes)" sheetId="16" r:id="rId5"/>
    <sheet name="Optimal Tree (EU)" sheetId="17" r:id="rId6"/>
    <sheet name="Strategy B5" sheetId="10" r:id="rId7"/>
    <sheet name="Strategy E3" sheetId="12" r:id="rId8"/>
  </sheets>
  <externalReferences>
    <externalReference r:id="rId9"/>
  </externalReferences>
  <definedNames>
    <definedName name="PalisadeReportWorksheetCreatedBy" localSheetId="3">"PrecisionTree"</definedName>
    <definedName name="PalisadeReportWorksheetCreatedBy" localSheetId="5">"PrecisionTree"</definedName>
    <definedName name="PalisadeReportWorksheetCreatedBy" localSheetId="4">"PrecisionTree"</definedName>
    <definedName name="PalisadeReportWorksheetCreatedBy" localSheetId="6">"PrecisionTree"</definedName>
    <definedName name="PalisadeReportWorksheetCreatedBy" localSheetId="7">"PrecisionTree"</definedName>
    <definedName name="PTree_PolicySuggestion_IncludeDecisionTable" hidden="1">FALSE</definedName>
    <definedName name="PTree_PolicySuggestion_IncludeOptimalDecisionTree" hidden="1">TRUE</definedName>
    <definedName name="PTree_PolicySuggestion_Model" hidden="1">PTreeObjectReference(PTDecisionTree_1,treeCalc_1!$A$1)</definedName>
    <definedName name="PTree_PolicySuggestion_ReportPlacement" hidden="1">0</definedName>
    <definedName name="PTree_PolicySuggestion_StartingNode" hidden="1">PTreeObjectReference(NULL,NULL)</definedName>
    <definedName name="PTree_RiskProfile_IncludeCumulativeChart" hidden="1">FALSE</definedName>
    <definedName name="PTree_RiskProfile_IncludeProbabilityChart" hidden="1">TRUE</definedName>
    <definedName name="PTree_RiskProfile_IncludeStatisticalSummary" hidden="1">TRUE</definedName>
    <definedName name="PTree_RiskProfile_Model" hidden="1">PTreeObjectReference(PTDecisionTree_1,treeCalc_1!$A$1)</definedName>
    <definedName name="PTree_RiskProfile_PathsToAnalyze" hidden="1">1</definedName>
    <definedName name="PTree_RiskProfile_ReportPlacement" hidden="1">0</definedName>
    <definedName name="PTree_RiskProfile_StartingNode" hidden="1">PTreeObjectReference(NULL,NULL)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TRUE</definedName>
    <definedName name="PTree_SensitivityAnalysis_IncludeSpiderGraph" hidden="1">TRUE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0.02</definedName>
    <definedName name="PTree_SensitivityAnalysis_Inputs_1_Minimum" hidden="1">0.01</definedName>
    <definedName name="PTree_SensitivityAnalysis_Inputs_1_OneWayAnalysis" hidden="1">1</definedName>
    <definedName name="PTree_SensitivityAnalysis_Inputs_1_Steps" hidden="1">11</definedName>
    <definedName name="PTree_SensitivityAnalysis_Inputs_1_TwoWayAnalysis" hidden="1">0</definedName>
    <definedName name="PTree_SensitivityAnalysis_Inputs_1_VariationMethod" hidden="1">2</definedName>
    <definedName name="PTree_SensitivityAnalysis_Inputs_1_VaryCell" hidden="1">'Part B'!$B$5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200</definedName>
    <definedName name="PTree_SensitivityAnalysis_Inputs_2_Minimum" hidden="1">80</definedName>
    <definedName name="PTree_SensitivityAnalysis_Inputs_2_OneWayAnalysis" hidden="1">0</definedName>
    <definedName name="PTree_SensitivityAnalysis_Inputs_2_Steps" hidden="1">13</definedName>
    <definedName name="PTree_SensitivityAnalysis_Inputs_2_TwoWayAnalysis" hidden="1">0</definedName>
    <definedName name="PTree_SensitivityAnalysis_Inputs_2_VariationMethod" hidden="1">2</definedName>
    <definedName name="PTree_SensitivityAnalysis_Inputs_2_VaryCell" hidden="1">'Part B'!$E$3</definedName>
    <definedName name="PTree_SensitivityAnalysis_Inputs_3_AlternateCellLabel" hidden="1">""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10000</definedName>
    <definedName name="PTree_SensitivityAnalysis_Inputs_3_Minimum" hidden="1">0</definedName>
    <definedName name="PTree_SensitivityAnalysis_Inputs_3_OneWayAnalysis" hidden="1">0</definedName>
    <definedName name="PTree_SensitivityAnalysis_Inputs_3_Steps" hidden="1">11</definedName>
    <definedName name="PTree_SensitivityAnalysis_Inputs_3_TwoWayAnalysis" hidden="1">0</definedName>
    <definedName name="PTree_SensitivityAnalysis_Inputs_3_VariationMethod" hidden="1">2</definedName>
    <definedName name="PTree_SensitivityAnalysis_Inputs_3_VaryCell" hidden="1">'Part B'!$E$5</definedName>
    <definedName name="PTree_SensitivityAnalysis_Inputs_Count" hidden="1">3</definedName>
    <definedName name="PTree_SensitivityAnalysis_Output_AlternateCellLabel" hidden="1">""</definedName>
    <definedName name="PTree_SensitivityAnalysis_Output_Model" hidden="1">PTreeObjectReference(PTDecisionTree_1,treeCalc_1!$A$1)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0</definedName>
    <definedName name="PTree_SensitivityAnalysis_UpdateDisplay" hidden="1">FALSE</definedName>
    <definedName name="PtreeOptimalTree" localSheetId="3">1</definedName>
    <definedName name="PtreeOptimalTree" localSheetId="5">1</definedName>
    <definedName name="PtreeOptimalTree" localSheetId="4">1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  <c r="E12" i="2" l="1"/>
  <c r="J18" i="8" s="1"/>
  <c r="D25" i="2"/>
  <c r="K17" i="8" s="1"/>
  <c r="D13" i="2"/>
  <c r="K16" i="8" s="1"/>
  <c r="E24" i="2"/>
  <c r="J22" i="8" s="1"/>
  <c r="F43" i="2"/>
  <c r="K29" i="8" s="1"/>
  <c r="F40" i="2"/>
  <c r="J28" i="8" s="1"/>
  <c r="F39" i="2"/>
  <c r="K28" i="8" s="1"/>
  <c r="F19" i="2"/>
  <c r="K21" i="8" s="1"/>
  <c r="F16" i="2"/>
  <c r="J20" i="8" s="1"/>
  <c r="F15" i="2"/>
  <c r="K20" i="8" s="1"/>
  <c r="J33" i="8"/>
  <c r="J31" i="8"/>
  <c r="O31" i="8"/>
  <c r="J15" i="8"/>
  <c r="O15" i="8"/>
  <c r="F55" i="2"/>
  <c r="K33" i="8" s="1"/>
  <c r="F52" i="2"/>
  <c r="J32" i="8" s="1"/>
  <c r="F51" i="2"/>
  <c r="K32" i="8" s="1"/>
  <c r="E48" i="2"/>
  <c r="J30" i="8" s="1"/>
  <c r="J29" i="8"/>
  <c r="J27" i="8"/>
  <c r="O27" i="8"/>
  <c r="O14" i="8"/>
  <c r="E36" i="2"/>
  <c r="J26" i="8" s="1"/>
  <c r="J25" i="8"/>
  <c r="J23" i="8"/>
  <c r="O23" i="8"/>
  <c r="J17" i="8"/>
  <c r="O17" i="8"/>
  <c r="F31" i="2"/>
  <c r="K25" i="8" s="1"/>
  <c r="F28" i="2"/>
  <c r="J24" i="8" s="1"/>
  <c r="F27" i="2"/>
  <c r="K24" i="8" s="1"/>
  <c r="J21" i="8"/>
  <c r="J19" i="8"/>
  <c r="O19" i="8"/>
  <c r="J16" i="8"/>
  <c r="O16" i="8"/>
  <c r="O12" i="8" l="1"/>
  <c r="J13" i="8"/>
  <c r="O13" i="8"/>
  <c r="K11" i="8"/>
  <c r="J11" i="8"/>
  <c r="O11" i="8"/>
  <c r="D49" i="2"/>
  <c r="K15" i="8" s="1"/>
  <c r="D38" i="2"/>
  <c r="J14" i="8" s="1"/>
  <c r="D37" i="2"/>
  <c r="K14" i="8" s="1"/>
  <c r="J12" i="8"/>
  <c r="B11" i="8"/>
  <c r="B2" i="8"/>
  <c r="F2" i="8"/>
  <c r="F23" i="2"/>
  <c r="E53" i="2"/>
  <c r="G52" i="2"/>
  <c r="E29" i="2"/>
  <c r="F36" i="2"/>
  <c r="F42" i="2"/>
  <c r="G31" i="2"/>
  <c r="C34" i="2"/>
  <c r="G16" i="2"/>
  <c r="E47" i="2"/>
  <c r="E35" i="2"/>
  <c r="E11" i="2"/>
  <c r="F30" i="2"/>
  <c r="G51" i="2"/>
  <c r="G27" i="2"/>
  <c r="F35" i="2"/>
  <c r="D22" i="2"/>
  <c r="F54" i="2"/>
  <c r="E26" i="2"/>
  <c r="E14" i="2"/>
  <c r="E41" i="2"/>
  <c r="G40" i="2"/>
  <c r="C21" i="2"/>
  <c r="E17" i="2"/>
  <c r="G55" i="2"/>
  <c r="G43" i="2"/>
  <c r="E23" i="2"/>
  <c r="G28" i="2"/>
  <c r="F48" i="2"/>
  <c r="F11" i="2"/>
  <c r="E50" i="2"/>
  <c r="F47" i="2"/>
  <c r="G39" i="2"/>
  <c r="G44" i="2"/>
  <c r="G15" i="2"/>
  <c r="C45" i="2"/>
  <c r="F18" i="2"/>
  <c r="G20" i="2"/>
  <c r="E38" i="2"/>
  <c r="G56" i="2"/>
  <c r="D46" i="2"/>
  <c r="F24" i="2"/>
  <c r="F12" i="2"/>
  <c r="G19" i="2"/>
  <c r="G32" i="2"/>
  <c r="A15" i="8"/>
  <c r="A32" i="8"/>
  <c r="A23" i="8"/>
  <c r="A18" i="8"/>
  <c r="A30" i="8"/>
  <c r="A17" i="8"/>
  <c r="A12" i="8"/>
  <c r="A29" i="8"/>
  <c r="A24" i="8"/>
  <c r="A11" i="8"/>
  <c r="A14" i="8"/>
  <c r="A27" i="8"/>
  <c r="A22" i="8"/>
  <c r="A13" i="8"/>
  <c r="A21" i="8"/>
  <c r="A33" i="8"/>
  <c r="A28" i="8"/>
  <c r="A19" i="8"/>
  <c r="A31" i="8"/>
  <c r="A26" i="8"/>
  <c r="A16" i="8"/>
  <c r="A25" i="8"/>
  <c r="A20" i="8"/>
</calcChain>
</file>

<file path=xl/sharedStrings.xml><?xml version="1.0" encoding="utf-8"?>
<sst xmlns="http://schemas.openxmlformats.org/spreadsheetml/2006/main" count="242" uniqueCount="103">
  <si>
    <t>Ann</t>
  </si>
  <si>
    <t>Insurance</t>
  </si>
  <si>
    <t>Current wealth</t>
  </si>
  <si>
    <t>Potential loss</t>
  </si>
  <si>
    <t>Probability of a loss</t>
  </si>
  <si>
    <t>Standard Premium</t>
  </si>
  <si>
    <t>2nd Year discount</t>
  </si>
  <si>
    <t>Part B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</si>
  <si>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</si>
  <si>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</si>
  <si>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</si>
  <si>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</si>
  <si>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</si>
  <si>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</si>
  <si>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</si>
  <si>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</si>
  <si>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</si>
  <si>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</si>
  <si>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</si>
  <si>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</si>
  <si>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</si>
  <si>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</si>
  <si>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</si>
  <si>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</si>
  <si>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</si>
  <si>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</si>
  <si>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</si>
  <si>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</si>
  <si>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</si>
  <si>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</si>
  <si>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</si>
  <si>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</si>
  <si>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</si>
  <si>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</si>
  <si>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</si>
  <si>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</si>
  <si>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</si>
  <si>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</si>
  <si>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</si>
  <si>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</si>
  <si>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</si>
  <si>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</si>
  <si>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</si>
  <si>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</si>
  <si>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</si>
  <si>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7.6.0</t>
  </si>
  <si>
    <t>5.0.0</t>
  </si>
  <si>
    <t>&lt;NF&gt;</t>
  </si>
  <si>
    <t>Automatic</t>
  </si>
  <si>
    <t/>
  </si>
  <si>
    <t>DEFAULT</t>
  </si>
  <si>
    <t>0</t>
  </si>
  <si>
    <t>Buy Insurance?</t>
  </si>
  <si>
    <t>2,0,0,2,2,3,0,0,0</t>
  </si>
  <si>
    <t>Yes</t>
  </si>
  <si>
    <t>No</t>
  </si>
  <si>
    <t>Accident?</t>
  </si>
  <si>
    <t>1,0,0,2,4,5,1,0,0</t>
  </si>
  <si>
    <t>Risk tolerance</t>
  </si>
  <si>
    <t>8F1C3C9</t>
  </si>
  <si>
    <t>Ann's Insurance Part B</t>
  </si>
  <si>
    <t>1,0,0,2,6,7,1,0,0</t>
  </si>
  <si>
    <t>2,0,0,2,8,9,2,0,0</t>
  </si>
  <si>
    <t>4,0,0,0,6,0,0</t>
  </si>
  <si>
    <t>1,0,0,2,10,11,6,0,0</t>
  </si>
  <si>
    <t>4,0,0,0,9,0,0</t>
  </si>
  <si>
    <t>2,0,0,2,12,13,2,0,0</t>
  </si>
  <si>
    <t>4,0,0,0,7,0,0</t>
  </si>
  <si>
    <t>1,0,0,2,14,15,7,0,0</t>
  </si>
  <si>
    <t>4,0,0,0,13,0,0</t>
  </si>
  <si>
    <t>2,0,0,2,16,17,3,0,0</t>
  </si>
  <si>
    <t>4,0,0,0,4,0,0</t>
  </si>
  <si>
    <t>1,0,0,2,18,19,4,0,0</t>
  </si>
  <si>
    <t>4,0,0,0,17,0,0</t>
  </si>
  <si>
    <t>2,0,0,2,20,21,3,0,0</t>
  </si>
  <si>
    <t>4,0,0,0,5,0,0</t>
  </si>
  <si>
    <t>1,0,0,2,22,23,5,0,0</t>
  </si>
  <si>
    <t>4,0,0,0,21,0,0</t>
  </si>
  <si>
    <r>
      <t>Output:</t>
    </r>
    <r>
      <rPr>
        <sz val="8"/>
        <color theme="1"/>
        <rFont val="Tahoma"/>
        <family val="2"/>
      </rPr>
      <t xml:space="preserve"> Decision Tree 'Ann's Insurance Part B' (Expected Value of Entire Model)</t>
    </r>
  </si>
  <si>
    <r>
      <t>Input:</t>
    </r>
    <r>
      <rPr>
        <sz val="8"/>
        <color theme="1"/>
        <rFont val="Tahoma"/>
        <family val="2"/>
      </rPr>
      <t xml:space="preserve"> Probability of a loss (B5)</t>
    </r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</si>
  <si>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</si>
  <si>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</si>
  <si>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</si>
  <si>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</si>
  <si>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</si>
  <si>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</si>
  <si>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</si>
  <si>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</si>
  <si>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</si>
  <si>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</si>
  <si>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</si>
  <si>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Input</t>
  </si>
  <si>
    <t>Value</t>
  </si>
  <si>
    <t>Change (%)</t>
  </si>
  <si>
    <t>PrecisionTree Sensitivity Analysis - Strategy Region</t>
  </si>
  <si>
    <t>Strategy Region Data</t>
  </si>
  <si>
    <r>
      <t>Input:</t>
    </r>
    <r>
      <rPr>
        <sz val="8"/>
        <color theme="1"/>
        <rFont val="Tahoma"/>
        <family val="2"/>
      </rPr>
      <t xml:space="preserve"> Standard Premium (E3)</t>
    </r>
  </si>
  <si>
    <t>#12</t>
  </si>
  <si>
    <t>#13</t>
  </si>
  <si>
    <t>PrecisionTree Policy Suggestion - Optimal Decision Tree</t>
  </si>
  <si>
    <r>
      <t>Model:</t>
    </r>
    <r>
      <rPr>
        <sz val="8"/>
        <color theme="1"/>
        <rFont val="Tahoma"/>
        <family val="2"/>
      </rPr>
      <t xml:space="preserve"> Decision Tree 'Ann's Insurance Part B' in [Ann's Insurance Part B_Solution.xlsx]Part B</t>
    </r>
  </si>
  <si>
    <t>0,1,1,0,0,Exponential, 0,1,-1,0,-1,-1,.0001</t>
  </si>
  <si>
    <t>8.0.1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</si>
</sst>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1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2" borderId="0" xfId="0" applyFont="1" applyFill="1" applyBorder="1"/>
    <xf numFmtId="0" fontId="8" fillId="2" borderId="0" xfId="0" applyFont="1" applyFill="1" applyBorder="1"/>
    <xf numFmtId="0" fontId="8" fillId="2" borderId="10" xfId="0" applyFont="1" applyFill="1" applyBorder="1"/>
    <xf numFmtId="0" fontId="9" fillId="2" borderId="0" xfId="0" quotePrefix="1" applyFont="1" applyFill="1" applyBorder="1"/>
    <xf numFmtId="0" fontId="10" fillId="2" borderId="0" xfId="0" applyFont="1" applyFill="1" applyBorder="1"/>
    <xf numFmtId="0" fontId="10" fillId="2" borderId="10" xfId="0" applyFont="1" applyFill="1" applyBorder="1"/>
    <xf numFmtId="0" fontId="12" fillId="0" borderId="9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left"/>
    </xf>
    <xf numFmtId="0" fontId="12" fillId="0" borderId="20" xfId="0" applyNumberFormat="1" applyFont="1" applyBorder="1" applyAlignment="1">
      <alignment horizontal="left"/>
    </xf>
    <xf numFmtId="0" fontId="12" fillId="0" borderId="21" xfId="0" applyNumberFormat="1" applyFont="1" applyBorder="1" applyAlignment="1">
      <alignment horizontal="center" vertical="top"/>
    </xf>
    <xf numFmtId="0" fontId="12" fillId="0" borderId="22" xfId="0" applyNumberFormat="1" applyFont="1" applyBorder="1" applyAlignment="1">
      <alignment horizontal="center" vertical="top"/>
    </xf>
    <xf numFmtId="0" fontId="3" fillId="0" borderId="0" xfId="0" applyNumberFormat="1" applyFont="1" applyBorder="1" applyAlignment="1">
      <alignment horizontal="right" vertical="top"/>
    </xf>
    <xf numFmtId="0" fontId="3" fillId="0" borderId="16" xfId="0" applyNumberFormat="1" applyFont="1" applyBorder="1" applyAlignment="1">
      <alignment horizontal="right" vertical="top"/>
    </xf>
    <xf numFmtId="0" fontId="12" fillId="0" borderId="25" xfId="0" applyNumberFormat="1" applyFont="1" applyBorder="1" applyAlignment="1">
      <alignment horizontal="center"/>
    </xf>
    <xf numFmtId="10" fontId="3" fillId="0" borderId="26" xfId="0" applyNumberFormat="1" applyFont="1" applyBorder="1" applyAlignment="1">
      <alignment horizontal="right" vertical="top"/>
    </xf>
    <xf numFmtId="10" fontId="3" fillId="0" borderId="27" xfId="0" applyNumberFormat="1" applyFont="1" applyBorder="1" applyAlignment="1">
      <alignment horizontal="right" vertical="top"/>
    </xf>
    <xf numFmtId="10" fontId="3" fillId="0" borderId="11" xfId="0" applyNumberFormat="1" applyFont="1" applyBorder="1" applyAlignment="1">
      <alignment horizontal="right" vertical="top"/>
    </xf>
    <xf numFmtId="10" fontId="3" fillId="0" borderId="17" xfId="0" applyNumberFormat="1" applyFont="1" applyBorder="1" applyAlignment="1">
      <alignment horizontal="right" vertical="top"/>
    </xf>
    <xf numFmtId="0" fontId="11" fillId="3" borderId="13" xfId="0" quotePrefix="1" applyNumberFormat="1" applyFont="1" applyFill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2" fillId="0" borderId="23" xfId="0" applyNumberFormat="1" applyFont="1" applyBorder="1" applyAlignment="1">
      <alignment horizontal="center"/>
    </xf>
    <xf numFmtId="0" fontId="12" fillId="0" borderId="24" xfId="0" applyNumberFormat="1" applyFont="1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2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'Ann's Insurance Part B'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'Buy Insurance?' (C34)
With Variation of Probability of a loss (B5)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519805982215036"/>
          <c:w val="0.83876168224299064"/>
          <c:h val="0.71885193413070736"/>
        </c:manualLayout>
      </c:layout>
      <c:scatterChart>
        <c:scatterStyle val="lineMarker"/>
        <c:varyColors val="0"/>
        <c:ser>
          <c:idx val="0"/>
          <c:order val="0"/>
          <c:tx>
            <c:v>Yes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B5'!$C$32:$C$42</c:f>
              <c:numCache>
                <c:formatCode>General</c:formatCode>
                <c:ptCount val="11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1.3000000000000001E-2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1.8000000000000002E-2</c:v>
                </c:pt>
                <c:pt idx="9">
                  <c:v>1.9E-2</c:v>
                </c:pt>
                <c:pt idx="10">
                  <c:v>0.02</c:v>
                </c:pt>
              </c:numCache>
            </c:numRef>
          </c:xVal>
          <c:yVal>
            <c:numRef>
              <c:f>'Strategy B5'!$E$32:$E$42</c:f>
              <c:numCache>
                <c:formatCode>General</c:formatCode>
                <c:ptCount val="11"/>
                <c:pt idx="0">
                  <c:v>-215.25</c:v>
                </c:pt>
                <c:pt idx="1">
                  <c:v>-215.27499999999998</c:v>
                </c:pt>
                <c:pt idx="2">
                  <c:v>-215.29999999999998</c:v>
                </c:pt>
                <c:pt idx="3">
                  <c:v>-215.32499999999999</c:v>
                </c:pt>
                <c:pt idx="4">
                  <c:v>-215.35000000000002</c:v>
                </c:pt>
                <c:pt idx="5">
                  <c:v>-215.375</c:v>
                </c:pt>
                <c:pt idx="6">
                  <c:v>-215.4</c:v>
                </c:pt>
                <c:pt idx="7">
                  <c:v>-215.42500000000001</c:v>
                </c:pt>
                <c:pt idx="8">
                  <c:v>-215.45</c:v>
                </c:pt>
                <c:pt idx="9">
                  <c:v>-215.47499999999999</c:v>
                </c:pt>
                <c:pt idx="10">
                  <c:v>-215.5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5-4B50-812B-5992FDA26D47}"/>
            </c:ext>
          </c:extLst>
        </c:ser>
        <c:ser>
          <c:idx val="1"/>
          <c:order val="1"/>
          <c:tx>
            <c:v>No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B5'!$C$32:$C$42</c:f>
              <c:numCache>
                <c:formatCode>General</c:formatCode>
                <c:ptCount val="11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1.3000000000000001E-2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1.8000000000000002E-2</c:v>
                </c:pt>
                <c:pt idx="9">
                  <c:v>1.9E-2</c:v>
                </c:pt>
                <c:pt idx="10">
                  <c:v>0.02</c:v>
                </c:pt>
              </c:numCache>
            </c:numRef>
          </c:xVal>
          <c:yVal>
            <c:numRef>
              <c:f>'Strategy B5'!$G$32:$G$42</c:f>
              <c:numCache>
                <c:formatCode>General</c:formatCode>
                <c:ptCount val="11"/>
                <c:pt idx="0">
                  <c:v>-200.2</c:v>
                </c:pt>
                <c:pt idx="1">
                  <c:v>-220.10999999999999</c:v>
                </c:pt>
                <c:pt idx="2">
                  <c:v>-240</c:v>
                </c:pt>
                <c:pt idx="3">
                  <c:v>-250</c:v>
                </c:pt>
                <c:pt idx="4">
                  <c:v>-260</c:v>
                </c:pt>
                <c:pt idx="5">
                  <c:v>-270</c:v>
                </c:pt>
                <c:pt idx="6">
                  <c:v>-280</c:v>
                </c:pt>
                <c:pt idx="7">
                  <c:v>-290</c:v>
                </c:pt>
                <c:pt idx="8">
                  <c:v>-300</c:v>
                </c:pt>
                <c:pt idx="9">
                  <c:v>-310</c:v>
                </c:pt>
                <c:pt idx="10">
                  <c:v>-320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5-4B50-812B-5992FDA26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516000"/>
        <c:axId val="1625231136"/>
      </c:scatterChart>
      <c:valAx>
        <c:axId val="1625516000"/>
        <c:scaling>
          <c:orientation val="minMax"/>
          <c:max val="2.1999999999999999E-2"/>
          <c:min val="8.0000000000000002E-3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 of a loss (B5)</a:t>
                </a:r>
              </a:p>
            </c:rich>
          </c:tx>
          <c:layout>
            <c:manualLayout>
              <c:xMode val="edge"/>
              <c:yMode val="edge"/>
              <c:x val="0.34637850467289721"/>
              <c:y val="0.9231526616974009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625231136"/>
        <c:crossesAt val="-1.0000000000000001E+300"/>
        <c:crossBetween val="midCat"/>
        <c:majorUnit val="1.9999999999999996E-3"/>
      </c:valAx>
      <c:valAx>
        <c:axId val="1625231136"/>
        <c:scaling>
          <c:orientation val="minMax"/>
          <c:max val="-180"/>
          <c:min val="-34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625516000"/>
        <c:crossesAt val="-1.0000000000000001E+300"/>
        <c:crossBetween val="midCat"/>
        <c:majorUnit val="2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'Ann's Insurance Part B'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'Buy Insurance?' (C34)
With Variation of Standard Premium (E3)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519805982215036"/>
          <c:w val="0.83876168224299064"/>
          <c:h val="0.7382537126270694"/>
        </c:manualLayout>
      </c:layout>
      <c:scatterChart>
        <c:scatterStyle val="lineMarker"/>
        <c:varyColors val="0"/>
        <c:ser>
          <c:idx val="0"/>
          <c:order val="0"/>
          <c:tx>
            <c:v>Yes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E3'!$C$32:$C$44</c:f>
              <c:numCache>
                <c:formatCode>General</c:formatCode>
                <c:ptCount val="1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</c:numCache>
            </c:numRef>
          </c:xVal>
          <c:yVal>
            <c:numRef>
              <c:f>'Strategy E3'!$E$32:$E$44</c:f>
              <c:numCache>
                <c:formatCode>General</c:formatCode>
                <c:ptCount val="13"/>
                <c:pt idx="0">
                  <c:v>-135.25</c:v>
                </c:pt>
                <c:pt idx="1">
                  <c:v>-155.25</c:v>
                </c:pt>
                <c:pt idx="2">
                  <c:v>-175.25</c:v>
                </c:pt>
                <c:pt idx="3">
                  <c:v>-195.25</c:v>
                </c:pt>
                <c:pt idx="4">
                  <c:v>-215.25</c:v>
                </c:pt>
                <c:pt idx="5">
                  <c:v>-230.29999999999998</c:v>
                </c:pt>
                <c:pt idx="6">
                  <c:v>-240.4</c:v>
                </c:pt>
                <c:pt idx="7">
                  <c:v>-250.5</c:v>
                </c:pt>
                <c:pt idx="8">
                  <c:v>-260.59999999999997</c:v>
                </c:pt>
                <c:pt idx="9">
                  <c:v>-270.7</c:v>
                </c:pt>
                <c:pt idx="10">
                  <c:v>-280.8</c:v>
                </c:pt>
                <c:pt idx="11">
                  <c:v>-290.90000000000003</c:v>
                </c:pt>
                <c:pt idx="12">
                  <c:v>-301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E-4076-92AB-82B3A29A2D82}"/>
            </c:ext>
          </c:extLst>
        </c:ser>
        <c:ser>
          <c:idx val="1"/>
          <c:order val="1"/>
          <c:tx>
            <c:v>No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E3'!$C$32:$C$44</c:f>
              <c:numCache>
                <c:formatCode>General</c:formatCode>
                <c:ptCount val="1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</c:numCache>
            </c:numRef>
          </c:xVal>
          <c:yVal>
            <c:numRef>
              <c:f>'Strategy E3'!$G$32:$G$44</c:f>
              <c:numCache>
                <c:formatCode>General</c:formatCode>
                <c:ptCount val="13"/>
                <c:pt idx="0">
                  <c:v>-180</c:v>
                </c:pt>
                <c:pt idx="1">
                  <c:v>-190</c:v>
                </c:pt>
                <c:pt idx="2">
                  <c:v>-200</c:v>
                </c:pt>
                <c:pt idx="3">
                  <c:v>-200.10000000000002</c:v>
                </c:pt>
                <c:pt idx="4">
                  <c:v>-200.2</c:v>
                </c:pt>
                <c:pt idx="5">
                  <c:v>-200.3</c:v>
                </c:pt>
                <c:pt idx="6">
                  <c:v>-200.4</c:v>
                </c:pt>
                <c:pt idx="7">
                  <c:v>-200.5</c:v>
                </c:pt>
                <c:pt idx="8">
                  <c:v>-200.60000000000002</c:v>
                </c:pt>
                <c:pt idx="9">
                  <c:v>-200.7</c:v>
                </c:pt>
                <c:pt idx="10">
                  <c:v>-200.8</c:v>
                </c:pt>
                <c:pt idx="11">
                  <c:v>-200.9</c:v>
                </c:pt>
                <c:pt idx="12">
                  <c:v>-201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E-4076-92AB-82B3A29A2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050160"/>
        <c:axId val="1561810848"/>
      </c:scatterChart>
      <c:valAx>
        <c:axId val="1623050160"/>
        <c:scaling>
          <c:orientation val="minMax"/>
          <c:max val="22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Standard Premium (E3)</a:t>
                </a:r>
              </a:p>
            </c:rich>
          </c:tx>
          <c:layout>
            <c:manualLayout>
              <c:xMode val="edge"/>
              <c:yMode val="edge"/>
              <c:x val="0.34978383251159023"/>
              <c:y val="0.9231526616974009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561810848"/>
        <c:crossesAt val="-1.0000000000000001E+300"/>
        <c:crossBetween val="midCat"/>
        <c:majorUnit val="20"/>
      </c:valAx>
      <c:valAx>
        <c:axId val="1561810848"/>
        <c:scaling>
          <c:orientation val="minMax"/>
          <c:max val="-120"/>
          <c:min val="-32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623050160"/>
        <c:crossesAt val="-1.0000000000000001E+300"/>
        <c:crossBetween val="midCat"/>
        <c:majorUnit val="2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241110</xdr:colOff>
      <xdr:row>20</xdr:row>
      <xdr:rowOff>182245</xdr:rowOff>
    </xdr:from>
    <xdr:to>
      <xdr:col>3</xdr:col>
      <xdr:colOff>127</xdr:colOff>
      <xdr:row>20</xdr:row>
      <xdr:rowOff>182245</xdr:rowOff>
    </xdr:to>
    <xdr:cxnSp macro="_xll.PtreeEvent_ObjectClick">
      <xdr:nvCxnSpPr>
        <xdr:cNvPr id="12" name="PTObj_DBranchHLine_1_2">
          <a:extLst>
            <a:ext uri="{FF2B5EF4-FFF2-40B4-BE49-F238E27FC236}">
              <a16:creationId xmlns:a16="http://schemas.microsoft.com/office/drawing/2014/main" id="{479CEDF4-A28A-4906-A722-436A8407312F}"/>
            </a:ext>
          </a:extLst>
        </xdr:cNvPr>
        <xdr:cNvCxnSpPr/>
      </xdr:nvCxnSpPr>
      <xdr:spPr>
        <a:xfrm>
          <a:off x="3793935" y="4008120"/>
          <a:ext cx="129571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88710</xdr:colOff>
      <xdr:row>20</xdr:row>
      <xdr:rowOff>182245</xdr:rowOff>
    </xdr:from>
    <xdr:to>
      <xdr:col>2</xdr:col>
      <xdr:colOff>241110</xdr:colOff>
      <xdr:row>32</xdr:row>
      <xdr:rowOff>177166</xdr:rowOff>
    </xdr:to>
    <xdr:cxnSp macro="_xll.PtreeEvent_ObjectClick">
      <xdr:nvCxnSpPr>
        <xdr:cNvPr id="11" name="PTObj_DBranchDLine_1_2">
          <a:extLst>
            <a:ext uri="{FF2B5EF4-FFF2-40B4-BE49-F238E27FC236}">
              <a16:creationId xmlns:a16="http://schemas.microsoft.com/office/drawing/2014/main" id="{F9DC2BC8-8501-41F9-B023-4F5DC017B27C}"/>
            </a:ext>
          </a:extLst>
        </xdr:cNvPr>
        <xdr:cNvCxnSpPr/>
      </xdr:nvCxnSpPr>
      <xdr:spPr>
        <a:xfrm flipV="1">
          <a:off x="3641535" y="4008120"/>
          <a:ext cx="152400" cy="22428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241109</xdr:colOff>
      <xdr:row>54</xdr:row>
      <xdr:rowOff>182245</xdr:rowOff>
    </xdr:from>
    <xdr:to>
      <xdr:col>6</xdr:col>
      <xdr:colOff>127</xdr:colOff>
      <xdr:row>54</xdr:row>
      <xdr:rowOff>182245</xdr:rowOff>
    </xdr:to>
    <xdr:cxnSp macro="_xll.PtreeEvent_ObjectClick">
      <xdr:nvCxnSpPr>
        <xdr:cNvPr id="137" name="PTObj_DBranchHLine_1_23">
          <a:extLst>
            <a:ext uri="{FF2B5EF4-FFF2-40B4-BE49-F238E27FC236}">
              <a16:creationId xmlns:a16="http://schemas.microsoft.com/office/drawing/2014/main" id="{A816DDD2-2D3D-4089-B3E2-FFDEBA9BB797}"/>
            </a:ext>
          </a:extLst>
        </xdr:cNvPr>
        <xdr:cNvCxnSpPr/>
      </xdr:nvCxnSpPr>
      <xdr:spPr>
        <a:xfrm>
          <a:off x="8423084" y="10377170"/>
          <a:ext cx="128936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88709</xdr:colOff>
      <xdr:row>52</xdr:row>
      <xdr:rowOff>177164</xdr:rowOff>
    </xdr:from>
    <xdr:to>
      <xdr:col>5</xdr:col>
      <xdr:colOff>241109</xdr:colOff>
      <xdr:row>54</xdr:row>
      <xdr:rowOff>182245</xdr:rowOff>
    </xdr:to>
    <xdr:cxnSp macro="_xll.PtreeEvent_ObjectClick">
      <xdr:nvCxnSpPr>
        <xdr:cNvPr id="136" name="PTObj_DBranchDLine_1_23">
          <a:extLst>
            <a:ext uri="{FF2B5EF4-FFF2-40B4-BE49-F238E27FC236}">
              <a16:creationId xmlns:a16="http://schemas.microsoft.com/office/drawing/2014/main" id="{16950331-3353-410C-BAAB-4D15731AA9B9}"/>
            </a:ext>
          </a:extLst>
        </xdr:cNvPr>
        <xdr:cNvCxnSpPr/>
      </xdr:nvCxnSpPr>
      <xdr:spPr>
        <a:xfrm>
          <a:off x="8270684" y="9997439"/>
          <a:ext cx="152400" cy="37973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241109</xdr:colOff>
      <xdr:row>50</xdr:row>
      <xdr:rowOff>182245</xdr:rowOff>
    </xdr:from>
    <xdr:to>
      <xdr:col>6</xdr:col>
      <xdr:colOff>127</xdr:colOff>
      <xdr:row>50</xdr:row>
      <xdr:rowOff>182245</xdr:rowOff>
    </xdr:to>
    <xdr:cxnSp macro="_xll.PtreeEvent_ObjectClick">
      <xdr:nvCxnSpPr>
        <xdr:cNvPr id="133" name="PTObj_DBranchHLine_1_22">
          <a:extLst>
            <a:ext uri="{FF2B5EF4-FFF2-40B4-BE49-F238E27FC236}">
              <a16:creationId xmlns:a16="http://schemas.microsoft.com/office/drawing/2014/main" id="{DBA5A75D-F74C-4266-8ECC-590E811CB6E2}"/>
            </a:ext>
          </a:extLst>
        </xdr:cNvPr>
        <xdr:cNvCxnSpPr/>
      </xdr:nvCxnSpPr>
      <xdr:spPr>
        <a:xfrm>
          <a:off x="8423084" y="9627870"/>
          <a:ext cx="128936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88709</xdr:colOff>
      <xdr:row>50</xdr:row>
      <xdr:rowOff>182245</xdr:rowOff>
    </xdr:from>
    <xdr:to>
      <xdr:col>5</xdr:col>
      <xdr:colOff>241109</xdr:colOff>
      <xdr:row>52</xdr:row>
      <xdr:rowOff>177164</xdr:rowOff>
    </xdr:to>
    <xdr:cxnSp macro="_xll.PtreeEvent_ObjectClick">
      <xdr:nvCxnSpPr>
        <xdr:cNvPr id="132" name="PTObj_DBranchDLine_1_22">
          <a:extLst>
            <a:ext uri="{FF2B5EF4-FFF2-40B4-BE49-F238E27FC236}">
              <a16:creationId xmlns:a16="http://schemas.microsoft.com/office/drawing/2014/main" id="{B2C6976A-A269-48AF-93B7-7933A0A8CE86}"/>
            </a:ext>
          </a:extLst>
        </xdr:cNvPr>
        <xdr:cNvCxnSpPr/>
      </xdr:nvCxnSpPr>
      <xdr:spPr>
        <a:xfrm flipV="1">
          <a:off x="8270684" y="9627870"/>
          <a:ext cx="152400" cy="36956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241109</xdr:colOff>
      <xdr:row>52</xdr:row>
      <xdr:rowOff>182245</xdr:rowOff>
    </xdr:from>
    <xdr:to>
      <xdr:col>5</xdr:col>
      <xdr:colOff>127</xdr:colOff>
      <xdr:row>52</xdr:row>
      <xdr:rowOff>182245</xdr:rowOff>
    </xdr:to>
    <xdr:cxnSp macro="_xll.PtreeEvent_ObjectClick">
      <xdr:nvCxnSpPr>
        <xdr:cNvPr id="129" name="PTObj_DBranchHLine_1_21">
          <a:extLst>
            <a:ext uri="{FF2B5EF4-FFF2-40B4-BE49-F238E27FC236}">
              <a16:creationId xmlns:a16="http://schemas.microsoft.com/office/drawing/2014/main" id="{E422AC46-E34F-490C-B675-1BCBC38D1EC6}"/>
            </a:ext>
          </a:extLst>
        </xdr:cNvPr>
        <xdr:cNvCxnSpPr/>
      </xdr:nvCxnSpPr>
      <xdr:spPr>
        <a:xfrm>
          <a:off x="6886384" y="10002520"/>
          <a:ext cx="12957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88709</xdr:colOff>
      <xdr:row>48</xdr:row>
      <xdr:rowOff>177164</xdr:rowOff>
    </xdr:from>
    <xdr:to>
      <xdr:col>4</xdr:col>
      <xdr:colOff>241109</xdr:colOff>
      <xdr:row>52</xdr:row>
      <xdr:rowOff>182245</xdr:rowOff>
    </xdr:to>
    <xdr:cxnSp macro="_xll.PtreeEvent_ObjectClick">
      <xdr:nvCxnSpPr>
        <xdr:cNvPr id="128" name="PTObj_DBranchDLine_1_21">
          <a:extLst>
            <a:ext uri="{FF2B5EF4-FFF2-40B4-BE49-F238E27FC236}">
              <a16:creationId xmlns:a16="http://schemas.microsoft.com/office/drawing/2014/main" id="{C6A7CAF2-BCC8-4F39-A756-80F1D0FCF66A}"/>
            </a:ext>
          </a:extLst>
        </xdr:cNvPr>
        <xdr:cNvCxnSpPr/>
      </xdr:nvCxnSpPr>
      <xdr:spPr>
        <a:xfrm>
          <a:off x="6733984" y="9248139"/>
          <a:ext cx="152400" cy="754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241109</xdr:colOff>
      <xdr:row>46</xdr:row>
      <xdr:rowOff>182245</xdr:rowOff>
    </xdr:from>
    <xdr:to>
      <xdr:col>5</xdr:col>
      <xdr:colOff>127</xdr:colOff>
      <xdr:row>46</xdr:row>
      <xdr:rowOff>182245</xdr:rowOff>
    </xdr:to>
    <xdr:cxnSp macro="_xll.PtreeEvent_ObjectClick">
      <xdr:nvCxnSpPr>
        <xdr:cNvPr id="125" name="PTObj_DBranchHLine_1_20">
          <a:extLst>
            <a:ext uri="{FF2B5EF4-FFF2-40B4-BE49-F238E27FC236}">
              <a16:creationId xmlns:a16="http://schemas.microsoft.com/office/drawing/2014/main" id="{BA1CC48C-876F-46FB-975E-B5B5CC6F8C4C}"/>
            </a:ext>
          </a:extLst>
        </xdr:cNvPr>
        <xdr:cNvCxnSpPr/>
      </xdr:nvCxnSpPr>
      <xdr:spPr>
        <a:xfrm>
          <a:off x="6886384" y="8878570"/>
          <a:ext cx="12957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88709</xdr:colOff>
      <xdr:row>46</xdr:row>
      <xdr:rowOff>182245</xdr:rowOff>
    </xdr:from>
    <xdr:to>
      <xdr:col>4</xdr:col>
      <xdr:colOff>241109</xdr:colOff>
      <xdr:row>48</xdr:row>
      <xdr:rowOff>177164</xdr:rowOff>
    </xdr:to>
    <xdr:cxnSp macro="_xll.PtreeEvent_ObjectClick">
      <xdr:nvCxnSpPr>
        <xdr:cNvPr id="124" name="PTObj_DBranchDLine_1_20">
          <a:extLst>
            <a:ext uri="{FF2B5EF4-FFF2-40B4-BE49-F238E27FC236}">
              <a16:creationId xmlns:a16="http://schemas.microsoft.com/office/drawing/2014/main" id="{D3707576-1331-4A71-B68F-82B25075FD62}"/>
            </a:ext>
          </a:extLst>
        </xdr:cNvPr>
        <xdr:cNvCxnSpPr/>
      </xdr:nvCxnSpPr>
      <xdr:spPr>
        <a:xfrm flipV="1">
          <a:off x="6733984" y="8878570"/>
          <a:ext cx="152400" cy="36956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241110</xdr:colOff>
      <xdr:row>48</xdr:row>
      <xdr:rowOff>182245</xdr:rowOff>
    </xdr:from>
    <xdr:to>
      <xdr:col>4</xdr:col>
      <xdr:colOff>127</xdr:colOff>
      <xdr:row>48</xdr:row>
      <xdr:rowOff>182245</xdr:rowOff>
    </xdr:to>
    <xdr:cxnSp macro="_xll.PtreeEvent_ObjectClick">
      <xdr:nvCxnSpPr>
        <xdr:cNvPr id="121" name="PTObj_DBranchHLine_1_5">
          <a:extLst>
            <a:ext uri="{FF2B5EF4-FFF2-40B4-BE49-F238E27FC236}">
              <a16:creationId xmlns:a16="http://schemas.microsoft.com/office/drawing/2014/main" id="{B21A80D4-F8A9-4EF1-A3AB-109949FF9687}"/>
            </a:ext>
          </a:extLst>
        </xdr:cNvPr>
        <xdr:cNvCxnSpPr/>
      </xdr:nvCxnSpPr>
      <xdr:spPr>
        <a:xfrm>
          <a:off x="5330635" y="9253220"/>
          <a:ext cx="13147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88710</xdr:colOff>
      <xdr:row>44</xdr:row>
      <xdr:rowOff>177165</xdr:rowOff>
    </xdr:from>
    <xdr:to>
      <xdr:col>3</xdr:col>
      <xdr:colOff>241110</xdr:colOff>
      <xdr:row>48</xdr:row>
      <xdr:rowOff>182245</xdr:rowOff>
    </xdr:to>
    <xdr:cxnSp macro="_xll.PtreeEvent_ObjectClick">
      <xdr:nvCxnSpPr>
        <xdr:cNvPr id="120" name="PTObj_DBranchDLine_1_5">
          <a:extLst>
            <a:ext uri="{FF2B5EF4-FFF2-40B4-BE49-F238E27FC236}">
              <a16:creationId xmlns:a16="http://schemas.microsoft.com/office/drawing/2014/main" id="{70FFB9CD-5FC8-4D62-8B48-89603771BD87}"/>
            </a:ext>
          </a:extLst>
        </xdr:cNvPr>
        <xdr:cNvCxnSpPr/>
      </xdr:nvCxnSpPr>
      <xdr:spPr>
        <a:xfrm>
          <a:off x="5178235" y="8498840"/>
          <a:ext cx="152400" cy="754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241109</xdr:colOff>
      <xdr:row>42</xdr:row>
      <xdr:rowOff>182245</xdr:rowOff>
    </xdr:from>
    <xdr:to>
      <xdr:col>6</xdr:col>
      <xdr:colOff>127</xdr:colOff>
      <xdr:row>42</xdr:row>
      <xdr:rowOff>182245</xdr:rowOff>
    </xdr:to>
    <xdr:cxnSp macro="_xll.PtreeEvent_ObjectClick">
      <xdr:nvCxnSpPr>
        <xdr:cNvPr id="113" name="PTObj_DBranchHLine_1_19">
          <a:extLst>
            <a:ext uri="{FF2B5EF4-FFF2-40B4-BE49-F238E27FC236}">
              <a16:creationId xmlns:a16="http://schemas.microsoft.com/office/drawing/2014/main" id="{953205FC-F3F5-40B1-8176-9B9CBDB14484}"/>
            </a:ext>
          </a:extLst>
        </xdr:cNvPr>
        <xdr:cNvCxnSpPr/>
      </xdr:nvCxnSpPr>
      <xdr:spPr>
        <a:xfrm>
          <a:off x="8423084" y="8129270"/>
          <a:ext cx="128936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88709</xdr:colOff>
      <xdr:row>40</xdr:row>
      <xdr:rowOff>177164</xdr:rowOff>
    </xdr:from>
    <xdr:to>
      <xdr:col>5</xdr:col>
      <xdr:colOff>241109</xdr:colOff>
      <xdr:row>42</xdr:row>
      <xdr:rowOff>182245</xdr:rowOff>
    </xdr:to>
    <xdr:cxnSp macro="_xll.PtreeEvent_ObjectClick">
      <xdr:nvCxnSpPr>
        <xdr:cNvPr id="112" name="PTObj_DBranchDLine_1_19">
          <a:extLst>
            <a:ext uri="{FF2B5EF4-FFF2-40B4-BE49-F238E27FC236}">
              <a16:creationId xmlns:a16="http://schemas.microsoft.com/office/drawing/2014/main" id="{8565515C-5981-4CF1-A5F1-79A6DDBE5E52}"/>
            </a:ext>
          </a:extLst>
        </xdr:cNvPr>
        <xdr:cNvCxnSpPr/>
      </xdr:nvCxnSpPr>
      <xdr:spPr>
        <a:xfrm>
          <a:off x="8270684" y="7749539"/>
          <a:ext cx="152400" cy="37973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241109</xdr:colOff>
      <xdr:row>38</xdr:row>
      <xdr:rowOff>182245</xdr:rowOff>
    </xdr:from>
    <xdr:to>
      <xdr:col>6</xdr:col>
      <xdr:colOff>127</xdr:colOff>
      <xdr:row>38</xdr:row>
      <xdr:rowOff>182245</xdr:rowOff>
    </xdr:to>
    <xdr:cxnSp macro="_xll.PtreeEvent_ObjectClick">
      <xdr:nvCxnSpPr>
        <xdr:cNvPr id="109" name="PTObj_DBranchHLine_1_18">
          <a:extLst>
            <a:ext uri="{FF2B5EF4-FFF2-40B4-BE49-F238E27FC236}">
              <a16:creationId xmlns:a16="http://schemas.microsoft.com/office/drawing/2014/main" id="{89D11810-FF96-49D9-A5FA-DCF2AFE2CB26}"/>
            </a:ext>
          </a:extLst>
        </xdr:cNvPr>
        <xdr:cNvCxnSpPr/>
      </xdr:nvCxnSpPr>
      <xdr:spPr>
        <a:xfrm>
          <a:off x="8423084" y="7379970"/>
          <a:ext cx="128936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88709</xdr:colOff>
      <xdr:row>38</xdr:row>
      <xdr:rowOff>182245</xdr:rowOff>
    </xdr:from>
    <xdr:to>
      <xdr:col>5</xdr:col>
      <xdr:colOff>241109</xdr:colOff>
      <xdr:row>40</xdr:row>
      <xdr:rowOff>177164</xdr:rowOff>
    </xdr:to>
    <xdr:cxnSp macro="_xll.PtreeEvent_ObjectClick">
      <xdr:nvCxnSpPr>
        <xdr:cNvPr id="108" name="PTObj_DBranchDLine_1_18">
          <a:extLst>
            <a:ext uri="{FF2B5EF4-FFF2-40B4-BE49-F238E27FC236}">
              <a16:creationId xmlns:a16="http://schemas.microsoft.com/office/drawing/2014/main" id="{011A2526-01EA-4E52-ABC0-D0937A8D5B9D}"/>
            </a:ext>
          </a:extLst>
        </xdr:cNvPr>
        <xdr:cNvCxnSpPr/>
      </xdr:nvCxnSpPr>
      <xdr:spPr>
        <a:xfrm flipV="1">
          <a:off x="8270684" y="7379970"/>
          <a:ext cx="152400" cy="36956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241109</xdr:colOff>
      <xdr:row>40</xdr:row>
      <xdr:rowOff>182245</xdr:rowOff>
    </xdr:from>
    <xdr:to>
      <xdr:col>5</xdr:col>
      <xdr:colOff>127</xdr:colOff>
      <xdr:row>40</xdr:row>
      <xdr:rowOff>182245</xdr:rowOff>
    </xdr:to>
    <xdr:cxnSp macro="_xll.PtreeEvent_ObjectClick">
      <xdr:nvCxnSpPr>
        <xdr:cNvPr id="105" name="PTObj_DBranchHLine_1_17">
          <a:extLst>
            <a:ext uri="{FF2B5EF4-FFF2-40B4-BE49-F238E27FC236}">
              <a16:creationId xmlns:a16="http://schemas.microsoft.com/office/drawing/2014/main" id="{2AE8C838-527F-4CEF-8D38-50467D1CB106}"/>
            </a:ext>
          </a:extLst>
        </xdr:cNvPr>
        <xdr:cNvCxnSpPr/>
      </xdr:nvCxnSpPr>
      <xdr:spPr>
        <a:xfrm>
          <a:off x="6886384" y="7754620"/>
          <a:ext cx="12957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88709</xdr:colOff>
      <xdr:row>36</xdr:row>
      <xdr:rowOff>177164</xdr:rowOff>
    </xdr:from>
    <xdr:to>
      <xdr:col>4</xdr:col>
      <xdr:colOff>241109</xdr:colOff>
      <xdr:row>40</xdr:row>
      <xdr:rowOff>182245</xdr:rowOff>
    </xdr:to>
    <xdr:cxnSp macro="_xll.PtreeEvent_ObjectClick">
      <xdr:nvCxnSpPr>
        <xdr:cNvPr id="104" name="PTObj_DBranchDLine_1_17">
          <a:extLst>
            <a:ext uri="{FF2B5EF4-FFF2-40B4-BE49-F238E27FC236}">
              <a16:creationId xmlns:a16="http://schemas.microsoft.com/office/drawing/2014/main" id="{2CD879AF-9DE8-4752-9DE3-7A8FD2D3E4C7}"/>
            </a:ext>
          </a:extLst>
        </xdr:cNvPr>
        <xdr:cNvCxnSpPr/>
      </xdr:nvCxnSpPr>
      <xdr:spPr>
        <a:xfrm>
          <a:off x="6733984" y="7000239"/>
          <a:ext cx="152400" cy="754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241109</xdr:colOff>
      <xdr:row>34</xdr:row>
      <xdr:rowOff>182245</xdr:rowOff>
    </xdr:from>
    <xdr:to>
      <xdr:col>5</xdr:col>
      <xdr:colOff>127</xdr:colOff>
      <xdr:row>34</xdr:row>
      <xdr:rowOff>182245</xdr:rowOff>
    </xdr:to>
    <xdr:cxnSp macro="_xll.PtreeEvent_ObjectClick">
      <xdr:nvCxnSpPr>
        <xdr:cNvPr id="101" name="PTObj_DBranchHLine_1_16">
          <a:extLst>
            <a:ext uri="{FF2B5EF4-FFF2-40B4-BE49-F238E27FC236}">
              <a16:creationId xmlns:a16="http://schemas.microsoft.com/office/drawing/2014/main" id="{362BB3DF-490B-4646-B16C-D6B29146E74B}"/>
            </a:ext>
          </a:extLst>
        </xdr:cNvPr>
        <xdr:cNvCxnSpPr/>
      </xdr:nvCxnSpPr>
      <xdr:spPr>
        <a:xfrm>
          <a:off x="6886384" y="6630670"/>
          <a:ext cx="12957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88709</xdr:colOff>
      <xdr:row>34</xdr:row>
      <xdr:rowOff>182245</xdr:rowOff>
    </xdr:from>
    <xdr:to>
      <xdr:col>4</xdr:col>
      <xdr:colOff>241109</xdr:colOff>
      <xdr:row>36</xdr:row>
      <xdr:rowOff>177164</xdr:rowOff>
    </xdr:to>
    <xdr:cxnSp macro="_xll.PtreeEvent_ObjectClick">
      <xdr:nvCxnSpPr>
        <xdr:cNvPr id="100" name="PTObj_DBranchDLine_1_16">
          <a:extLst>
            <a:ext uri="{FF2B5EF4-FFF2-40B4-BE49-F238E27FC236}">
              <a16:creationId xmlns:a16="http://schemas.microsoft.com/office/drawing/2014/main" id="{17AA7AEB-D4B8-4034-AD28-120753F254D2}"/>
            </a:ext>
          </a:extLst>
        </xdr:cNvPr>
        <xdr:cNvCxnSpPr/>
      </xdr:nvCxnSpPr>
      <xdr:spPr>
        <a:xfrm flipV="1">
          <a:off x="6733984" y="6630670"/>
          <a:ext cx="152400" cy="36956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241110</xdr:colOff>
      <xdr:row>36</xdr:row>
      <xdr:rowOff>182245</xdr:rowOff>
    </xdr:from>
    <xdr:to>
      <xdr:col>4</xdr:col>
      <xdr:colOff>127</xdr:colOff>
      <xdr:row>36</xdr:row>
      <xdr:rowOff>182245</xdr:rowOff>
    </xdr:to>
    <xdr:cxnSp macro="_xll.PtreeEvent_ObjectClick">
      <xdr:nvCxnSpPr>
        <xdr:cNvPr id="97" name="PTObj_DBranchHLine_1_4">
          <a:extLst>
            <a:ext uri="{FF2B5EF4-FFF2-40B4-BE49-F238E27FC236}">
              <a16:creationId xmlns:a16="http://schemas.microsoft.com/office/drawing/2014/main" id="{F356B6F6-D025-43F8-BE5D-4F80CA5269C5}"/>
            </a:ext>
          </a:extLst>
        </xdr:cNvPr>
        <xdr:cNvCxnSpPr/>
      </xdr:nvCxnSpPr>
      <xdr:spPr>
        <a:xfrm>
          <a:off x="5330635" y="7005320"/>
          <a:ext cx="13147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88710</xdr:colOff>
      <xdr:row>36</xdr:row>
      <xdr:rowOff>182245</xdr:rowOff>
    </xdr:from>
    <xdr:to>
      <xdr:col>3</xdr:col>
      <xdr:colOff>241110</xdr:colOff>
      <xdr:row>44</xdr:row>
      <xdr:rowOff>177165</xdr:rowOff>
    </xdr:to>
    <xdr:cxnSp macro="_xll.PtreeEvent_ObjectClick">
      <xdr:nvCxnSpPr>
        <xdr:cNvPr id="96" name="PTObj_DBranchDLine_1_4">
          <a:extLst>
            <a:ext uri="{FF2B5EF4-FFF2-40B4-BE49-F238E27FC236}">
              <a16:creationId xmlns:a16="http://schemas.microsoft.com/office/drawing/2014/main" id="{28BFE8F8-52B3-4ECD-89E6-32FA1990B840}"/>
            </a:ext>
          </a:extLst>
        </xdr:cNvPr>
        <xdr:cNvCxnSpPr/>
      </xdr:nvCxnSpPr>
      <xdr:spPr>
        <a:xfrm flipV="1">
          <a:off x="5178235" y="7005320"/>
          <a:ext cx="152400" cy="14935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241109</xdr:colOff>
      <xdr:row>30</xdr:row>
      <xdr:rowOff>182245</xdr:rowOff>
    </xdr:from>
    <xdr:to>
      <xdr:col>6</xdr:col>
      <xdr:colOff>127</xdr:colOff>
      <xdr:row>30</xdr:row>
      <xdr:rowOff>182245</xdr:rowOff>
    </xdr:to>
    <xdr:cxnSp macro="_xll.PtreeEvent_ObjectClick">
      <xdr:nvCxnSpPr>
        <xdr:cNvPr id="89" name="PTObj_DBranchHLine_1_15">
          <a:extLst>
            <a:ext uri="{FF2B5EF4-FFF2-40B4-BE49-F238E27FC236}">
              <a16:creationId xmlns:a16="http://schemas.microsoft.com/office/drawing/2014/main" id="{42B5107E-0AC8-436A-A3DE-E58557E6F419}"/>
            </a:ext>
          </a:extLst>
        </xdr:cNvPr>
        <xdr:cNvCxnSpPr/>
      </xdr:nvCxnSpPr>
      <xdr:spPr>
        <a:xfrm>
          <a:off x="8423084" y="5881370"/>
          <a:ext cx="128936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88709</xdr:colOff>
      <xdr:row>28</xdr:row>
      <xdr:rowOff>177166</xdr:rowOff>
    </xdr:from>
    <xdr:to>
      <xdr:col>5</xdr:col>
      <xdr:colOff>241109</xdr:colOff>
      <xdr:row>30</xdr:row>
      <xdr:rowOff>182245</xdr:rowOff>
    </xdr:to>
    <xdr:cxnSp macro="_xll.PtreeEvent_ObjectClick">
      <xdr:nvCxnSpPr>
        <xdr:cNvPr id="88" name="PTObj_DBranchDLine_1_15">
          <a:extLst>
            <a:ext uri="{FF2B5EF4-FFF2-40B4-BE49-F238E27FC236}">
              <a16:creationId xmlns:a16="http://schemas.microsoft.com/office/drawing/2014/main" id="{9AE1E6BF-5563-4DA4-B661-2A15A92A197F}"/>
            </a:ext>
          </a:extLst>
        </xdr:cNvPr>
        <xdr:cNvCxnSpPr/>
      </xdr:nvCxnSpPr>
      <xdr:spPr>
        <a:xfrm>
          <a:off x="8270684" y="5501641"/>
          <a:ext cx="152400" cy="37972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241109</xdr:colOff>
      <xdr:row>26</xdr:row>
      <xdr:rowOff>182245</xdr:rowOff>
    </xdr:from>
    <xdr:to>
      <xdr:col>6</xdr:col>
      <xdr:colOff>127</xdr:colOff>
      <xdr:row>26</xdr:row>
      <xdr:rowOff>182245</xdr:rowOff>
    </xdr:to>
    <xdr:cxnSp macro="_xll.PtreeEvent_ObjectClick">
      <xdr:nvCxnSpPr>
        <xdr:cNvPr id="85" name="PTObj_DBranchHLine_1_14">
          <a:extLst>
            <a:ext uri="{FF2B5EF4-FFF2-40B4-BE49-F238E27FC236}">
              <a16:creationId xmlns:a16="http://schemas.microsoft.com/office/drawing/2014/main" id="{0C04B3DD-78B0-4E74-96CB-3A9171D4B541}"/>
            </a:ext>
          </a:extLst>
        </xdr:cNvPr>
        <xdr:cNvCxnSpPr/>
      </xdr:nvCxnSpPr>
      <xdr:spPr>
        <a:xfrm>
          <a:off x="8423084" y="5132070"/>
          <a:ext cx="128936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88709</xdr:colOff>
      <xdr:row>26</xdr:row>
      <xdr:rowOff>182245</xdr:rowOff>
    </xdr:from>
    <xdr:to>
      <xdr:col>5</xdr:col>
      <xdr:colOff>241109</xdr:colOff>
      <xdr:row>28</xdr:row>
      <xdr:rowOff>177166</xdr:rowOff>
    </xdr:to>
    <xdr:cxnSp macro="_xll.PtreeEvent_ObjectClick">
      <xdr:nvCxnSpPr>
        <xdr:cNvPr id="84" name="PTObj_DBranchDLine_1_14">
          <a:extLst>
            <a:ext uri="{FF2B5EF4-FFF2-40B4-BE49-F238E27FC236}">
              <a16:creationId xmlns:a16="http://schemas.microsoft.com/office/drawing/2014/main" id="{6092A7C5-179C-4039-923E-0989E0CDAA43}"/>
            </a:ext>
          </a:extLst>
        </xdr:cNvPr>
        <xdr:cNvCxnSpPr/>
      </xdr:nvCxnSpPr>
      <xdr:spPr>
        <a:xfrm flipV="1">
          <a:off x="8270684" y="5132070"/>
          <a:ext cx="152400" cy="3695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241109</xdr:colOff>
      <xdr:row>28</xdr:row>
      <xdr:rowOff>182245</xdr:rowOff>
    </xdr:from>
    <xdr:to>
      <xdr:col>5</xdr:col>
      <xdr:colOff>127</xdr:colOff>
      <xdr:row>28</xdr:row>
      <xdr:rowOff>182245</xdr:rowOff>
    </xdr:to>
    <xdr:cxnSp macro="_xll.PtreeEvent_ObjectClick">
      <xdr:nvCxnSpPr>
        <xdr:cNvPr id="81" name="PTObj_DBranchHLine_1_13">
          <a:extLst>
            <a:ext uri="{FF2B5EF4-FFF2-40B4-BE49-F238E27FC236}">
              <a16:creationId xmlns:a16="http://schemas.microsoft.com/office/drawing/2014/main" id="{FF69D27F-1EC1-4F51-951E-6954A18B8E00}"/>
            </a:ext>
          </a:extLst>
        </xdr:cNvPr>
        <xdr:cNvCxnSpPr/>
      </xdr:nvCxnSpPr>
      <xdr:spPr>
        <a:xfrm>
          <a:off x="6886384" y="5506720"/>
          <a:ext cx="12957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88709</xdr:colOff>
      <xdr:row>24</xdr:row>
      <xdr:rowOff>177166</xdr:rowOff>
    </xdr:from>
    <xdr:to>
      <xdr:col>4</xdr:col>
      <xdr:colOff>241109</xdr:colOff>
      <xdr:row>28</xdr:row>
      <xdr:rowOff>182245</xdr:rowOff>
    </xdr:to>
    <xdr:cxnSp macro="_xll.PtreeEvent_ObjectClick">
      <xdr:nvCxnSpPr>
        <xdr:cNvPr id="80" name="PTObj_DBranchDLine_1_13">
          <a:extLst>
            <a:ext uri="{FF2B5EF4-FFF2-40B4-BE49-F238E27FC236}">
              <a16:creationId xmlns:a16="http://schemas.microsoft.com/office/drawing/2014/main" id="{D1116D13-B7C9-49B3-BA40-A717DE53D1AF}"/>
            </a:ext>
          </a:extLst>
        </xdr:cNvPr>
        <xdr:cNvCxnSpPr/>
      </xdr:nvCxnSpPr>
      <xdr:spPr>
        <a:xfrm>
          <a:off x="6733984" y="4752341"/>
          <a:ext cx="152400" cy="754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241109</xdr:colOff>
      <xdr:row>22</xdr:row>
      <xdr:rowOff>182245</xdr:rowOff>
    </xdr:from>
    <xdr:to>
      <xdr:col>5</xdr:col>
      <xdr:colOff>127</xdr:colOff>
      <xdr:row>22</xdr:row>
      <xdr:rowOff>182245</xdr:rowOff>
    </xdr:to>
    <xdr:cxnSp macro="_xll.PtreeEvent_ObjectClick">
      <xdr:nvCxnSpPr>
        <xdr:cNvPr id="77" name="PTObj_DBranchHLine_1_12">
          <a:extLst>
            <a:ext uri="{FF2B5EF4-FFF2-40B4-BE49-F238E27FC236}">
              <a16:creationId xmlns:a16="http://schemas.microsoft.com/office/drawing/2014/main" id="{7FB3F3C2-6BC3-4D2E-BA15-6E5DDD36C66B}"/>
            </a:ext>
          </a:extLst>
        </xdr:cNvPr>
        <xdr:cNvCxnSpPr/>
      </xdr:nvCxnSpPr>
      <xdr:spPr>
        <a:xfrm>
          <a:off x="6886384" y="4382770"/>
          <a:ext cx="12957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88709</xdr:colOff>
      <xdr:row>22</xdr:row>
      <xdr:rowOff>182245</xdr:rowOff>
    </xdr:from>
    <xdr:to>
      <xdr:col>4</xdr:col>
      <xdr:colOff>241109</xdr:colOff>
      <xdr:row>24</xdr:row>
      <xdr:rowOff>177166</xdr:rowOff>
    </xdr:to>
    <xdr:cxnSp macro="_xll.PtreeEvent_ObjectClick">
      <xdr:nvCxnSpPr>
        <xdr:cNvPr id="76" name="PTObj_DBranchDLine_1_12">
          <a:extLst>
            <a:ext uri="{FF2B5EF4-FFF2-40B4-BE49-F238E27FC236}">
              <a16:creationId xmlns:a16="http://schemas.microsoft.com/office/drawing/2014/main" id="{AFD054F0-D316-46C3-9CDC-8A46876F9453}"/>
            </a:ext>
          </a:extLst>
        </xdr:cNvPr>
        <xdr:cNvCxnSpPr/>
      </xdr:nvCxnSpPr>
      <xdr:spPr>
        <a:xfrm flipV="1">
          <a:off x="6733984" y="4382770"/>
          <a:ext cx="152400" cy="3695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241110</xdr:colOff>
      <xdr:row>24</xdr:row>
      <xdr:rowOff>182245</xdr:rowOff>
    </xdr:from>
    <xdr:to>
      <xdr:col>4</xdr:col>
      <xdr:colOff>127</xdr:colOff>
      <xdr:row>24</xdr:row>
      <xdr:rowOff>182245</xdr:rowOff>
    </xdr:to>
    <xdr:cxnSp macro="_xll.PtreeEvent_ObjectClick">
      <xdr:nvCxnSpPr>
        <xdr:cNvPr id="73" name="PTObj_DBranchHLine_1_7">
          <a:extLst>
            <a:ext uri="{FF2B5EF4-FFF2-40B4-BE49-F238E27FC236}">
              <a16:creationId xmlns:a16="http://schemas.microsoft.com/office/drawing/2014/main" id="{D2C63E76-700B-4E72-9848-B14F1CF4AED8}"/>
            </a:ext>
          </a:extLst>
        </xdr:cNvPr>
        <xdr:cNvCxnSpPr/>
      </xdr:nvCxnSpPr>
      <xdr:spPr>
        <a:xfrm>
          <a:off x="5330635" y="4757420"/>
          <a:ext cx="13147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88710</xdr:colOff>
      <xdr:row>20</xdr:row>
      <xdr:rowOff>177166</xdr:rowOff>
    </xdr:from>
    <xdr:to>
      <xdr:col>3</xdr:col>
      <xdr:colOff>241110</xdr:colOff>
      <xdr:row>24</xdr:row>
      <xdr:rowOff>182245</xdr:rowOff>
    </xdr:to>
    <xdr:cxnSp macro="_xll.PtreeEvent_ObjectClick">
      <xdr:nvCxnSpPr>
        <xdr:cNvPr id="72" name="PTObj_DBranchDLine_1_7">
          <a:extLst>
            <a:ext uri="{FF2B5EF4-FFF2-40B4-BE49-F238E27FC236}">
              <a16:creationId xmlns:a16="http://schemas.microsoft.com/office/drawing/2014/main" id="{72DD36CA-46EC-47DB-BE9D-15C60C03ADB6}"/>
            </a:ext>
          </a:extLst>
        </xdr:cNvPr>
        <xdr:cNvCxnSpPr/>
      </xdr:nvCxnSpPr>
      <xdr:spPr>
        <a:xfrm>
          <a:off x="5178235" y="4003041"/>
          <a:ext cx="152400" cy="754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241109</xdr:colOff>
      <xdr:row>18</xdr:row>
      <xdr:rowOff>182245</xdr:rowOff>
    </xdr:from>
    <xdr:to>
      <xdr:col>6</xdr:col>
      <xdr:colOff>127</xdr:colOff>
      <xdr:row>18</xdr:row>
      <xdr:rowOff>182245</xdr:rowOff>
    </xdr:to>
    <xdr:cxnSp macro="_xll.PtreeEvent_ObjectClick">
      <xdr:nvCxnSpPr>
        <xdr:cNvPr id="65" name="PTObj_DBranchHLine_1_11">
          <a:extLst>
            <a:ext uri="{FF2B5EF4-FFF2-40B4-BE49-F238E27FC236}">
              <a16:creationId xmlns:a16="http://schemas.microsoft.com/office/drawing/2014/main" id="{F6EFC576-2B2A-4DCE-928D-B4C900AC3A92}"/>
            </a:ext>
          </a:extLst>
        </xdr:cNvPr>
        <xdr:cNvCxnSpPr/>
      </xdr:nvCxnSpPr>
      <xdr:spPr>
        <a:xfrm>
          <a:off x="8423084" y="3633470"/>
          <a:ext cx="128936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88709</xdr:colOff>
      <xdr:row>16</xdr:row>
      <xdr:rowOff>177166</xdr:rowOff>
    </xdr:from>
    <xdr:to>
      <xdr:col>5</xdr:col>
      <xdr:colOff>241109</xdr:colOff>
      <xdr:row>18</xdr:row>
      <xdr:rowOff>182245</xdr:rowOff>
    </xdr:to>
    <xdr:cxnSp macro="_xll.PtreeEvent_ObjectClick">
      <xdr:nvCxnSpPr>
        <xdr:cNvPr id="64" name="PTObj_DBranchDLine_1_11">
          <a:extLst>
            <a:ext uri="{FF2B5EF4-FFF2-40B4-BE49-F238E27FC236}">
              <a16:creationId xmlns:a16="http://schemas.microsoft.com/office/drawing/2014/main" id="{C60690AC-D51D-488B-BF8A-2F00D9859AF6}"/>
            </a:ext>
          </a:extLst>
        </xdr:cNvPr>
        <xdr:cNvCxnSpPr/>
      </xdr:nvCxnSpPr>
      <xdr:spPr>
        <a:xfrm>
          <a:off x="8270684" y="3253741"/>
          <a:ext cx="152400" cy="37972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241109</xdr:colOff>
      <xdr:row>14</xdr:row>
      <xdr:rowOff>182245</xdr:rowOff>
    </xdr:from>
    <xdr:to>
      <xdr:col>6</xdr:col>
      <xdr:colOff>127</xdr:colOff>
      <xdr:row>14</xdr:row>
      <xdr:rowOff>182245</xdr:rowOff>
    </xdr:to>
    <xdr:cxnSp macro="_xll.PtreeEvent_ObjectClick">
      <xdr:nvCxnSpPr>
        <xdr:cNvPr id="61" name="PTObj_DBranchHLine_1_10">
          <a:extLst>
            <a:ext uri="{FF2B5EF4-FFF2-40B4-BE49-F238E27FC236}">
              <a16:creationId xmlns:a16="http://schemas.microsoft.com/office/drawing/2014/main" id="{044DEB01-2F78-40BA-BF75-38EDF59691B8}"/>
            </a:ext>
          </a:extLst>
        </xdr:cNvPr>
        <xdr:cNvCxnSpPr/>
      </xdr:nvCxnSpPr>
      <xdr:spPr>
        <a:xfrm>
          <a:off x="8423084" y="2884170"/>
          <a:ext cx="128936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88709</xdr:colOff>
      <xdr:row>14</xdr:row>
      <xdr:rowOff>182245</xdr:rowOff>
    </xdr:from>
    <xdr:to>
      <xdr:col>5</xdr:col>
      <xdr:colOff>241109</xdr:colOff>
      <xdr:row>16</xdr:row>
      <xdr:rowOff>177166</xdr:rowOff>
    </xdr:to>
    <xdr:cxnSp macro="_xll.PtreeEvent_ObjectClick">
      <xdr:nvCxnSpPr>
        <xdr:cNvPr id="60" name="PTObj_DBranchDLine_1_10">
          <a:extLst>
            <a:ext uri="{FF2B5EF4-FFF2-40B4-BE49-F238E27FC236}">
              <a16:creationId xmlns:a16="http://schemas.microsoft.com/office/drawing/2014/main" id="{1D3DD6C7-8D28-42D8-AE98-AC091DD5779B}"/>
            </a:ext>
          </a:extLst>
        </xdr:cNvPr>
        <xdr:cNvCxnSpPr/>
      </xdr:nvCxnSpPr>
      <xdr:spPr>
        <a:xfrm flipV="1">
          <a:off x="8270684" y="2884170"/>
          <a:ext cx="152400" cy="3695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241109</xdr:colOff>
      <xdr:row>16</xdr:row>
      <xdr:rowOff>182245</xdr:rowOff>
    </xdr:from>
    <xdr:to>
      <xdr:col>5</xdr:col>
      <xdr:colOff>127</xdr:colOff>
      <xdr:row>16</xdr:row>
      <xdr:rowOff>182245</xdr:rowOff>
    </xdr:to>
    <xdr:cxnSp macro="_xll.PtreeEvent_ObjectClick">
      <xdr:nvCxnSpPr>
        <xdr:cNvPr id="57" name="PTObj_DBranchHLine_1_9">
          <a:extLst>
            <a:ext uri="{FF2B5EF4-FFF2-40B4-BE49-F238E27FC236}">
              <a16:creationId xmlns:a16="http://schemas.microsoft.com/office/drawing/2014/main" id="{B37C9C0B-9A2D-4F6C-A84F-33D74259119C}"/>
            </a:ext>
          </a:extLst>
        </xdr:cNvPr>
        <xdr:cNvCxnSpPr/>
      </xdr:nvCxnSpPr>
      <xdr:spPr>
        <a:xfrm>
          <a:off x="6886384" y="3258820"/>
          <a:ext cx="12957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88709</xdr:colOff>
      <xdr:row>12</xdr:row>
      <xdr:rowOff>177166</xdr:rowOff>
    </xdr:from>
    <xdr:to>
      <xdr:col>4</xdr:col>
      <xdr:colOff>241109</xdr:colOff>
      <xdr:row>16</xdr:row>
      <xdr:rowOff>182245</xdr:rowOff>
    </xdr:to>
    <xdr:cxnSp macro="_xll.PtreeEvent_ObjectClick">
      <xdr:nvCxnSpPr>
        <xdr:cNvPr id="56" name="PTObj_DBranchDLine_1_9">
          <a:extLst>
            <a:ext uri="{FF2B5EF4-FFF2-40B4-BE49-F238E27FC236}">
              <a16:creationId xmlns:a16="http://schemas.microsoft.com/office/drawing/2014/main" id="{2CB21D9D-9E51-4238-9D70-0F830DC2AB4C}"/>
            </a:ext>
          </a:extLst>
        </xdr:cNvPr>
        <xdr:cNvCxnSpPr/>
      </xdr:nvCxnSpPr>
      <xdr:spPr>
        <a:xfrm>
          <a:off x="6733984" y="2504441"/>
          <a:ext cx="152400" cy="754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241109</xdr:colOff>
      <xdr:row>10</xdr:row>
      <xdr:rowOff>182245</xdr:rowOff>
    </xdr:from>
    <xdr:to>
      <xdr:col>5</xdr:col>
      <xdr:colOff>127</xdr:colOff>
      <xdr:row>10</xdr:row>
      <xdr:rowOff>182245</xdr:rowOff>
    </xdr:to>
    <xdr:cxnSp macro="_xll.PtreeEvent_ObjectClick">
      <xdr:nvCxnSpPr>
        <xdr:cNvPr id="53" name="PTObj_DBranchHLine_1_8">
          <a:extLst>
            <a:ext uri="{FF2B5EF4-FFF2-40B4-BE49-F238E27FC236}">
              <a16:creationId xmlns:a16="http://schemas.microsoft.com/office/drawing/2014/main" id="{17EA157F-4F99-4003-8595-9F41D376996E}"/>
            </a:ext>
          </a:extLst>
        </xdr:cNvPr>
        <xdr:cNvCxnSpPr/>
      </xdr:nvCxnSpPr>
      <xdr:spPr>
        <a:xfrm>
          <a:off x="6886384" y="2134870"/>
          <a:ext cx="12957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88709</xdr:colOff>
      <xdr:row>10</xdr:row>
      <xdr:rowOff>182245</xdr:rowOff>
    </xdr:from>
    <xdr:to>
      <xdr:col>4</xdr:col>
      <xdr:colOff>241109</xdr:colOff>
      <xdr:row>12</xdr:row>
      <xdr:rowOff>177166</xdr:rowOff>
    </xdr:to>
    <xdr:cxnSp macro="_xll.PtreeEvent_ObjectClick">
      <xdr:nvCxnSpPr>
        <xdr:cNvPr id="52" name="PTObj_DBranchDLine_1_8">
          <a:extLst>
            <a:ext uri="{FF2B5EF4-FFF2-40B4-BE49-F238E27FC236}">
              <a16:creationId xmlns:a16="http://schemas.microsoft.com/office/drawing/2014/main" id="{EDC5106C-E654-4AA8-A447-C3ADF880E455}"/>
            </a:ext>
          </a:extLst>
        </xdr:cNvPr>
        <xdr:cNvCxnSpPr/>
      </xdr:nvCxnSpPr>
      <xdr:spPr>
        <a:xfrm flipV="1">
          <a:off x="6733984" y="2134870"/>
          <a:ext cx="152400" cy="3695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241110</xdr:colOff>
      <xdr:row>12</xdr:row>
      <xdr:rowOff>182245</xdr:rowOff>
    </xdr:from>
    <xdr:to>
      <xdr:col>4</xdr:col>
      <xdr:colOff>127</xdr:colOff>
      <xdr:row>12</xdr:row>
      <xdr:rowOff>182245</xdr:rowOff>
    </xdr:to>
    <xdr:cxnSp macro="_xll.PtreeEvent_ObjectClick">
      <xdr:nvCxnSpPr>
        <xdr:cNvPr id="49" name="PTObj_DBranchHLine_1_6">
          <a:extLst>
            <a:ext uri="{FF2B5EF4-FFF2-40B4-BE49-F238E27FC236}">
              <a16:creationId xmlns:a16="http://schemas.microsoft.com/office/drawing/2014/main" id="{AF4FEE73-DB16-41B6-8395-E5A33D49CA68}"/>
            </a:ext>
          </a:extLst>
        </xdr:cNvPr>
        <xdr:cNvCxnSpPr/>
      </xdr:nvCxnSpPr>
      <xdr:spPr>
        <a:xfrm>
          <a:off x="5330635" y="2509520"/>
          <a:ext cx="13147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88710</xdr:colOff>
      <xdr:row>12</xdr:row>
      <xdr:rowOff>182245</xdr:rowOff>
    </xdr:from>
    <xdr:to>
      <xdr:col>3</xdr:col>
      <xdr:colOff>241110</xdr:colOff>
      <xdr:row>20</xdr:row>
      <xdr:rowOff>177166</xdr:rowOff>
    </xdr:to>
    <xdr:cxnSp macro="_xll.PtreeEvent_ObjectClick">
      <xdr:nvCxnSpPr>
        <xdr:cNvPr id="48" name="PTObj_DBranchDLine_1_6">
          <a:extLst>
            <a:ext uri="{FF2B5EF4-FFF2-40B4-BE49-F238E27FC236}">
              <a16:creationId xmlns:a16="http://schemas.microsoft.com/office/drawing/2014/main" id="{D34DD721-6FE7-4305-B515-B9BB4EA57838}"/>
            </a:ext>
          </a:extLst>
        </xdr:cNvPr>
        <xdr:cNvCxnSpPr/>
      </xdr:nvCxnSpPr>
      <xdr:spPr>
        <a:xfrm flipV="1">
          <a:off x="5178235" y="2509520"/>
          <a:ext cx="152400" cy="1493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241110</xdr:colOff>
      <xdr:row>44</xdr:row>
      <xdr:rowOff>182245</xdr:rowOff>
    </xdr:from>
    <xdr:to>
      <xdr:col>3</xdr:col>
      <xdr:colOff>127</xdr:colOff>
      <xdr:row>44</xdr:row>
      <xdr:rowOff>182245</xdr:rowOff>
    </xdr:to>
    <xdr:cxnSp macro="_xll.PtreeEvent_ObjectClick">
      <xdr:nvCxnSpPr>
        <xdr:cNvPr id="17" name="PTObj_DBranchHLine_1_3">
          <a:extLst>
            <a:ext uri="{FF2B5EF4-FFF2-40B4-BE49-F238E27FC236}">
              <a16:creationId xmlns:a16="http://schemas.microsoft.com/office/drawing/2014/main" id="{A001124F-A805-40B9-AACD-4614B48E59E1}"/>
            </a:ext>
          </a:extLst>
        </xdr:cNvPr>
        <xdr:cNvCxnSpPr/>
      </xdr:nvCxnSpPr>
      <xdr:spPr>
        <a:xfrm>
          <a:off x="3793935" y="3258820"/>
          <a:ext cx="129571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88710</xdr:colOff>
      <xdr:row>32</xdr:row>
      <xdr:rowOff>177166</xdr:rowOff>
    </xdr:from>
    <xdr:to>
      <xdr:col>2</xdr:col>
      <xdr:colOff>241110</xdr:colOff>
      <xdr:row>44</xdr:row>
      <xdr:rowOff>182245</xdr:rowOff>
    </xdr:to>
    <xdr:cxnSp macro="_xll.PtreeEvent_ObjectClick">
      <xdr:nvCxnSpPr>
        <xdr:cNvPr id="16" name="PTObj_DBranchDLine_1_3">
          <a:extLst>
            <a:ext uri="{FF2B5EF4-FFF2-40B4-BE49-F238E27FC236}">
              <a16:creationId xmlns:a16="http://schemas.microsoft.com/office/drawing/2014/main" id="{8766A5F8-58CC-40A3-8416-1CF2C2152B56}"/>
            </a:ext>
          </a:extLst>
        </xdr:cNvPr>
        <xdr:cNvCxnSpPr/>
      </xdr:nvCxnSpPr>
      <xdr:spPr>
        <a:xfrm>
          <a:off x="3641535" y="2504441"/>
          <a:ext cx="152400" cy="754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32</xdr:row>
      <xdr:rowOff>182245</xdr:rowOff>
    </xdr:from>
    <xdr:to>
      <xdr:col>2</xdr:col>
      <xdr:colOff>127</xdr:colOff>
      <xdr:row>32</xdr:row>
      <xdr:rowOff>182245</xdr:rowOff>
    </xdr:to>
    <xdr:cxnSp macro="_xll.PtreeEvent_ObjectClick">
      <xdr:nvCxnSpPr>
        <xdr:cNvPr id="9" name="PTObj_DBranchHLine_1_1">
          <a:extLst>
            <a:ext uri="{FF2B5EF4-FFF2-40B4-BE49-F238E27FC236}">
              <a16:creationId xmlns:a16="http://schemas.microsoft.com/office/drawing/2014/main" id="{9DBB39A6-2B1F-4147-B359-A5082261D117}"/>
            </a:ext>
          </a:extLst>
        </xdr:cNvPr>
        <xdr:cNvCxnSpPr/>
      </xdr:nvCxnSpPr>
      <xdr:spPr>
        <a:xfrm>
          <a:off x="2092325" y="2509520"/>
          <a:ext cx="146062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127</xdr:colOff>
      <xdr:row>32</xdr:row>
      <xdr:rowOff>88583</xdr:rowOff>
    </xdr:from>
    <xdr:to>
      <xdr:col>2</xdr:col>
      <xdr:colOff>187452</xdr:colOff>
      <xdr:row>33</xdr:row>
      <xdr:rowOff>88583</xdr:rowOff>
    </xdr:to>
    <xdr:sp macro="_xll.PtreeEvent_ObjectClick" textlink="">
      <xdr:nvSpPr>
        <xdr:cNvPr id="8" name="PTObj_DNode_1_1">
          <a:extLst>
            <a:ext uri="{FF2B5EF4-FFF2-40B4-BE49-F238E27FC236}">
              <a16:creationId xmlns:a16="http://schemas.microsoft.com/office/drawing/2014/main" id="{15652B0D-CADF-45D0-B5FE-E049D1374420}"/>
            </a:ext>
          </a:extLst>
        </xdr:cNvPr>
        <xdr:cNvSpPr/>
      </xdr:nvSpPr>
      <xdr:spPr>
        <a:xfrm>
          <a:off x="3552952" y="2415858"/>
          <a:ext cx="187325" cy="18732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215900</xdr:colOff>
      <xdr:row>32</xdr:row>
      <xdr:rowOff>91932</xdr:rowOff>
    </xdr:from>
    <xdr:ext cx="990207" cy="180627"/>
    <xdr:sp macro="_xll.PtreeEvent_ObjectClick" textlink="">
      <xdr:nvSpPr>
        <xdr:cNvPr id="10" name="PTObj_DBranchName_1_1">
          <a:extLst>
            <a:ext uri="{FF2B5EF4-FFF2-40B4-BE49-F238E27FC236}">
              <a16:creationId xmlns:a16="http://schemas.microsoft.com/office/drawing/2014/main" id="{508E2D59-4E86-4EE9-A0F9-D0A530F14C76}"/>
            </a:ext>
          </a:extLst>
        </xdr:cNvPr>
        <xdr:cNvSpPr txBox="1"/>
      </xdr:nvSpPr>
      <xdr:spPr>
        <a:xfrm>
          <a:off x="2130425" y="2419207"/>
          <a:ext cx="99020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Ann's Insurance Part B</a:t>
          </a:r>
        </a:p>
      </xdr:txBody>
    </xdr:sp>
    <xdr:clientData/>
  </xdr:oneCellAnchor>
  <xdr:twoCellAnchor editAs="oneCell">
    <xdr:from>
      <xdr:col>3</xdr:col>
      <xdr:colOff>127</xdr:colOff>
      <xdr:row>44</xdr:row>
      <xdr:rowOff>88583</xdr:rowOff>
    </xdr:from>
    <xdr:to>
      <xdr:col>3</xdr:col>
      <xdr:colOff>187452</xdr:colOff>
      <xdr:row>45</xdr:row>
      <xdr:rowOff>88583</xdr:rowOff>
    </xdr:to>
    <xdr:sp macro="_xll.PtreeEvent_ObjectClick" textlink="">
      <xdr:nvSpPr>
        <xdr:cNvPr id="15" name="PTObj_DNode_1_3">
          <a:extLst>
            <a:ext uri="{FF2B5EF4-FFF2-40B4-BE49-F238E27FC236}">
              <a16:creationId xmlns:a16="http://schemas.microsoft.com/office/drawing/2014/main" id="{3E9E5296-7302-4FB2-986C-4FBABFAE1BA0}"/>
            </a:ext>
          </a:extLst>
        </xdr:cNvPr>
        <xdr:cNvSpPr/>
      </xdr:nvSpPr>
      <xdr:spPr>
        <a:xfrm>
          <a:off x="5089652" y="3165158"/>
          <a:ext cx="187325" cy="18732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279210</xdr:colOff>
      <xdr:row>44</xdr:row>
      <xdr:rowOff>91932</xdr:rowOff>
    </xdr:from>
    <xdr:ext cx="175753" cy="180627"/>
    <xdr:sp macro="_xll.PtreeEvent_ObjectClick" textlink="">
      <xdr:nvSpPr>
        <xdr:cNvPr id="18" name="PTObj_DBranchName_1_3">
          <a:extLst>
            <a:ext uri="{FF2B5EF4-FFF2-40B4-BE49-F238E27FC236}">
              <a16:creationId xmlns:a16="http://schemas.microsoft.com/office/drawing/2014/main" id="{21401E68-BA47-428A-90BB-0ED89D87E1AF}"/>
            </a:ext>
          </a:extLst>
        </xdr:cNvPr>
        <xdr:cNvSpPr txBox="1"/>
      </xdr:nvSpPr>
      <xdr:spPr>
        <a:xfrm>
          <a:off x="3832035" y="31685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3</xdr:col>
      <xdr:colOff>127</xdr:colOff>
      <xdr:row>20</xdr:row>
      <xdr:rowOff>88583</xdr:rowOff>
    </xdr:from>
    <xdr:to>
      <xdr:col>3</xdr:col>
      <xdr:colOff>187452</xdr:colOff>
      <xdr:row>21</xdr:row>
      <xdr:rowOff>88583</xdr:rowOff>
    </xdr:to>
    <xdr:sp macro="_xll.PtreeEvent_ObjectClick" textlink="">
      <xdr:nvSpPr>
        <xdr:cNvPr id="31" name="PTObj_DNode_1_2">
          <a:extLst>
            <a:ext uri="{FF2B5EF4-FFF2-40B4-BE49-F238E27FC236}">
              <a16:creationId xmlns:a16="http://schemas.microsoft.com/office/drawing/2014/main" id="{522B1C74-B377-4A1C-8761-EFFE6A6F1F59}"/>
            </a:ext>
          </a:extLst>
        </xdr:cNvPr>
        <xdr:cNvSpPr/>
      </xdr:nvSpPr>
      <xdr:spPr>
        <a:xfrm>
          <a:off x="5089652" y="2415858"/>
          <a:ext cx="187325" cy="18732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127</xdr:colOff>
      <xdr:row>12</xdr:row>
      <xdr:rowOff>88583</xdr:rowOff>
    </xdr:from>
    <xdr:to>
      <xdr:col>4</xdr:col>
      <xdr:colOff>187452</xdr:colOff>
      <xdr:row>13</xdr:row>
      <xdr:rowOff>88583</xdr:rowOff>
    </xdr:to>
    <xdr:sp macro="_xll.PtreeEvent_ObjectClick" textlink="">
      <xdr:nvSpPr>
        <xdr:cNvPr id="47" name="PTObj_DNode_1_6">
          <a:extLst>
            <a:ext uri="{FF2B5EF4-FFF2-40B4-BE49-F238E27FC236}">
              <a16:creationId xmlns:a16="http://schemas.microsoft.com/office/drawing/2014/main" id="{D4F0B8CB-AFD5-44A2-9AFC-C1F1C21885C7}"/>
            </a:ext>
          </a:extLst>
        </xdr:cNvPr>
        <xdr:cNvSpPr/>
      </xdr:nvSpPr>
      <xdr:spPr>
        <a:xfrm>
          <a:off x="6645402" y="2415858"/>
          <a:ext cx="187325" cy="18732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279210</xdr:colOff>
      <xdr:row>12</xdr:row>
      <xdr:rowOff>91932</xdr:rowOff>
    </xdr:from>
    <xdr:ext cx="196592" cy="180627"/>
    <xdr:sp macro="_xll.PtreeEvent_ObjectClick" textlink="">
      <xdr:nvSpPr>
        <xdr:cNvPr id="50" name="PTObj_DBranchName_1_6">
          <a:extLst>
            <a:ext uri="{FF2B5EF4-FFF2-40B4-BE49-F238E27FC236}">
              <a16:creationId xmlns:a16="http://schemas.microsoft.com/office/drawing/2014/main" id="{258D240D-351D-4F89-841E-D3DFDC531A44}"/>
            </a:ext>
          </a:extLst>
        </xdr:cNvPr>
        <xdr:cNvSpPr txBox="1"/>
      </xdr:nvSpPr>
      <xdr:spPr>
        <a:xfrm>
          <a:off x="5368735" y="24192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10</xdr:row>
      <xdr:rowOff>88583</xdr:rowOff>
    </xdr:from>
    <xdr:to>
      <xdr:col>5</xdr:col>
      <xdr:colOff>187452</xdr:colOff>
      <xdr:row>11</xdr:row>
      <xdr:rowOff>88583</xdr:rowOff>
    </xdr:to>
    <xdr:sp macro="_xll.PtreeEvent_ObjectClick" textlink="">
      <xdr:nvSpPr>
        <xdr:cNvPr id="51" name="PTObj_DNode_1_8">
          <a:extLst>
            <a:ext uri="{FF2B5EF4-FFF2-40B4-BE49-F238E27FC236}">
              <a16:creationId xmlns:a16="http://schemas.microsoft.com/office/drawing/2014/main" id="{9F3ACA68-3048-4FEA-9C11-7C9CE1770CE1}"/>
            </a:ext>
          </a:extLst>
        </xdr:cNvPr>
        <xdr:cNvSpPr/>
      </xdr:nvSpPr>
      <xdr:spPr>
        <a:xfrm rot="-5400000">
          <a:off x="8182102" y="2041208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279209</xdr:colOff>
      <xdr:row>10</xdr:row>
      <xdr:rowOff>91932</xdr:rowOff>
    </xdr:from>
    <xdr:ext cx="196592" cy="180627"/>
    <xdr:sp macro="_xll.PtreeEvent_ObjectClick" textlink="">
      <xdr:nvSpPr>
        <xdr:cNvPr id="54" name="PTObj_DBranchName_1_8">
          <a:extLst>
            <a:ext uri="{FF2B5EF4-FFF2-40B4-BE49-F238E27FC236}">
              <a16:creationId xmlns:a16="http://schemas.microsoft.com/office/drawing/2014/main" id="{97CA2119-4149-4B00-80FC-592BECECE73C}"/>
            </a:ext>
          </a:extLst>
        </xdr:cNvPr>
        <xdr:cNvSpPr txBox="1"/>
      </xdr:nvSpPr>
      <xdr:spPr>
        <a:xfrm>
          <a:off x="6924484" y="20445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16</xdr:row>
      <xdr:rowOff>88583</xdr:rowOff>
    </xdr:from>
    <xdr:to>
      <xdr:col>5</xdr:col>
      <xdr:colOff>187452</xdr:colOff>
      <xdr:row>17</xdr:row>
      <xdr:rowOff>88583</xdr:rowOff>
    </xdr:to>
    <xdr:sp macro="_xll.PtreeEvent_ObjectClick" textlink="">
      <xdr:nvSpPr>
        <xdr:cNvPr id="55" name="PTObj_DNode_1_9">
          <a:extLst>
            <a:ext uri="{FF2B5EF4-FFF2-40B4-BE49-F238E27FC236}">
              <a16:creationId xmlns:a16="http://schemas.microsoft.com/office/drawing/2014/main" id="{4E6C5F24-4455-4119-8906-20E53DA5ED2C}"/>
            </a:ext>
          </a:extLst>
        </xdr:cNvPr>
        <xdr:cNvSpPr/>
      </xdr:nvSpPr>
      <xdr:spPr>
        <a:xfrm>
          <a:off x="8182102" y="3165158"/>
          <a:ext cx="187325" cy="18732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279209</xdr:colOff>
      <xdr:row>16</xdr:row>
      <xdr:rowOff>91932</xdr:rowOff>
    </xdr:from>
    <xdr:ext cx="175753" cy="180627"/>
    <xdr:sp macro="_xll.PtreeEvent_ObjectClick" textlink="">
      <xdr:nvSpPr>
        <xdr:cNvPr id="58" name="PTObj_DBranchName_1_9">
          <a:extLst>
            <a:ext uri="{FF2B5EF4-FFF2-40B4-BE49-F238E27FC236}">
              <a16:creationId xmlns:a16="http://schemas.microsoft.com/office/drawing/2014/main" id="{CB7AD486-F215-4973-89EE-60883AD9F731}"/>
            </a:ext>
          </a:extLst>
        </xdr:cNvPr>
        <xdr:cNvSpPr txBox="1"/>
      </xdr:nvSpPr>
      <xdr:spPr>
        <a:xfrm>
          <a:off x="6924484" y="31685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14</xdr:row>
      <xdr:rowOff>88583</xdr:rowOff>
    </xdr:from>
    <xdr:to>
      <xdr:col>6</xdr:col>
      <xdr:colOff>187452</xdr:colOff>
      <xdr:row>15</xdr:row>
      <xdr:rowOff>88583</xdr:rowOff>
    </xdr:to>
    <xdr:sp macro="_xll.PtreeEvent_ObjectClick" textlink="">
      <xdr:nvSpPr>
        <xdr:cNvPr id="59" name="PTObj_DNode_1_10">
          <a:extLst>
            <a:ext uri="{FF2B5EF4-FFF2-40B4-BE49-F238E27FC236}">
              <a16:creationId xmlns:a16="http://schemas.microsoft.com/office/drawing/2014/main" id="{0087B9A7-E6C8-48CE-8B39-0619B9702BF9}"/>
            </a:ext>
          </a:extLst>
        </xdr:cNvPr>
        <xdr:cNvSpPr/>
      </xdr:nvSpPr>
      <xdr:spPr>
        <a:xfrm rot="-5400000">
          <a:off x="9712452" y="2790508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279209</xdr:colOff>
      <xdr:row>14</xdr:row>
      <xdr:rowOff>91932</xdr:rowOff>
    </xdr:from>
    <xdr:ext cx="196592" cy="180627"/>
    <xdr:sp macro="_xll.PtreeEvent_ObjectClick" textlink="">
      <xdr:nvSpPr>
        <xdr:cNvPr id="62" name="PTObj_DBranchName_1_10">
          <a:extLst>
            <a:ext uri="{FF2B5EF4-FFF2-40B4-BE49-F238E27FC236}">
              <a16:creationId xmlns:a16="http://schemas.microsoft.com/office/drawing/2014/main" id="{CE4569A7-49C2-4F41-9DB8-49BA436B068C}"/>
            </a:ext>
          </a:extLst>
        </xdr:cNvPr>
        <xdr:cNvSpPr txBox="1"/>
      </xdr:nvSpPr>
      <xdr:spPr>
        <a:xfrm>
          <a:off x="8461184" y="27938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18</xdr:row>
      <xdr:rowOff>88583</xdr:rowOff>
    </xdr:from>
    <xdr:to>
      <xdr:col>6</xdr:col>
      <xdr:colOff>187452</xdr:colOff>
      <xdr:row>19</xdr:row>
      <xdr:rowOff>88583</xdr:rowOff>
    </xdr:to>
    <xdr:sp macro="_xll.PtreeEvent_ObjectClick" textlink="">
      <xdr:nvSpPr>
        <xdr:cNvPr id="63" name="PTObj_DNode_1_11">
          <a:extLst>
            <a:ext uri="{FF2B5EF4-FFF2-40B4-BE49-F238E27FC236}">
              <a16:creationId xmlns:a16="http://schemas.microsoft.com/office/drawing/2014/main" id="{1ECD4098-8680-4220-AEE3-B2B81112762C}"/>
            </a:ext>
          </a:extLst>
        </xdr:cNvPr>
        <xdr:cNvSpPr/>
      </xdr:nvSpPr>
      <xdr:spPr>
        <a:xfrm rot="-5400000">
          <a:off x="9712452" y="3539808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279209</xdr:colOff>
      <xdr:row>18</xdr:row>
      <xdr:rowOff>91932</xdr:rowOff>
    </xdr:from>
    <xdr:ext cx="175753" cy="180627"/>
    <xdr:sp macro="_xll.PtreeEvent_ObjectClick" textlink="">
      <xdr:nvSpPr>
        <xdr:cNvPr id="66" name="PTObj_DBranchName_1_11">
          <a:extLst>
            <a:ext uri="{FF2B5EF4-FFF2-40B4-BE49-F238E27FC236}">
              <a16:creationId xmlns:a16="http://schemas.microsoft.com/office/drawing/2014/main" id="{5BA815C7-651A-41A3-A08D-EA84433A1C3F}"/>
            </a:ext>
          </a:extLst>
        </xdr:cNvPr>
        <xdr:cNvSpPr txBox="1"/>
      </xdr:nvSpPr>
      <xdr:spPr>
        <a:xfrm>
          <a:off x="8461184" y="354315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24</xdr:row>
      <xdr:rowOff>88583</xdr:rowOff>
    </xdr:from>
    <xdr:to>
      <xdr:col>4</xdr:col>
      <xdr:colOff>187452</xdr:colOff>
      <xdr:row>25</xdr:row>
      <xdr:rowOff>88583</xdr:rowOff>
    </xdr:to>
    <xdr:sp macro="_xll.PtreeEvent_ObjectClick" textlink="">
      <xdr:nvSpPr>
        <xdr:cNvPr id="71" name="PTObj_DNode_1_7">
          <a:extLst>
            <a:ext uri="{FF2B5EF4-FFF2-40B4-BE49-F238E27FC236}">
              <a16:creationId xmlns:a16="http://schemas.microsoft.com/office/drawing/2014/main" id="{77906A48-CE6F-48DC-A96B-51F0DCAF3BE3}"/>
            </a:ext>
          </a:extLst>
        </xdr:cNvPr>
        <xdr:cNvSpPr/>
      </xdr:nvSpPr>
      <xdr:spPr>
        <a:xfrm>
          <a:off x="6645402" y="4663758"/>
          <a:ext cx="187325" cy="18732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279210</xdr:colOff>
      <xdr:row>24</xdr:row>
      <xdr:rowOff>91932</xdr:rowOff>
    </xdr:from>
    <xdr:ext cx="175753" cy="180627"/>
    <xdr:sp macro="_xll.PtreeEvent_ObjectClick" textlink="">
      <xdr:nvSpPr>
        <xdr:cNvPr id="74" name="PTObj_DBranchName_1_7">
          <a:extLst>
            <a:ext uri="{FF2B5EF4-FFF2-40B4-BE49-F238E27FC236}">
              <a16:creationId xmlns:a16="http://schemas.microsoft.com/office/drawing/2014/main" id="{EB264936-346A-4D09-B49A-288EEDB857D9}"/>
            </a:ext>
          </a:extLst>
        </xdr:cNvPr>
        <xdr:cNvSpPr txBox="1"/>
      </xdr:nvSpPr>
      <xdr:spPr>
        <a:xfrm>
          <a:off x="5368735" y="46671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5</xdr:col>
      <xdr:colOff>127</xdr:colOff>
      <xdr:row>22</xdr:row>
      <xdr:rowOff>88583</xdr:rowOff>
    </xdr:from>
    <xdr:to>
      <xdr:col>5</xdr:col>
      <xdr:colOff>187452</xdr:colOff>
      <xdr:row>23</xdr:row>
      <xdr:rowOff>88583</xdr:rowOff>
    </xdr:to>
    <xdr:sp macro="_xll.PtreeEvent_ObjectClick" textlink="">
      <xdr:nvSpPr>
        <xdr:cNvPr id="75" name="PTObj_DNode_1_12">
          <a:extLst>
            <a:ext uri="{FF2B5EF4-FFF2-40B4-BE49-F238E27FC236}">
              <a16:creationId xmlns:a16="http://schemas.microsoft.com/office/drawing/2014/main" id="{2354A1B4-0F81-4228-85D6-7F1BE33FF04B}"/>
            </a:ext>
          </a:extLst>
        </xdr:cNvPr>
        <xdr:cNvSpPr/>
      </xdr:nvSpPr>
      <xdr:spPr>
        <a:xfrm rot="-5400000">
          <a:off x="8182102" y="4289108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279209</xdr:colOff>
      <xdr:row>22</xdr:row>
      <xdr:rowOff>91932</xdr:rowOff>
    </xdr:from>
    <xdr:ext cx="196592" cy="180627"/>
    <xdr:sp macro="_xll.PtreeEvent_ObjectClick" textlink="">
      <xdr:nvSpPr>
        <xdr:cNvPr id="78" name="PTObj_DBranchName_1_12">
          <a:extLst>
            <a:ext uri="{FF2B5EF4-FFF2-40B4-BE49-F238E27FC236}">
              <a16:creationId xmlns:a16="http://schemas.microsoft.com/office/drawing/2014/main" id="{1A7FCB76-5989-40FF-B017-41CDC8A7B967}"/>
            </a:ext>
          </a:extLst>
        </xdr:cNvPr>
        <xdr:cNvSpPr txBox="1"/>
      </xdr:nvSpPr>
      <xdr:spPr>
        <a:xfrm>
          <a:off x="6924484" y="42924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28</xdr:row>
      <xdr:rowOff>88583</xdr:rowOff>
    </xdr:from>
    <xdr:to>
      <xdr:col>5</xdr:col>
      <xdr:colOff>187452</xdr:colOff>
      <xdr:row>29</xdr:row>
      <xdr:rowOff>88583</xdr:rowOff>
    </xdr:to>
    <xdr:sp macro="_xll.PtreeEvent_ObjectClick" textlink="">
      <xdr:nvSpPr>
        <xdr:cNvPr id="79" name="PTObj_DNode_1_13">
          <a:extLst>
            <a:ext uri="{FF2B5EF4-FFF2-40B4-BE49-F238E27FC236}">
              <a16:creationId xmlns:a16="http://schemas.microsoft.com/office/drawing/2014/main" id="{43EE0BF1-2FCE-4C4A-BA19-0D1EFCFA4BF7}"/>
            </a:ext>
          </a:extLst>
        </xdr:cNvPr>
        <xdr:cNvSpPr/>
      </xdr:nvSpPr>
      <xdr:spPr>
        <a:xfrm>
          <a:off x="8182102" y="5413058"/>
          <a:ext cx="187325" cy="18732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279209</xdr:colOff>
      <xdr:row>28</xdr:row>
      <xdr:rowOff>91932</xdr:rowOff>
    </xdr:from>
    <xdr:ext cx="175753" cy="180627"/>
    <xdr:sp macro="_xll.PtreeEvent_ObjectClick" textlink="">
      <xdr:nvSpPr>
        <xdr:cNvPr id="82" name="PTObj_DBranchName_1_13">
          <a:extLst>
            <a:ext uri="{FF2B5EF4-FFF2-40B4-BE49-F238E27FC236}">
              <a16:creationId xmlns:a16="http://schemas.microsoft.com/office/drawing/2014/main" id="{1D543B20-2C6C-4DD6-9BA3-45A3F5CDC884}"/>
            </a:ext>
          </a:extLst>
        </xdr:cNvPr>
        <xdr:cNvSpPr txBox="1"/>
      </xdr:nvSpPr>
      <xdr:spPr>
        <a:xfrm>
          <a:off x="6924484" y="54164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26</xdr:row>
      <xdr:rowOff>88583</xdr:rowOff>
    </xdr:from>
    <xdr:to>
      <xdr:col>6</xdr:col>
      <xdr:colOff>187452</xdr:colOff>
      <xdr:row>27</xdr:row>
      <xdr:rowOff>88583</xdr:rowOff>
    </xdr:to>
    <xdr:sp macro="_xll.PtreeEvent_ObjectClick" textlink="">
      <xdr:nvSpPr>
        <xdr:cNvPr id="83" name="PTObj_DNode_1_14">
          <a:extLst>
            <a:ext uri="{FF2B5EF4-FFF2-40B4-BE49-F238E27FC236}">
              <a16:creationId xmlns:a16="http://schemas.microsoft.com/office/drawing/2014/main" id="{193F0247-72EC-4563-8B67-3F4AA2BDBAF6}"/>
            </a:ext>
          </a:extLst>
        </xdr:cNvPr>
        <xdr:cNvSpPr/>
      </xdr:nvSpPr>
      <xdr:spPr>
        <a:xfrm rot="-5400000">
          <a:off x="9712452" y="5038408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279209</xdr:colOff>
      <xdr:row>26</xdr:row>
      <xdr:rowOff>91932</xdr:rowOff>
    </xdr:from>
    <xdr:ext cx="196592" cy="180627"/>
    <xdr:sp macro="_xll.PtreeEvent_ObjectClick" textlink="">
      <xdr:nvSpPr>
        <xdr:cNvPr id="86" name="PTObj_DBranchName_1_14">
          <a:extLst>
            <a:ext uri="{FF2B5EF4-FFF2-40B4-BE49-F238E27FC236}">
              <a16:creationId xmlns:a16="http://schemas.microsoft.com/office/drawing/2014/main" id="{CA5F3AD3-A240-4D8E-ADEB-BF3B8D5B971C}"/>
            </a:ext>
          </a:extLst>
        </xdr:cNvPr>
        <xdr:cNvSpPr txBox="1"/>
      </xdr:nvSpPr>
      <xdr:spPr>
        <a:xfrm>
          <a:off x="8461184" y="50417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30</xdr:row>
      <xdr:rowOff>88583</xdr:rowOff>
    </xdr:from>
    <xdr:to>
      <xdr:col>6</xdr:col>
      <xdr:colOff>187452</xdr:colOff>
      <xdr:row>31</xdr:row>
      <xdr:rowOff>88583</xdr:rowOff>
    </xdr:to>
    <xdr:sp macro="_xll.PtreeEvent_ObjectClick" textlink="">
      <xdr:nvSpPr>
        <xdr:cNvPr id="87" name="PTObj_DNode_1_15">
          <a:extLst>
            <a:ext uri="{FF2B5EF4-FFF2-40B4-BE49-F238E27FC236}">
              <a16:creationId xmlns:a16="http://schemas.microsoft.com/office/drawing/2014/main" id="{D677B531-5ACA-4EC1-9AFF-5EBAD096457A}"/>
            </a:ext>
          </a:extLst>
        </xdr:cNvPr>
        <xdr:cNvSpPr/>
      </xdr:nvSpPr>
      <xdr:spPr>
        <a:xfrm rot="-5400000">
          <a:off x="9712452" y="5787708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279209</xdr:colOff>
      <xdr:row>30</xdr:row>
      <xdr:rowOff>91932</xdr:rowOff>
    </xdr:from>
    <xdr:ext cx="175753" cy="180627"/>
    <xdr:sp macro="_xll.PtreeEvent_ObjectClick" textlink="">
      <xdr:nvSpPr>
        <xdr:cNvPr id="90" name="PTObj_DBranchName_1_15">
          <a:extLst>
            <a:ext uri="{FF2B5EF4-FFF2-40B4-BE49-F238E27FC236}">
              <a16:creationId xmlns:a16="http://schemas.microsoft.com/office/drawing/2014/main" id="{0BF4E631-CF75-4F5B-B53C-9FDF64087A8D}"/>
            </a:ext>
          </a:extLst>
        </xdr:cNvPr>
        <xdr:cNvSpPr txBox="1"/>
      </xdr:nvSpPr>
      <xdr:spPr>
        <a:xfrm>
          <a:off x="8461184" y="579105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36</xdr:row>
      <xdr:rowOff>88582</xdr:rowOff>
    </xdr:from>
    <xdr:to>
      <xdr:col>4</xdr:col>
      <xdr:colOff>187452</xdr:colOff>
      <xdr:row>37</xdr:row>
      <xdr:rowOff>88582</xdr:rowOff>
    </xdr:to>
    <xdr:sp macro="_xll.PtreeEvent_ObjectClick" textlink="">
      <xdr:nvSpPr>
        <xdr:cNvPr id="95" name="PTObj_DNode_1_4">
          <a:extLst>
            <a:ext uri="{FF2B5EF4-FFF2-40B4-BE49-F238E27FC236}">
              <a16:creationId xmlns:a16="http://schemas.microsoft.com/office/drawing/2014/main" id="{46B4349E-489E-4E01-B4C2-2011DDFEA0A9}"/>
            </a:ext>
          </a:extLst>
        </xdr:cNvPr>
        <xdr:cNvSpPr/>
      </xdr:nvSpPr>
      <xdr:spPr>
        <a:xfrm>
          <a:off x="6645402" y="6911657"/>
          <a:ext cx="187325" cy="18732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279210</xdr:colOff>
      <xdr:row>36</xdr:row>
      <xdr:rowOff>91932</xdr:rowOff>
    </xdr:from>
    <xdr:ext cx="196592" cy="180627"/>
    <xdr:sp macro="_xll.PtreeEvent_ObjectClick" textlink="">
      <xdr:nvSpPr>
        <xdr:cNvPr id="98" name="PTObj_DBranchName_1_4">
          <a:extLst>
            <a:ext uri="{FF2B5EF4-FFF2-40B4-BE49-F238E27FC236}">
              <a16:creationId xmlns:a16="http://schemas.microsoft.com/office/drawing/2014/main" id="{112CFF22-DC01-4F3E-89BA-34E889566A43}"/>
            </a:ext>
          </a:extLst>
        </xdr:cNvPr>
        <xdr:cNvSpPr txBox="1"/>
      </xdr:nvSpPr>
      <xdr:spPr>
        <a:xfrm>
          <a:off x="5368735" y="69150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34</xdr:row>
      <xdr:rowOff>88582</xdr:rowOff>
    </xdr:from>
    <xdr:to>
      <xdr:col>5</xdr:col>
      <xdr:colOff>187452</xdr:colOff>
      <xdr:row>35</xdr:row>
      <xdr:rowOff>88582</xdr:rowOff>
    </xdr:to>
    <xdr:sp macro="_xll.PtreeEvent_ObjectClick" textlink="">
      <xdr:nvSpPr>
        <xdr:cNvPr id="99" name="PTObj_DNode_1_16">
          <a:extLst>
            <a:ext uri="{FF2B5EF4-FFF2-40B4-BE49-F238E27FC236}">
              <a16:creationId xmlns:a16="http://schemas.microsoft.com/office/drawing/2014/main" id="{AE623F07-4316-4BF4-927B-A47EDA4BDB89}"/>
            </a:ext>
          </a:extLst>
        </xdr:cNvPr>
        <xdr:cNvSpPr/>
      </xdr:nvSpPr>
      <xdr:spPr>
        <a:xfrm rot="-5400000">
          <a:off x="8182102" y="6537007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279209</xdr:colOff>
      <xdr:row>34</xdr:row>
      <xdr:rowOff>91932</xdr:rowOff>
    </xdr:from>
    <xdr:ext cx="196592" cy="180627"/>
    <xdr:sp macro="_xll.PtreeEvent_ObjectClick" textlink="">
      <xdr:nvSpPr>
        <xdr:cNvPr id="102" name="PTObj_DBranchName_1_16">
          <a:extLst>
            <a:ext uri="{FF2B5EF4-FFF2-40B4-BE49-F238E27FC236}">
              <a16:creationId xmlns:a16="http://schemas.microsoft.com/office/drawing/2014/main" id="{9FACCFC8-7D01-42A3-A22A-2FE94BFD014A}"/>
            </a:ext>
          </a:extLst>
        </xdr:cNvPr>
        <xdr:cNvSpPr txBox="1"/>
      </xdr:nvSpPr>
      <xdr:spPr>
        <a:xfrm>
          <a:off x="6924484" y="65403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40</xdr:row>
      <xdr:rowOff>88582</xdr:rowOff>
    </xdr:from>
    <xdr:to>
      <xdr:col>5</xdr:col>
      <xdr:colOff>187452</xdr:colOff>
      <xdr:row>41</xdr:row>
      <xdr:rowOff>88582</xdr:rowOff>
    </xdr:to>
    <xdr:sp macro="_xll.PtreeEvent_ObjectClick" textlink="">
      <xdr:nvSpPr>
        <xdr:cNvPr id="103" name="PTObj_DNode_1_17">
          <a:extLst>
            <a:ext uri="{FF2B5EF4-FFF2-40B4-BE49-F238E27FC236}">
              <a16:creationId xmlns:a16="http://schemas.microsoft.com/office/drawing/2014/main" id="{B1C16A37-EC59-4CFE-8E9B-DC9503CEF57A}"/>
            </a:ext>
          </a:extLst>
        </xdr:cNvPr>
        <xdr:cNvSpPr/>
      </xdr:nvSpPr>
      <xdr:spPr>
        <a:xfrm>
          <a:off x="8182102" y="7660957"/>
          <a:ext cx="187325" cy="18732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279209</xdr:colOff>
      <xdr:row>40</xdr:row>
      <xdr:rowOff>91932</xdr:rowOff>
    </xdr:from>
    <xdr:ext cx="175753" cy="180627"/>
    <xdr:sp macro="_xll.PtreeEvent_ObjectClick" textlink="">
      <xdr:nvSpPr>
        <xdr:cNvPr id="106" name="PTObj_DBranchName_1_17">
          <a:extLst>
            <a:ext uri="{FF2B5EF4-FFF2-40B4-BE49-F238E27FC236}">
              <a16:creationId xmlns:a16="http://schemas.microsoft.com/office/drawing/2014/main" id="{5A73EDBE-359D-4AC9-BA40-9392C58D93F3}"/>
            </a:ext>
          </a:extLst>
        </xdr:cNvPr>
        <xdr:cNvSpPr txBox="1"/>
      </xdr:nvSpPr>
      <xdr:spPr>
        <a:xfrm>
          <a:off x="6924484" y="76643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38</xdr:row>
      <xdr:rowOff>88582</xdr:rowOff>
    </xdr:from>
    <xdr:to>
      <xdr:col>6</xdr:col>
      <xdr:colOff>187452</xdr:colOff>
      <xdr:row>39</xdr:row>
      <xdr:rowOff>88582</xdr:rowOff>
    </xdr:to>
    <xdr:sp macro="_xll.PtreeEvent_ObjectClick" textlink="">
      <xdr:nvSpPr>
        <xdr:cNvPr id="107" name="PTObj_DNode_1_18">
          <a:extLst>
            <a:ext uri="{FF2B5EF4-FFF2-40B4-BE49-F238E27FC236}">
              <a16:creationId xmlns:a16="http://schemas.microsoft.com/office/drawing/2014/main" id="{DF2D7FD6-6965-414D-8C80-01E139900041}"/>
            </a:ext>
          </a:extLst>
        </xdr:cNvPr>
        <xdr:cNvSpPr/>
      </xdr:nvSpPr>
      <xdr:spPr>
        <a:xfrm rot="-5400000">
          <a:off x="9712452" y="7286307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279209</xdr:colOff>
      <xdr:row>38</xdr:row>
      <xdr:rowOff>91932</xdr:rowOff>
    </xdr:from>
    <xdr:ext cx="196592" cy="180627"/>
    <xdr:sp macro="_xll.PtreeEvent_ObjectClick" textlink="">
      <xdr:nvSpPr>
        <xdr:cNvPr id="110" name="PTObj_DBranchName_1_18">
          <a:extLst>
            <a:ext uri="{FF2B5EF4-FFF2-40B4-BE49-F238E27FC236}">
              <a16:creationId xmlns:a16="http://schemas.microsoft.com/office/drawing/2014/main" id="{362B1068-4E26-4DBD-AAE4-F989AC73C545}"/>
            </a:ext>
          </a:extLst>
        </xdr:cNvPr>
        <xdr:cNvSpPr txBox="1"/>
      </xdr:nvSpPr>
      <xdr:spPr>
        <a:xfrm>
          <a:off x="8461184" y="72896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42</xdr:row>
      <xdr:rowOff>88582</xdr:rowOff>
    </xdr:from>
    <xdr:to>
      <xdr:col>6</xdr:col>
      <xdr:colOff>187452</xdr:colOff>
      <xdr:row>43</xdr:row>
      <xdr:rowOff>88582</xdr:rowOff>
    </xdr:to>
    <xdr:sp macro="_xll.PtreeEvent_ObjectClick" textlink="">
      <xdr:nvSpPr>
        <xdr:cNvPr id="111" name="PTObj_DNode_1_19">
          <a:extLst>
            <a:ext uri="{FF2B5EF4-FFF2-40B4-BE49-F238E27FC236}">
              <a16:creationId xmlns:a16="http://schemas.microsoft.com/office/drawing/2014/main" id="{F6177164-7665-481C-994F-B22975C4DA31}"/>
            </a:ext>
          </a:extLst>
        </xdr:cNvPr>
        <xdr:cNvSpPr/>
      </xdr:nvSpPr>
      <xdr:spPr>
        <a:xfrm rot="-5400000">
          <a:off x="9712452" y="8035607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279209</xdr:colOff>
      <xdr:row>42</xdr:row>
      <xdr:rowOff>91932</xdr:rowOff>
    </xdr:from>
    <xdr:ext cx="175753" cy="180627"/>
    <xdr:sp macro="_xll.PtreeEvent_ObjectClick" textlink="">
      <xdr:nvSpPr>
        <xdr:cNvPr id="114" name="PTObj_DBranchName_1_19">
          <a:extLst>
            <a:ext uri="{FF2B5EF4-FFF2-40B4-BE49-F238E27FC236}">
              <a16:creationId xmlns:a16="http://schemas.microsoft.com/office/drawing/2014/main" id="{740722BB-938A-480B-8022-20D3A351630C}"/>
            </a:ext>
          </a:extLst>
        </xdr:cNvPr>
        <xdr:cNvSpPr txBox="1"/>
      </xdr:nvSpPr>
      <xdr:spPr>
        <a:xfrm>
          <a:off x="8461184" y="803895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48</xdr:row>
      <xdr:rowOff>88582</xdr:rowOff>
    </xdr:from>
    <xdr:to>
      <xdr:col>4</xdr:col>
      <xdr:colOff>187452</xdr:colOff>
      <xdr:row>49</xdr:row>
      <xdr:rowOff>88582</xdr:rowOff>
    </xdr:to>
    <xdr:sp macro="_xll.PtreeEvent_ObjectClick" textlink="">
      <xdr:nvSpPr>
        <xdr:cNvPr id="119" name="PTObj_DNode_1_5">
          <a:extLst>
            <a:ext uri="{FF2B5EF4-FFF2-40B4-BE49-F238E27FC236}">
              <a16:creationId xmlns:a16="http://schemas.microsoft.com/office/drawing/2014/main" id="{1B9AE5D8-F2B6-4B81-9517-A86D0E47F2BC}"/>
            </a:ext>
          </a:extLst>
        </xdr:cNvPr>
        <xdr:cNvSpPr/>
      </xdr:nvSpPr>
      <xdr:spPr>
        <a:xfrm>
          <a:off x="6645402" y="9159557"/>
          <a:ext cx="187325" cy="18732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279210</xdr:colOff>
      <xdr:row>48</xdr:row>
      <xdr:rowOff>91932</xdr:rowOff>
    </xdr:from>
    <xdr:ext cx="175753" cy="180627"/>
    <xdr:sp macro="_xll.PtreeEvent_ObjectClick" textlink="">
      <xdr:nvSpPr>
        <xdr:cNvPr id="122" name="PTObj_DBranchName_1_5">
          <a:extLst>
            <a:ext uri="{FF2B5EF4-FFF2-40B4-BE49-F238E27FC236}">
              <a16:creationId xmlns:a16="http://schemas.microsoft.com/office/drawing/2014/main" id="{C0E9D28C-1619-4700-ACDD-6720D6C733CF}"/>
            </a:ext>
          </a:extLst>
        </xdr:cNvPr>
        <xdr:cNvSpPr txBox="1"/>
      </xdr:nvSpPr>
      <xdr:spPr>
        <a:xfrm>
          <a:off x="5368735" y="91629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5</xdr:col>
      <xdr:colOff>127</xdr:colOff>
      <xdr:row>46</xdr:row>
      <xdr:rowOff>88582</xdr:rowOff>
    </xdr:from>
    <xdr:to>
      <xdr:col>5</xdr:col>
      <xdr:colOff>187452</xdr:colOff>
      <xdr:row>47</xdr:row>
      <xdr:rowOff>88582</xdr:rowOff>
    </xdr:to>
    <xdr:sp macro="_xll.PtreeEvent_ObjectClick" textlink="">
      <xdr:nvSpPr>
        <xdr:cNvPr id="123" name="PTObj_DNode_1_20">
          <a:extLst>
            <a:ext uri="{FF2B5EF4-FFF2-40B4-BE49-F238E27FC236}">
              <a16:creationId xmlns:a16="http://schemas.microsoft.com/office/drawing/2014/main" id="{F52CD1CB-9045-4390-9C8E-7A6B3F719D50}"/>
            </a:ext>
          </a:extLst>
        </xdr:cNvPr>
        <xdr:cNvSpPr/>
      </xdr:nvSpPr>
      <xdr:spPr>
        <a:xfrm rot="-5400000">
          <a:off x="8182102" y="8784907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279209</xdr:colOff>
      <xdr:row>46</xdr:row>
      <xdr:rowOff>91932</xdr:rowOff>
    </xdr:from>
    <xdr:ext cx="196592" cy="180627"/>
    <xdr:sp macro="_xll.PtreeEvent_ObjectClick" textlink="">
      <xdr:nvSpPr>
        <xdr:cNvPr id="126" name="PTObj_DBranchName_1_20">
          <a:extLst>
            <a:ext uri="{FF2B5EF4-FFF2-40B4-BE49-F238E27FC236}">
              <a16:creationId xmlns:a16="http://schemas.microsoft.com/office/drawing/2014/main" id="{EBBBAB69-76D2-4F28-A759-11DED003CFD4}"/>
            </a:ext>
          </a:extLst>
        </xdr:cNvPr>
        <xdr:cNvSpPr txBox="1"/>
      </xdr:nvSpPr>
      <xdr:spPr>
        <a:xfrm>
          <a:off x="6924484" y="87882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52</xdr:row>
      <xdr:rowOff>88582</xdr:rowOff>
    </xdr:from>
    <xdr:to>
      <xdr:col>5</xdr:col>
      <xdr:colOff>187452</xdr:colOff>
      <xdr:row>53</xdr:row>
      <xdr:rowOff>88582</xdr:rowOff>
    </xdr:to>
    <xdr:sp macro="_xll.PtreeEvent_ObjectClick" textlink="">
      <xdr:nvSpPr>
        <xdr:cNvPr id="127" name="PTObj_DNode_1_21">
          <a:extLst>
            <a:ext uri="{FF2B5EF4-FFF2-40B4-BE49-F238E27FC236}">
              <a16:creationId xmlns:a16="http://schemas.microsoft.com/office/drawing/2014/main" id="{8F5CF764-2B8D-4E33-A01E-F62090A26573}"/>
            </a:ext>
          </a:extLst>
        </xdr:cNvPr>
        <xdr:cNvSpPr/>
      </xdr:nvSpPr>
      <xdr:spPr>
        <a:xfrm>
          <a:off x="8182102" y="9908857"/>
          <a:ext cx="187325" cy="18732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279209</xdr:colOff>
      <xdr:row>52</xdr:row>
      <xdr:rowOff>91932</xdr:rowOff>
    </xdr:from>
    <xdr:ext cx="175753" cy="180627"/>
    <xdr:sp macro="_xll.PtreeEvent_ObjectClick" textlink="">
      <xdr:nvSpPr>
        <xdr:cNvPr id="130" name="PTObj_DBranchName_1_21">
          <a:extLst>
            <a:ext uri="{FF2B5EF4-FFF2-40B4-BE49-F238E27FC236}">
              <a16:creationId xmlns:a16="http://schemas.microsoft.com/office/drawing/2014/main" id="{C237470B-7FE1-401D-AF48-FB23473209BE}"/>
            </a:ext>
          </a:extLst>
        </xdr:cNvPr>
        <xdr:cNvSpPr txBox="1"/>
      </xdr:nvSpPr>
      <xdr:spPr>
        <a:xfrm>
          <a:off x="6924484" y="99122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50</xdr:row>
      <xdr:rowOff>88582</xdr:rowOff>
    </xdr:from>
    <xdr:to>
      <xdr:col>6</xdr:col>
      <xdr:colOff>187452</xdr:colOff>
      <xdr:row>51</xdr:row>
      <xdr:rowOff>88582</xdr:rowOff>
    </xdr:to>
    <xdr:sp macro="_xll.PtreeEvent_ObjectClick" textlink="">
      <xdr:nvSpPr>
        <xdr:cNvPr id="131" name="PTObj_DNode_1_22">
          <a:extLst>
            <a:ext uri="{FF2B5EF4-FFF2-40B4-BE49-F238E27FC236}">
              <a16:creationId xmlns:a16="http://schemas.microsoft.com/office/drawing/2014/main" id="{6BA319ED-6745-4AC1-9EF5-7F531E495453}"/>
            </a:ext>
          </a:extLst>
        </xdr:cNvPr>
        <xdr:cNvSpPr/>
      </xdr:nvSpPr>
      <xdr:spPr>
        <a:xfrm rot="-5400000">
          <a:off x="9712452" y="9534207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279209</xdr:colOff>
      <xdr:row>50</xdr:row>
      <xdr:rowOff>91932</xdr:rowOff>
    </xdr:from>
    <xdr:ext cx="196592" cy="180627"/>
    <xdr:sp macro="_xll.PtreeEvent_ObjectClick" textlink="">
      <xdr:nvSpPr>
        <xdr:cNvPr id="134" name="PTObj_DBranchName_1_22">
          <a:extLst>
            <a:ext uri="{FF2B5EF4-FFF2-40B4-BE49-F238E27FC236}">
              <a16:creationId xmlns:a16="http://schemas.microsoft.com/office/drawing/2014/main" id="{8489B2E5-C6CB-4771-992A-0A89B07356F0}"/>
            </a:ext>
          </a:extLst>
        </xdr:cNvPr>
        <xdr:cNvSpPr txBox="1"/>
      </xdr:nvSpPr>
      <xdr:spPr>
        <a:xfrm>
          <a:off x="8461184" y="95375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54</xdr:row>
      <xdr:rowOff>88582</xdr:rowOff>
    </xdr:from>
    <xdr:to>
      <xdr:col>6</xdr:col>
      <xdr:colOff>187452</xdr:colOff>
      <xdr:row>55</xdr:row>
      <xdr:rowOff>88582</xdr:rowOff>
    </xdr:to>
    <xdr:sp macro="_xll.PtreeEvent_ObjectClick" textlink="">
      <xdr:nvSpPr>
        <xdr:cNvPr id="135" name="PTObj_DNode_1_23">
          <a:extLst>
            <a:ext uri="{FF2B5EF4-FFF2-40B4-BE49-F238E27FC236}">
              <a16:creationId xmlns:a16="http://schemas.microsoft.com/office/drawing/2014/main" id="{0282A205-FAFE-494A-8263-A953DF4222D0}"/>
            </a:ext>
          </a:extLst>
        </xdr:cNvPr>
        <xdr:cNvSpPr/>
      </xdr:nvSpPr>
      <xdr:spPr>
        <a:xfrm rot="-5400000">
          <a:off x="9712452" y="10283507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279209</xdr:colOff>
      <xdr:row>54</xdr:row>
      <xdr:rowOff>91932</xdr:rowOff>
    </xdr:from>
    <xdr:ext cx="175753" cy="180627"/>
    <xdr:sp macro="_xll.PtreeEvent_ObjectClick" textlink="">
      <xdr:nvSpPr>
        <xdr:cNvPr id="138" name="PTObj_DBranchName_1_23">
          <a:extLst>
            <a:ext uri="{FF2B5EF4-FFF2-40B4-BE49-F238E27FC236}">
              <a16:creationId xmlns:a16="http://schemas.microsoft.com/office/drawing/2014/main" id="{482095C1-54D1-48E8-92A1-7017B90D0ABD}"/>
            </a:ext>
          </a:extLst>
        </xdr:cNvPr>
        <xdr:cNvSpPr txBox="1"/>
      </xdr:nvSpPr>
      <xdr:spPr>
        <a:xfrm>
          <a:off x="8461184" y="1028685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oneCellAnchor>
    <xdr:from>
      <xdr:col>2</xdr:col>
      <xdr:colOff>279210</xdr:colOff>
      <xdr:row>20</xdr:row>
      <xdr:rowOff>91932</xdr:rowOff>
    </xdr:from>
    <xdr:ext cx="196592" cy="180627"/>
    <xdr:sp macro="_xll.PtreeEvent_ObjectClick" textlink="">
      <xdr:nvSpPr>
        <xdr:cNvPr id="13" name="PTObj_DBranchName_1_2">
          <a:extLst>
            <a:ext uri="{FF2B5EF4-FFF2-40B4-BE49-F238E27FC236}">
              <a16:creationId xmlns:a16="http://schemas.microsoft.com/office/drawing/2014/main" id="{9E10FB94-D36F-4D26-8E5A-AE7776472540}"/>
            </a:ext>
          </a:extLst>
        </xdr:cNvPr>
        <xdr:cNvSpPr txBox="1"/>
      </xdr:nvSpPr>
      <xdr:spPr>
        <a:xfrm>
          <a:off x="3832035" y="39178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241109</xdr:colOff>
      <xdr:row>19</xdr:row>
      <xdr:rowOff>182245</xdr:rowOff>
    </xdr:from>
    <xdr:to>
      <xdr:col>5</xdr:col>
      <xdr:colOff>127</xdr:colOff>
      <xdr:row>19</xdr:row>
      <xdr:rowOff>182245</xdr:rowOff>
    </xdr:to>
    <xdr:cxnSp macro="">
      <xdr:nvCxnSpPr>
        <xdr:cNvPr id="2" name="PTObj_DBranchHLine_1_23">
          <a:extLst>
            <a:ext uri="{FF2B5EF4-FFF2-40B4-BE49-F238E27FC236}">
              <a16:creationId xmlns:a16="http://schemas.microsoft.com/office/drawing/2014/main" id="{0FD5CAE5-2786-470D-9EC6-8514CBABF60B}"/>
            </a:ext>
          </a:extLst>
        </xdr:cNvPr>
        <xdr:cNvCxnSpPr/>
      </xdr:nvCxnSpPr>
      <xdr:spPr>
        <a:xfrm>
          <a:off x="8423084" y="10377170"/>
          <a:ext cx="128936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88709</xdr:colOff>
      <xdr:row>17</xdr:row>
      <xdr:rowOff>177164</xdr:rowOff>
    </xdr:from>
    <xdr:to>
      <xdr:col>4</xdr:col>
      <xdr:colOff>241109</xdr:colOff>
      <xdr:row>19</xdr:row>
      <xdr:rowOff>182245</xdr:rowOff>
    </xdr:to>
    <xdr:cxnSp macro="">
      <xdr:nvCxnSpPr>
        <xdr:cNvPr id="3" name="PTObj_DBranchDLine_1_23">
          <a:extLst>
            <a:ext uri="{FF2B5EF4-FFF2-40B4-BE49-F238E27FC236}">
              <a16:creationId xmlns:a16="http://schemas.microsoft.com/office/drawing/2014/main" id="{0534AEA7-292C-4F5C-ABFA-37AD713AAC76}"/>
            </a:ext>
          </a:extLst>
        </xdr:cNvPr>
        <xdr:cNvCxnSpPr/>
      </xdr:nvCxnSpPr>
      <xdr:spPr>
        <a:xfrm>
          <a:off x="8270684" y="9997439"/>
          <a:ext cx="152400" cy="37973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241109</xdr:colOff>
      <xdr:row>15</xdr:row>
      <xdr:rowOff>182245</xdr:rowOff>
    </xdr:from>
    <xdr:to>
      <xdr:col>5</xdr:col>
      <xdr:colOff>127</xdr:colOff>
      <xdr:row>15</xdr:row>
      <xdr:rowOff>182245</xdr:rowOff>
    </xdr:to>
    <xdr:cxnSp macro="">
      <xdr:nvCxnSpPr>
        <xdr:cNvPr id="4" name="PTObj_DBranchHLine_1_22">
          <a:extLst>
            <a:ext uri="{FF2B5EF4-FFF2-40B4-BE49-F238E27FC236}">
              <a16:creationId xmlns:a16="http://schemas.microsoft.com/office/drawing/2014/main" id="{E71B5665-455B-4000-8E75-0FD1B88E1415}"/>
            </a:ext>
          </a:extLst>
        </xdr:cNvPr>
        <xdr:cNvCxnSpPr/>
      </xdr:nvCxnSpPr>
      <xdr:spPr>
        <a:xfrm>
          <a:off x="8423084" y="9627870"/>
          <a:ext cx="128936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88709</xdr:colOff>
      <xdr:row>15</xdr:row>
      <xdr:rowOff>182245</xdr:rowOff>
    </xdr:from>
    <xdr:to>
      <xdr:col>4</xdr:col>
      <xdr:colOff>241109</xdr:colOff>
      <xdr:row>17</xdr:row>
      <xdr:rowOff>177164</xdr:rowOff>
    </xdr:to>
    <xdr:cxnSp macro="">
      <xdr:nvCxnSpPr>
        <xdr:cNvPr id="5" name="PTObj_DBranchDLine_1_22">
          <a:extLst>
            <a:ext uri="{FF2B5EF4-FFF2-40B4-BE49-F238E27FC236}">
              <a16:creationId xmlns:a16="http://schemas.microsoft.com/office/drawing/2014/main" id="{CEE06BFA-5138-4383-9CE4-29A1C105D1E6}"/>
            </a:ext>
          </a:extLst>
        </xdr:cNvPr>
        <xdr:cNvCxnSpPr/>
      </xdr:nvCxnSpPr>
      <xdr:spPr>
        <a:xfrm flipV="1">
          <a:off x="8270684" y="9627870"/>
          <a:ext cx="152400" cy="36956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241109</xdr:colOff>
      <xdr:row>17</xdr:row>
      <xdr:rowOff>182245</xdr:rowOff>
    </xdr:from>
    <xdr:to>
      <xdr:col>4</xdr:col>
      <xdr:colOff>127</xdr:colOff>
      <xdr:row>17</xdr:row>
      <xdr:rowOff>182245</xdr:rowOff>
    </xdr:to>
    <xdr:cxnSp macro="">
      <xdr:nvCxnSpPr>
        <xdr:cNvPr id="6" name="PTObj_DBranchHLine_1_21">
          <a:extLst>
            <a:ext uri="{FF2B5EF4-FFF2-40B4-BE49-F238E27FC236}">
              <a16:creationId xmlns:a16="http://schemas.microsoft.com/office/drawing/2014/main" id="{992FD952-4126-40DA-A548-343ABED2E047}"/>
            </a:ext>
          </a:extLst>
        </xdr:cNvPr>
        <xdr:cNvCxnSpPr/>
      </xdr:nvCxnSpPr>
      <xdr:spPr>
        <a:xfrm>
          <a:off x="6886384" y="10002520"/>
          <a:ext cx="12957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88709</xdr:colOff>
      <xdr:row>13</xdr:row>
      <xdr:rowOff>177164</xdr:rowOff>
    </xdr:from>
    <xdr:to>
      <xdr:col>3</xdr:col>
      <xdr:colOff>241109</xdr:colOff>
      <xdr:row>17</xdr:row>
      <xdr:rowOff>182245</xdr:rowOff>
    </xdr:to>
    <xdr:cxnSp macro="">
      <xdr:nvCxnSpPr>
        <xdr:cNvPr id="7" name="PTObj_DBranchDLine_1_21">
          <a:extLst>
            <a:ext uri="{FF2B5EF4-FFF2-40B4-BE49-F238E27FC236}">
              <a16:creationId xmlns:a16="http://schemas.microsoft.com/office/drawing/2014/main" id="{ADDFFF7D-ACB2-4A68-9403-0311EC99485B}"/>
            </a:ext>
          </a:extLst>
        </xdr:cNvPr>
        <xdr:cNvCxnSpPr/>
      </xdr:nvCxnSpPr>
      <xdr:spPr>
        <a:xfrm>
          <a:off x="6733984" y="9248139"/>
          <a:ext cx="152400" cy="754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241110</xdr:colOff>
      <xdr:row>13</xdr:row>
      <xdr:rowOff>182245</xdr:rowOff>
    </xdr:from>
    <xdr:to>
      <xdr:col>3</xdr:col>
      <xdr:colOff>127</xdr:colOff>
      <xdr:row>13</xdr:row>
      <xdr:rowOff>182245</xdr:rowOff>
    </xdr:to>
    <xdr:cxnSp macro="">
      <xdr:nvCxnSpPr>
        <xdr:cNvPr id="10" name="PTObj_DBranchHLine_1_5">
          <a:extLst>
            <a:ext uri="{FF2B5EF4-FFF2-40B4-BE49-F238E27FC236}">
              <a16:creationId xmlns:a16="http://schemas.microsoft.com/office/drawing/2014/main" id="{5DBF1BBF-2B93-43B5-80EF-2830B22860FF}"/>
            </a:ext>
          </a:extLst>
        </xdr:cNvPr>
        <xdr:cNvCxnSpPr/>
      </xdr:nvCxnSpPr>
      <xdr:spPr>
        <a:xfrm>
          <a:off x="5330635" y="9253220"/>
          <a:ext cx="13147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88710</xdr:colOff>
      <xdr:row>11</xdr:row>
      <xdr:rowOff>177165</xdr:rowOff>
    </xdr:from>
    <xdr:to>
      <xdr:col>2</xdr:col>
      <xdr:colOff>241110</xdr:colOff>
      <xdr:row>13</xdr:row>
      <xdr:rowOff>182245</xdr:rowOff>
    </xdr:to>
    <xdr:cxnSp macro="">
      <xdr:nvCxnSpPr>
        <xdr:cNvPr id="11" name="PTObj_DBranchDLine_1_5">
          <a:extLst>
            <a:ext uri="{FF2B5EF4-FFF2-40B4-BE49-F238E27FC236}">
              <a16:creationId xmlns:a16="http://schemas.microsoft.com/office/drawing/2014/main" id="{FDDE51A0-3AAD-4901-BBCF-53204CE0B70E}"/>
            </a:ext>
          </a:extLst>
        </xdr:cNvPr>
        <xdr:cNvCxnSpPr/>
      </xdr:nvCxnSpPr>
      <xdr:spPr>
        <a:xfrm>
          <a:off x="5178235" y="8498840"/>
          <a:ext cx="152400" cy="754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241109</xdr:colOff>
      <xdr:row>7</xdr:row>
      <xdr:rowOff>182245</xdr:rowOff>
    </xdr:from>
    <xdr:to>
      <xdr:col>4</xdr:col>
      <xdr:colOff>127</xdr:colOff>
      <xdr:row>7</xdr:row>
      <xdr:rowOff>182245</xdr:rowOff>
    </xdr:to>
    <xdr:cxnSp macro="">
      <xdr:nvCxnSpPr>
        <xdr:cNvPr id="18" name="PTObj_DBranchHLine_1_16">
          <a:extLst>
            <a:ext uri="{FF2B5EF4-FFF2-40B4-BE49-F238E27FC236}">
              <a16:creationId xmlns:a16="http://schemas.microsoft.com/office/drawing/2014/main" id="{9E960867-F947-4A66-B832-B67351E917F4}"/>
            </a:ext>
          </a:extLst>
        </xdr:cNvPr>
        <xdr:cNvCxnSpPr/>
      </xdr:nvCxnSpPr>
      <xdr:spPr>
        <a:xfrm>
          <a:off x="6886384" y="6630670"/>
          <a:ext cx="12957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88709</xdr:colOff>
      <xdr:row>7</xdr:row>
      <xdr:rowOff>182245</xdr:rowOff>
    </xdr:from>
    <xdr:to>
      <xdr:col>3</xdr:col>
      <xdr:colOff>241109</xdr:colOff>
      <xdr:row>9</xdr:row>
      <xdr:rowOff>177164</xdr:rowOff>
    </xdr:to>
    <xdr:cxnSp macro="">
      <xdr:nvCxnSpPr>
        <xdr:cNvPr id="19" name="PTObj_DBranchDLine_1_16">
          <a:extLst>
            <a:ext uri="{FF2B5EF4-FFF2-40B4-BE49-F238E27FC236}">
              <a16:creationId xmlns:a16="http://schemas.microsoft.com/office/drawing/2014/main" id="{D515D58C-08EC-4FEE-A959-70354A77E8EC}"/>
            </a:ext>
          </a:extLst>
        </xdr:cNvPr>
        <xdr:cNvCxnSpPr/>
      </xdr:nvCxnSpPr>
      <xdr:spPr>
        <a:xfrm flipV="1">
          <a:off x="6733984" y="6630670"/>
          <a:ext cx="152400" cy="36956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241110</xdr:colOff>
      <xdr:row>9</xdr:row>
      <xdr:rowOff>182245</xdr:rowOff>
    </xdr:from>
    <xdr:to>
      <xdr:col>3</xdr:col>
      <xdr:colOff>127</xdr:colOff>
      <xdr:row>9</xdr:row>
      <xdr:rowOff>182245</xdr:rowOff>
    </xdr:to>
    <xdr:cxnSp macro="">
      <xdr:nvCxnSpPr>
        <xdr:cNvPr id="20" name="PTObj_DBranchHLine_1_4">
          <a:extLst>
            <a:ext uri="{FF2B5EF4-FFF2-40B4-BE49-F238E27FC236}">
              <a16:creationId xmlns:a16="http://schemas.microsoft.com/office/drawing/2014/main" id="{B4BBB84C-AF0D-4D68-B518-F1B381CB006A}"/>
            </a:ext>
          </a:extLst>
        </xdr:cNvPr>
        <xdr:cNvCxnSpPr/>
      </xdr:nvCxnSpPr>
      <xdr:spPr>
        <a:xfrm>
          <a:off x="5330635" y="7005320"/>
          <a:ext cx="13147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88710</xdr:colOff>
      <xdr:row>9</xdr:row>
      <xdr:rowOff>182245</xdr:rowOff>
    </xdr:from>
    <xdr:to>
      <xdr:col>2</xdr:col>
      <xdr:colOff>241110</xdr:colOff>
      <xdr:row>11</xdr:row>
      <xdr:rowOff>177165</xdr:rowOff>
    </xdr:to>
    <xdr:cxnSp macro="">
      <xdr:nvCxnSpPr>
        <xdr:cNvPr id="21" name="PTObj_DBranchDLine_1_4">
          <a:extLst>
            <a:ext uri="{FF2B5EF4-FFF2-40B4-BE49-F238E27FC236}">
              <a16:creationId xmlns:a16="http://schemas.microsoft.com/office/drawing/2014/main" id="{CD322E90-AF61-46E3-863C-0F35839B57B3}"/>
            </a:ext>
          </a:extLst>
        </xdr:cNvPr>
        <xdr:cNvCxnSpPr/>
      </xdr:nvCxnSpPr>
      <xdr:spPr>
        <a:xfrm flipV="1">
          <a:off x="5178235" y="7005320"/>
          <a:ext cx="152400" cy="14935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241110</xdr:colOff>
      <xdr:row>11</xdr:row>
      <xdr:rowOff>182245</xdr:rowOff>
    </xdr:from>
    <xdr:to>
      <xdr:col>2</xdr:col>
      <xdr:colOff>127</xdr:colOff>
      <xdr:row>11</xdr:row>
      <xdr:rowOff>182245</xdr:rowOff>
    </xdr:to>
    <xdr:cxnSp macro="">
      <xdr:nvCxnSpPr>
        <xdr:cNvPr id="44" name="PTObj_DBranchHLine_1_3">
          <a:extLst>
            <a:ext uri="{FF2B5EF4-FFF2-40B4-BE49-F238E27FC236}">
              <a16:creationId xmlns:a16="http://schemas.microsoft.com/office/drawing/2014/main" id="{04C30250-4A67-40F0-A9C7-325FA747A79A}"/>
            </a:ext>
          </a:extLst>
        </xdr:cNvPr>
        <xdr:cNvCxnSpPr/>
      </xdr:nvCxnSpPr>
      <xdr:spPr>
        <a:xfrm>
          <a:off x="3793935" y="8503920"/>
          <a:ext cx="129571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88710</xdr:colOff>
      <xdr:row>5</xdr:row>
      <xdr:rowOff>177166</xdr:rowOff>
    </xdr:from>
    <xdr:to>
      <xdr:col>1</xdr:col>
      <xdr:colOff>241110</xdr:colOff>
      <xdr:row>11</xdr:row>
      <xdr:rowOff>182245</xdr:rowOff>
    </xdr:to>
    <xdr:cxnSp macro="">
      <xdr:nvCxnSpPr>
        <xdr:cNvPr id="45" name="PTObj_DBranchDLine_1_3">
          <a:extLst>
            <a:ext uri="{FF2B5EF4-FFF2-40B4-BE49-F238E27FC236}">
              <a16:creationId xmlns:a16="http://schemas.microsoft.com/office/drawing/2014/main" id="{123D4E29-7884-411D-A997-34FC78844A02}"/>
            </a:ext>
          </a:extLst>
        </xdr:cNvPr>
        <xdr:cNvCxnSpPr/>
      </xdr:nvCxnSpPr>
      <xdr:spPr>
        <a:xfrm>
          <a:off x="3641535" y="6250941"/>
          <a:ext cx="152400" cy="22529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5</xdr:row>
      <xdr:rowOff>182245</xdr:rowOff>
    </xdr:from>
    <xdr:to>
      <xdr:col>1</xdr:col>
      <xdr:colOff>127</xdr:colOff>
      <xdr:row>5</xdr:row>
      <xdr:rowOff>182245</xdr:rowOff>
    </xdr:to>
    <xdr:cxnSp macro="">
      <xdr:nvCxnSpPr>
        <xdr:cNvPr id="46" name="PTObj_DBranchHLine_1_1">
          <a:extLst>
            <a:ext uri="{FF2B5EF4-FFF2-40B4-BE49-F238E27FC236}">
              <a16:creationId xmlns:a16="http://schemas.microsoft.com/office/drawing/2014/main" id="{C74D6A40-31BD-4F81-A428-780D9B420513}"/>
            </a:ext>
          </a:extLst>
        </xdr:cNvPr>
        <xdr:cNvCxnSpPr/>
      </xdr:nvCxnSpPr>
      <xdr:spPr>
        <a:xfrm>
          <a:off x="2092325" y="6256020"/>
          <a:ext cx="146062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5</xdr:row>
      <xdr:rowOff>88583</xdr:rowOff>
    </xdr:from>
    <xdr:to>
      <xdr:col>1</xdr:col>
      <xdr:colOff>187452</xdr:colOff>
      <xdr:row>6</xdr:row>
      <xdr:rowOff>88583</xdr:rowOff>
    </xdr:to>
    <xdr:sp macro="" textlink="">
      <xdr:nvSpPr>
        <xdr:cNvPr id="47" name="PTObj_DNode_1_1">
          <a:extLst>
            <a:ext uri="{FF2B5EF4-FFF2-40B4-BE49-F238E27FC236}">
              <a16:creationId xmlns:a16="http://schemas.microsoft.com/office/drawing/2014/main" id="{3164137F-3E14-4CFF-A30E-C0BE3C85CA1D}"/>
            </a:ext>
          </a:extLst>
        </xdr:cNvPr>
        <xdr:cNvSpPr/>
      </xdr:nvSpPr>
      <xdr:spPr>
        <a:xfrm>
          <a:off x="3552952" y="6162358"/>
          <a:ext cx="187325" cy="18732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5</xdr:row>
      <xdr:rowOff>91932</xdr:rowOff>
    </xdr:from>
    <xdr:ext cx="990207" cy="180627"/>
    <xdr:sp macro="" textlink="">
      <xdr:nvSpPr>
        <xdr:cNvPr id="48" name="PTObj_DBranchName_1_1">
          <a:extLst>
            <a:ext uri="{FF2B5EF4-FFF2-40B4-BE49-F238E27FC236}">
              <a16:creationId xmlns:a16="http://schemas.microsoft.com/office/drawing/2014/main" id="{112D1944-1F03-40B4-8DDE-54714A636B37}"/>
            </a:ext>
          </a:extLst>
        </xdr:cNvPr>
        <xdr:cNvSpPr txBox="1"/>
      </xdr:nvSpPr>
      <xdr:spPr>
        <a:xfrm>
          <a:off x="2130425" y="6165707"/>
          <a:ext cx="99020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Ann's Insurance Part B</a:t>
          </a:r>
        </a:p>
      </xdr:txBody>
    </xdr:sp>
    <xdr:clientData/>
  </xdr:oneCellAnchor>
  <xdr:twoCellAnchor editAs="oneCell">
    <xdr:from>
      <xdr:col>2</xdr:col>
      <xdr:colOff>127</xdr:colOff>
      <xdr:row>11</xdr:row>
      <xdr:rowOff>88583</xdr:rowOff>
    </xdr:from>
    <xdr:to>
      <xdr:col>2</xdr:col>
      <xdr:colOff>187452</xdr:colOff>
      <xdr:row>12</xdr:row>
      <xdr:rowOff>88583</xdr:rowOff>
    </xdr:to>
    <xdr:sp macro="" textlink="">
      <xdr:nvSpPr>
        <xdr:cNvPr id="49" name="PTObj_DNode_1_3">
          <a:extLst>
            <a:ext uri="{FF2B5EF4-FFF2-40B4-BE49-F238E27FC236}">
              <a16:creationId xmlns:a16="http://schemas.microsoft.com/office/drawing/2014/main" id="{1132A3D3-F9FD-4909-903C-562F1C9CBC6A}"/>
            </a:ext>
          </a:extLst>
        </xdr:cNvPr>
        <xdr:cNvSpPr/>
      </xdr:nvSpPr>
      <xdr:spPr>
        <a:xfrm>
          <a:off x="5089652" y="8410258"/>
          <a:ext cx="187325" cy="18732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279210</xdr:colOff>
      <xdr:row>11</xdr:row>
      <xdr:rowOff>91932</xdr:rowOff>
    </xdr:from>
    <xdr:ext cx="175753" cy="180627"/>
    <xdr:sp macro="" textlink="">
      <xdr:nvSpPr>
        <xdr:cNvPr id="50" name="PTObj_DBranchName_1_3">
          <a:extLst>
            <a:ext uri="{FF2B5EF4-FFF2-40B4-BE49-F238E27FC236}">
              <a16:creationId xmlns:a16="http://schemas.microsoft.com/office/drawing/2014/main" id="{37B3B1A7-9622-4815-A932-1FC4E53EA457}"/>
            </a:ext>
          </a:extLst>
        </xdr:cNvPr>
        <xdr:cNvSpPr txBox="1"/>
      </xdr:nvSpPr>
      <xdr:spPr>
        <a:xfrm>
          <a:off x="3832035" y="84136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3</xdr:col>
      <xdr:colOff>127</xdr:colOff>
      <xdr:row>9</xdr:row>
      <xdr:rowOff>88582</xdr:rowOff>
    </xdr:from>
    <xdr:to>
      <xdr:col>3</xdr:col>
      <xdr:colOff>187452</xdr:colOff>
      <xdr:row>10</xdr:row>
      <xdr:rowOff>88582</xdr:rowOff>
    </xdr:to>
    <xdr:sp macro="" textlink="">
      <xdr:nvSpPr>
        <xdr:cNvPr id="73" name="PTObj_DNode_1_4">
          <a:extLst>
            <a:ext uri="{FF2B5EF4-FFF2-40B4-BE49-F238E27FC236}">
              <a16:creationId xmlns:a16="http://schemas.microsoft.com/office/drawing/2014/main" id="{4D44D2E7-FFB1-444F-92D3-95154398290C}"/>
            </a:ext>
          </a:extLst>
        </xdr:cNvPr>
        <xdr:cNvSpPr/>
      </xdr:nvSpPr>
      <xdr:spPr>
        <a:xfrm>
          <a:off x="6645402" y="6911657"/>
          <a:ext cx="187325" cy="18732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279210</xdr:colOff>
      <xdr:row>9</xdr:row>
      <xdr:rowOff>91932</xdr:rowOff>
    </xdr:from>
    <xdr:ext cx="196592" cy="180627"/>
    <xdr:sp macro="" textlink="">
      <xdr:nvSpPr>
        <xdr:cNvPr id="74" name="PTObj_DBranchName_1_4">
          <a:extLst>
            <a:ext uri="{FF2B5EF4-FFF2-40B4-BE49-F238E27FC236}">
              <a16:creationId xmlns:a16="http://schemas.microsoft.com/office/drawing/2014/main" id="{F60355B0-88C2-4C7D-AA10-22DC0915CB76}"/>
            </a:ext>
          </a:extLst>
        </xdr:cNvPr>
        <xdr:cNvSpPr txBox="1"/>
      </xdr:nvSpPr>
      <xdr:spPr>
        <a:xfrm>
          <a:off x="5368735" y="69150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4</xdr:col>
      <xdr:colOff>127</xdr:colOff>
      <xdr:row>7</xdr:row>
      <xdr:rowOff>88582</xdr:rowOff>
    </xdr:from>
    <xdr:to>
      <xdr:col>4</xdr:col>
      <xdr:colOff>187452</xdr:colOff>
      <xdr:row>8</xdr:row>
      <xdr:rowOff>88582</xdr:rowOff>
    </xdr:to>
    <xdr:sp macro="" textlink="">
      <xdr:nvSpPr>
        <xdr:cNvPr id="75" name="PTObj_DNode_1_16">
          <a:extLst>
            <a:ext uri="{FF2B5EF4-FFF2-40B4-BE49-F238E27FC236}">
              <a16:creationId xmlns:a16="http://schemas.microsoft.com/office/drawing/2014/main" id="{F854F641-CC4D-4A17-AC4B-0EA6D0DC4323}"/>
            </a:ext>
          </a:extLst>
        </xdr:cNvPr>
        <xdr:cNvSpPr/>
      </xdr:nvSpPr>
      <xdr:spPr>
        <a:xfrm rot="-5400000">
          <a:off x="8182102" y="6537007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279209</xdr:colOff>
      <xdr:row>7</xdr:row>
      <xdr:rowOff>91932</xdr:rowOff>
    </xdr:from>
    <xdr:ext cx="196592" cy="180627"/>
    <xdr:sp macro="" textlink="">
      <xdr:nvSpPr>
        <xdr:cNvPr id="76" name="PTObj_DBranchName_1_16">
          <a:extLst>
            <a:ext uri="{FF2B5EF4-FFF2-40B4-BE49-F238E27FC236}">
              <a16:creationId xmlns:a16="http://schemas.microsoft.com/office/drawing/2014/main" id="{1A91F0CD-89D0-4AE5-A897-B64ACFBBCBCD}"/>
            </a:ext>
          </a:extLst>
        </xdr:cNvPr>
        <xdr:cNvSpPr txBox="1"/>
      </xdr:nvSpPr>
      <xdr:spPr>
        <a:xfrm>
          <a:off x="6924484" y="65403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3</xdr:col>
      <xdr:colOff>127</xdr:colOff>
      <xdr:row>13</xdr:row>
      <xdr:rowOff>88582</xdr:rowOff>
    </xdr:from>
    <xdr:to>
      <xdr:col>3</xdr:col>
      <xdr:colOff>187452</xdr:colOff>
      <xdr:row>14</xdr:row>
      <xdr:rowOff>88582</xdr:rowOff>
    </xdr:to>
    <xdr:sp macro="" textlink="">
      <xdr:nvSpPr>
        <xdr:cNvPr id="83" name="PTObj_DNode_1_5">
          <a:extLst>
            <a:ext uri="{FF2B5EF4-FFF2-40B4-BE49-F238E27FC236}">
              <a16:creationId xmlns:a16="http://schemas.microsoft.com/office/drawing/2014/main" id="{6B3DAB41-B534-44E8-BE7A-714DCC02AEA6}"/>
            </a:ext>
          </a:extLst>
        </xdr:cNvPr>
        <xdr:cNvSpPr/>
      </xdr:nvSpPr>
      <xdr:spPr>
        <a:xfrm>
          <a:off x="6645402" y="9159557"/>
          <a:ext cx="187325" cy="18732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279210</xdr:colOff>
      <xdr:row>13</xdr:row>
      <xdr:rowOff>91932</xdr:rowOff>
    </xdr:from>
    <xdr:ext cx="175753" cy="180627"/>
    <xdr:sp macro="" textlink="">
      <xdr:nvSpPr>
        <xdr:cNvPr id="84" name="PTObj_DBranchName_1_5">
          <a:extLst>
            <a:ext uri="{FF2B5EF4-FFF2-40B4-BE49-F238E27FC236}">
              <a16:creationId xmlns:a16="http://schemas.microsoft.com/office/drawing/2014/main" id="{61EC5E32-97DF-4D26-8692-2267339A2891}"/>
            </a:ext>
          </a:extLst>
        </xdr:cNvPr>
        <xdr:cNvSpPr txBox="1"/>
      </xdr:nvSpPr>
      <xdr:spPr>
        <a:xfrm>
          <a:off x="5368735" y="91629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17</xdr:row>
      <xdr:rowOff>88582</xdr:rowOff>
    </xdr:from>
    <xdr:to>
      <xdr:col>4</xdr:col>
      <xdr:colOff>187452</xdr:colOff>
      <xdr:row>18</xdr:row>
      <xdr:rowOff>88582</xdr:rowOff>
    </xdr:to>
    <xdr:sp macro="" textlink="">
      <xdr:nvSpPr>
        <xdr:cNvPr id="87" name="PTObj_DNode_1_21">
          <a:extLst>
            <a:ext uri="{FF2B5EF4-FFF2-40B4-BE49-F238E27FC236}">
              <a16:creationId xmlns:a16="http://schemas.microsoft.com/office/drawing/2014/main" id="{43ECC08D-D745-4F8A-B1A7-590E71175189}"/>
            </a:ext>
          </a:extLst>
        </xdr:cNvPr>
        <xdr:cNvSpPr/>
      </xdr:nvSpPr>
      <xdr:spPr>
        <a:xfrm>
          <a:off x="8182102" y="9908857"/>
          <a:ext cx="187325" cy="18732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279209</xdr:colOff>
      <xdr:row>17</xdr:row>
      <xdr:rowOff>91932</xdr:rowOff>
    </xdr:from>
    <xdr:ext cx="175753" cy="180627"/>
    <xdr:sp macro="" textlink="">
      <xdr:nvSpPr>
        <xdr:cNvPr id="88" name="PTObj_DBranchName_1_21">
          <a:extLst>
            <a:ext uri="{FF2B5EF4-FFF2-40B4-BE49-F238E27FC236}">
              <a16:creationId xmlns:a16="http://schemas.microsoft.com/office/drawing/2014/main" id="{DBD48FA0-87C1-4223-885D-0F4CAC788D87}"/>
            </a:ext>
          </a:extLst>
        </xdr:cNvPr>
        <xdr:cNvSpPr txBox="1"/>
      </xdr:nvSpPr>
      <xdr:spPr>
        <a:xfrm>
          <a:off x="6924484" y="99122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5</xdr:col>
      <xdr:colOff>127</xdr:colOff>
      <xdr:row>15</xdr:row>
      <xdr:rowOff>88582</xdr:rowOff>
    </xdr:from>
    <xdr:to>
      <xdr:col>5</xdr:col>
      <xdr:colOff>187452</xdr:colOff>
      <xdr:row>16</xdr:row>
      <xdr:rowOff>88582</xdr:rowOff>
    </xdr:to>
    <xdr:sp macro="" textlink="">
      <xdr:nvSpPr>
        <xdr:cNvPr id="89" name="PTObj_DNode_1_22">
          <a:extLst>
            <a:ext uri="{FF2B5EF4-FFF2-40B4-BE49-F238E27FC236}">
              <a16:creationId xmlns:a16="http://schemas.microsoft.com/office/drawing/2014/main" id="{7FFB56DC-8EAA-46DF-9E20-8AF165D6A9FC}"/>
            </a:ext>
          </a:extLst>
        </xdr:cNvPr>
        <xdr:cNvSpPr/>
      </xdr:nvSpPr>
      <xdr:spPr>
        <a:xfrm rot="-5400000">
          <a:off x="9712452" y="9534207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279209</xdr:colOff>
      <xdr:row>15</xdr:row>
      <xdr:rowOff>91932</xdr:rowOff>
    </xdr:from>
    <xdr:ext cx="196592" cy="180627"/>
    <xdr:sp macro="" textlink="">
      <xdr:nvSpPr>
        <xdr:cNvPr id="90" name="PTObj_DBranchName_1_22">
          <a:extLst>
            <a:ext uri="{FF2B5EF4-FFF2-40B4-BE49-F238E27FC236}">
              <a16:creationId xmlns:a16="http://schemas.microsoft.com/office/drawing/2014/main" id="{177D2299-7A2C-4B7C-936B-2AA6CF807705}"/>
            </a:ext>
          </a:extLst>
        </xdr:cNvPr>
        <xdr:cNvSpPr txBox="1"/>
      </xdr:nvSpPr>
      <xdr:spPr>
        <a:xfrm>
          <a:off x="8461184" y="95375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19</xdr:row>
      <xdr:rowOff>88582</xdr:rowOff>
    </xdr:from>
    <xdr:to>
      <xdr:col>5</xdr:col>
      <xdr:colOff>187452</xdr:colOff>
      <xdr:row>20</xdr:row>
      <xdr:rowOff>88582</xdr:rowOff>
    </xdr:to>
    <xdr:sp macro="" textlink="">
      <xdr:nvSpPr>
        <xdr:cNvPr id="91" name="PTObj_DNode_1_23">
          <a:extLst>
            <a:ext uri="{FF2B5EF4-FFF2-40B4-BE49-F238E27FC236}">
              <a16:creationId xmlns:a16="http://schemas.microsoft.com/office/drawing/2014/main" id="{E159C13A-8FEE-42ED-ABD1-B0DA636E39B1}"/>
            </a:ext>
          </a:extLst>
        </xdr:cNvPr>
        <xdr:cNvSpPr/>
      </xdr:nvSpPr>
      <xdr:spPr>
        <a:xfrm rot="-5400000">
          <a:off x="9712452" y="10283507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279209</xdr:colOff>
      <xdr:row>19</xdr:row>
      <xdr:rowOff>91932</xdr:rowOff>
    </xdr:from>
    <xdr:ext cx="175753" cy="180627"/>
    <xdr:sp macro="" textlink="">
      <xdr:nvSpPr>
        <xdr:cNvPr id="92" name="PTObj_DBranchName_1_23">
          <a:extLst>
            <a:ext uri="{FF2B5EF4-FFF2-40B4-BE49-F238E27FC236}">
              <a16:creationId xmlns:a16="http://schemas.microsoft.com/office/drawing/2014/main" id="{F4D588F0-5637-4B0A-8F0D-997EFC8E8CF9}"/>
            </a:ext>
          </a:extLst>
        </xdr:cNvPr>
        <xdr:cNvSpPr txBox="1"/>
      </xdr:nvSpPr>
      <xdr:spPr>
        <a:xfrm>
          <a:off x="8461184" y="1028685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241110</xdr:colOff>
      <xdr:row>9</xdr:row>
      <xdr:rowOff>182245</xdr:rowOff>
    </xdr:from>
    <xdr:to>
      <xdr:col>2</xdr:col>
      <xdr:colOff>127</xdr:colOff>
      <xdr:row>9</xdr:row>
      <xdr:rowOff>182245</xdr:rowOff>
    </xdr:to>
    <xdr:cxnSp macro="">
      <xdr:nvCxnSpPr>
        <xdr:cNvPr id="2" name="PTObj_DBranchHLine_1_2">
          <a:extLst>
            <a:ext uri="{FF2B5EF4-FFF2-40B4-BE49-F238E27FC236}">
              <a16:creationId xmlns:a16="http://schemas.microsoft.com/office/drawing/2014/main" id="{97AAA91C-51F3-4140-A6E4-B6E713F05F26}"/>
            </a:ext>
          </a:extLst>
        </xdr:cNvPr>
        <xdr:cNvCxnSpPr/>
      </xdr:nvCxnSpPr>
      <xdr:spPr>
        <a:xfrm>
          <a:off x="3793935" y="4008120"/>
          <a:ext cx="129571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88710</xdr:colOff>
      <xdr:row>9</xdr:row>
      <xdr:rowOff>182245</xdr:rowOff>
    </xdr:from>
    <xdr:to>
      <xdr:col>1</xdr:col>
      <xdr:colOff>241110</xdr:colOff>
      <xdr:row>15</xdr:row>
      <xdr:rowOff>177166</xdr:rowOff>
    </xdr:to>
    <xdr:cxnSp macro="">
      <xdr:nvCxnSpPr>
        <xdr:cNvPr id="3" name="PTObj_DBranchDLine_1_2">
          <a:extLst>
            <a:ext uri="{FF2B5EF4-FFF2-40B4-BE49-F238E27FC236}">
              <a16:creationId xmlns:a16="http://schemas.microsoft.com/office/drawing/2014/main" id="{E285BA6A-A231-467D-ABBF-5C71F6F88ACB}"/>
            </a:ext>
          </a:extLst>
        </xdr:cNvPr>
        <xdr:cNvCxnSpPr/>
      </xdr:nvCxnSpPr>
      <xdr:spPr>
        <a:xfrm flipV="1">
          <a:off x="3641535" y="4008120"/>
          <a:ext cx="152400" cy="224282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241109</xdr:colOff>
      <xdr:row>11</xdr:row>
      <xdr:rowOff>182245</xdr:rowOff>
    </xdr:from>
    <xdr:to>
      <xdr:col>4</xdr:col>
      <xdr:colOff>127</xdr:colOff>
      <xdr:row>11</xdr:row>
      <xdr:rowOff>182245</xdr:rowOff>
    </xdr:to>
    <xdr:cxnSp macro="">
      <xdr:nvCxnSpPr>
        <xdr:cNvPr id="30" name="PTObj_DBranchHLine_1_12">
          <a:extLst>
            <a:ext uri="{FF2B5EF4-FFF2-40B4-BE49-F238E27FC236}">
              <a16:creationId xmlns:a16="http://schemas.microsoft.com/office/drawing/2014/main" id="{5E271357-619F-4464-87E8-9BEF15E26008}"/>
            </a:ext>
          </a:extLst>
        </xdr:cNvPr>
        <xdr:cNvCxnSpPr/>
      </xdr:nvCxnSpPr>
      <xdr:spPr>
        <a:xfrm>
          <a:off x="6886384" y="4382770"/>
          <a:ext cx="12957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88709</xdr:colOff>
      <xdr:row>11</xdr:row>
      <xdr:rowOff>182245</xdr:rowOff>
    </xdr:from>
    <xdr:to>
      <xdr:col>3</xdr:col>
      <xdr:colOff>241109</xdr:colOff>
      <xdr:row>13</xdr:row>
      <xdr:rowOff>177166</xdr:rowOff>
    </xdr:to>
    <xdr:cxnSp macro="">
      <xdr:nvCxnSpPr>
        <xdr:cNvPr id="31" name="PTObj_DBranchDLine_1_12">
          <a:extLst>
            <a:ext uri="{FF2B5EF4-FFF2-40B4-BE49-F238E27FC236}">
              <a16:creationId xmlns:a16="http://schemas.microsoft.com/office/drawing/2014/main" id="{E9DAFE82-BCA5-4698-BBE3-FE15C23C54A3}"/>
            </a:ext>
          </a:extLst>
        </xdr:cNvPr>
        <xdr:cNvCxnSpPr/>
      </xdr:nvCxnSpPr>
      <xdr:spPr>
        <a:xfrm flipV="1">
          <a:off x="6733984" y="4382770"/>
          <a:ext cx="152400" cy="3695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241110</xdr:colOff>
      <xdr:row>13</xdr:row>
      <xdr:rowOff>182245</xdr:rowOff>
    </xdr:from>
    <xdr:to>
      <xdr:col>3</xdr:col>
      <xdr:colOff>127</xdr:colOff>
      <xdr:row>13</xdr:row>
      <xdr:rowOff>182245</xdr:rowOff>
    </xdr:to>
    <xdr:cxnSp macro="">
      <xdr:nvCxnSpPr>
        <xdr:cNvPr id="32" name="PTObj_DBranchHLine_1_7">
          <a:extLst>
            <a:ext uri="{FF2B5EF4-FFF2-40B4-BE49-F238E27FC236}">
              <a16:creationId xmlns:a16="http://schemas.microsoft.com/office/drawing/2014/main" id="{01B35B07-4208-4515-8030-29A5852E28D6}"/>
            </a:ext>
          </a:extLst>
        </xdr:cNvPr>
        <xdr:cNvCxnSpPr/>
      </xdr:nvCxnSpPr>
      <xdr:spPr>
        <a:xfrm>
          <a:off x="5330635" y="4757420"/>
          <a:ext cx="13147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88710</xdr:colOff>
      <xdr:row>9</xdr:row>
      <xdr:rowOff>177166</xdr:rowOff>
    </xdr:from>
    <xdr:to>
      <xdr:col>2</xdr:col>
      <xdr:colOff>241110</xdr:colOff>
      <xdr:row>13</xdr:row>
      <xdr:rowOff>182245</xdr:rowOff>
    </xdr:to>
    <xdr:cxnSp macro="">
      <xdr:nvCxnSpPr>
        <xdr:cNvPr id="33" name="PTObj_DBranchDLine_1_7">
          <a:extLst>
            <a:ext uri="{FF2B5EF4-FFF2-40B4-BE49-F238E27FC236}">
              <a16:creationId xmlns:a16="http://schemas.microsoft.com/office/drawing/2014/main" id="{CC342938-91F8-4004-A6AE-F3D458ABB76D}"/>
            </a:ext>
          </a:extLst>
        </xdr:cNvPr>
        <xdr:cNvCxnSpPr/>
      </xdr:nvCxnSpPr>
      <xdr:spPr>
        <a:xfrm>
          <a:off x="5178235" y="4003041"/>
          <a:ext cx="152400" cy="754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241109</xdr:colOff>
      <xdr:row>5</xdr:row>
      <xdr:rowOff>182245</xdr:rowOff>
    </xdr:from>
    <xdr:to>
      <xdr:col>4</xdr:col>
      <xdr:colOff>127</xdr:colOff>
      <xdr:row>5</xdr:row>
      <xdr:rowOff>182245</xdr:rowOff>
    </xdr:to>
    <xdr:cxnSp macro="">
      <xdr:nvCxnSpPr>
        <xdr:cNvPr id="40" name="PTObj_DBranchHLine_1_8">
          <a:extLst>
            <a:ext uri="{FF2B5EF4-FFF2-40B4-BE49-F238E27FC236}">
              <a16:creationId xmlns:a16="http://schemas.microsoft.com/office/drawing/2014/main" id="{BA4DBEE7-5036-4589-8D01-E8745908F12F}"/>
            </a:ext>
          </a:extLst>
        </xdr:cNvPr>
        <xdr:cNvCxnSpPr/>
      </xdr:nvCxnSpPr>
      <xdr:spPr>
        <a:xfrm>
          <a:off x="6886384" y="2134870"/>
          <a:ext cx="12957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88709</xdr:colOff>
      <xdr:row>5</xdr:row>
      <xdr:rowOff>182245</xdr:rowOff>
    </xdr:from>
    <xdr:to>
      <xdr:col>3</xdr:col>
      <xdr:colOff>241109</xdr:colOff>
      <xdr:row>7</xdr:row>
      <xdr:rowOff>177166</xdr:rowOff>
    </xdr:to>
    <xdr:cxnSp macro="">
      <xdr:nvCxnSpPr>
        <xdr:cNvPr id="41" name="PTObj_DBranchDLine_1_8">
          <a:extLst>
            <a:ext uri="{FF2B5EF4-FFF2-40B4-BE49-F238E27FC236}">
              <a16:creationId xmlns:a16="http://schemas.microsoft.com/office/drawing/2014/main" id="{F2FD28CF-7A26-43C2-8D03-2C3604FDA687}"/>
            </a:ext>
          </a:extLst>
        </xdr:cNvPr>
        <xdr:cNvCxnSpPr/>
      </xdr:nvCxnSpPr>
      <xdr:spPr>
        <a:xfrm flipV="1">
          <a:off x="6733984" y="2134870"/>
          <a:ext cx="152400" cy="3695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241110</xdr:colOff>
      <xdr:row>7</xdr:row>
      <xdr:rowOff>182245</xdr:rowOff>
    </xdr:from>
    <xdr:to>
      <xdr:col>3</xdr:col>
      <xdr:colOff>127</xdr:colOff>
      <xdr:row>7</xdr:row>
      <xdr:rowOff>182245</xdr:rowOff>
    </xdr:to>
    <xdr:cxnSp macro="">
      <xdr:nvCxnSpPr>
        <xdr:cNvPr id="42" name="PTObj_DBranchHLine_1_6">
          <a:extLst>
            <a:ext uri="{FF2B5EF4-FFF2-40B4-BE49-F238E27FC236}">
              <a16:creationId xmlns:a16="http://schemas.microsoft.com/office/drawing/2014/main" id="{6D095F49-BCED-4D69-B6B6-16A1F54EB7AC}"/>
            </a:ext>
          </a:extLst>
        </xdr:cNvPr>
        <xdr:cNvCxnSpPr/>
      </xdr:nvCxnSpPr>
      <xdr:spPr>
        <a:xfrm>
          <a:off x="5330635" y="2509520"/>
          <a:ext cx="13147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88710</xdr:colOff>
      <xdr:row>7</xdr:row>
      <xdr:rowOff>182245</xdr:rowOff>
    </xdr:from>
    <xdr:to>
      <xdr:col>2</xdr:col>
      <xdr:colOff>241110</xdr:colOff>
      <xdr:row>9</xdr:row>
      <xdr:rowOff>177166</xdr:rowOff>
    </xdr:to>
    <xdr:cxnSp macro="">
      <xdr:nvCxnSpPr>
        <xdr:cNvPr id="43" name="PTObj_DBranchDLine_1_6">
          <a:extLst>
            <a:ext uri="{FF2B5EF4-FFF2-40B4-BE49-F238E27FC236}">
              <a16:creationId xmlns:a16="http://schemas.microsoft.com/office/drawing/2014/main" id="{8D9919FB-3DEB-43DF-ACCF-A4BFB24BD161}"/>
            </a:ext>
          </a:extLst>
        </xdr:cNvPr>
        <xdr:cNvCxnSpPr/>
      </xdr:nvCxnSpPr>
      <xdr:spPr>
        <a:xfrm flipV="1">
          <a:off x="5178235" y="2509520"/>
          <a:ext cx="152400" cy="1493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15</xdr:row>
      <xdr:rowOff>182245</xdr:rowOff>
    </xdr:from>
    <xdr:to>
      <xdr:col>1</xdr:col>
      <xdr:colOff>127</xdr:colOff>
      <xdr:row>15</xdr:row>
      <xdr:rowOff>182245</xdr:rowOff>
    </xdr:to>
    <xdr:cxnSp macro="">
      <xdr:nvCxnSpPr>
        <xdr:cNvPr id="46" name="PTObj_DBranchHLine_1_1">
          <a:extLst>
            <a:ext uri="{FF2B5EF4-FFF2-40B4-BE49-F238E27FC236}">
              <a16:creationId xmlns:a16="http://schemas.microsoft.com/office/drawing/2014/main" id="{87B1E4C3-FDD0-434C-986D-BBB87B4D7115}"/>
            </a:ext>
          </a:extLst>
        </xdr:cNvPr>
        <xdr:cNvCxnSpPr/>
      </xdr:nvCxnSpPr>
      <xdr:spPr>
        <a:xfrm>
          <a:off x="2092325" y="6256020"/>
          <a:ext cx="146062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15</xdr:row>
      <xdr:rowOff>88583</xdr:rowOff>
    </xdr:from>
    <xdr:to>
      <xdr:col>1</xdr:col>
      <xdr:colOff>187452</xdr:colOff>
      <xdr:row>16</xdr:row>
      <xdr:rowOff>88583</xdr:rowOff>
    </xdr:to>
    <xdr:sp macro="" textlink="">
      <xdr:nvSpPr>
        <xdr:cNvPr id="47" name="PTObj_DNode_1_1">
          <a:extLst>
            <a:ext uri="{FF2B5EF4-FFF2-40B4-BE49-F238E27FC236}">
              <a16:creationId xmlns:a16="http://schemas.microsoft.com/office/drawing/2014/main" id="{824E6C22-4CF5-4F95-B1E1-7F3B76E03C8D}"/>
            </a:ext>
          </a:extLst>
        </xdr:cNvPr>
        <xdr:cNvSpPr/>
      </xdr:nvSpPr>
      <xdr:spPr>
        <a:xfrm>
          <a:off x="3552952" y="6162358"/>
          <a:ext cx="187325" cy="18732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15</xdr:row>
      <xdr:rowOff>91932</xdr:rowOff>
    </xdr:from>
    <xdr:ext cx="990207" cy="180627"/>
    <xdr:sp macro="" textlink="">
      <xdr:nvSpPr>
        <xdr:cNvPr id="48" name="PTObj_DBranchName_1_1">
          <a:extLst>
            <a:ext uri="{FF2B5EF4-FFF2-40B4-BE49-F238E27FC236}">
              <a16:creationId xmlns:a16="http://schemas.microsoft.com/office/drawing/2014/main" id="{BF83F55C-0E9C-4082-A5AD-1E1929B5621C}"/>
            </a:ext>
          </a:extLst>
        </xdr:cNvPr>
        <xdr:cNvSpPr txBox="1"/>
      </xdr:nvSpPr>
      <xdr:spPr>
        <a:xfrm>
          <a:off x="2130425" y="6165707"/>
          <a:ext cx="99020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Ann's Insurance Part B</a:t>
          </a:r>
        </a:p>
      </xdr:txBody>
    </xdr:sp>
    <xdr:clientData/>
  </xdr:oneCellAnchor>
  <xdr:twoCellAnchor editAs="oneCell">
    <xdr:from>
      <xdr:col>2</xdr:col>
      <xdr:colOff>127</xdr:colOff>
      <xdr:row>9</xdr:row>
      <xdr:rowOff>88583</xdr:rowOff>
    </xdr:from>
    <xdr:to>
      <xdr:col>2</xdr:col>
      <xdr:colOff>187452</xdr:colOff>
      <xdr:row>10</xdr:row>
      <xdr:rowOff>88583</xdr:rowOff>
    </xdr:to>
    <xdr:sp macro="" textlink="">
      <xdr:nvSpPr>
        <xdr:cNvPr id="51" name="PTObj_DNode_1_2">
          <a:extLst>
            <a:ext uri="{FF2B5EF4-FFF2-40B4-BE49-F238E27FC236}">
              <a16:creationId xmlns:a16="http://schemas.microsoft.com/office/drawing/2014/main" id="{4DEB37EA-18E7-4AE8-878D-646F19823081}"/>
            </a:ext>
          </a:extLst>
        </xdr:cNvPr>
        <xdr:cNvSpPr/>
      </xdr:nvSpPr>
      <xdr:spPr>
        <a:xfrm>
          <a:off x="5089652" y="3914458"/>
          <a:ext cx="187325" cy="18732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127</xdr:colOff>
      <xdr:row>7</xdr:row>
      <xdr:rowOff>88583</xdr:rowOff>
    </xdr:from>
    <xdr:to>
      <xdr:col>3</xdr:col>
      <xdr:colOff>187452</xdr:colOff>
      <xdr:row>8</xdr:row>
      <xdr:rowOff>88583</xdr:rowOff>
    </xdr:to>
    <xdr:sp macro="" textlink="">
      <xdr:nvSpPr>
        <xdr:cNvPr id="52" name="PTObj_DNode_1_6">
          <a:extLst>
            <a:ext uri="{FF2B5EF4-FFF2-40B4-BE49-F238E27FC236}">
              <a16:creationId xmlns:a16="http://schemas.microsoft.com/office/drawing/2014/main" id="{AD3223AA-984B-43DE-80B7-8262771536A6}"/>
            </a:ext>
          </a:extLst>
        </xdr:cNvPr>
        <xdr:cNvSpPr/>
      </xdr:nvSpPr>
      <xdr:spPr>
        <a:xfrm>
          <a:off x="6645402" y="2415858"/>
          <a:ext cx="187325" cy="18732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279210</xdr:colOff>
      <xdr:row>7</xdr:row>
      <xdr:rowOff>91932</xdr:rowOff>
    </xdr:from>
    <xdr:ext cx="196592" cy="180627"/>
    <xdr:sp macro="" textlink="">
      <xdr:nvSpPr>
        <xdr:cNvPr id="53" name="PTObj_DBranchName_1_6">
          <a:extLst>
            <a:ext uri="{FF2B5EF4-FFF2-40B4-BE49-F238E27FC236}">
              <a16:creationId xmlns:a16="http://schemas.microsoft.com/office/drawing/2014/main" id="{8D1130BF-CFEB-47A8-BC25-A6F657B9BC22}"/>
            </a:ext>
          </a:extLst>
        </xdr:cNvPr>
        <xdr:cNvSpPr txBox="1"/>
      </xdr:nvSpPr>
      <xdr:spPr>
        <a:xfrm>
          <a:off x="5368735" y="24192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4</xdr:col>
      <xdr:colOff>127</xdr:colOff>
      <xdr:row>5</xdr:row>
      <xdr:rowOff>88583</xdr:rowOff>
    </xdr:from>
    <xdr:to>
      <xdr:col>4</xdr:col>
      <xdr:colOff>187452</xdr:colOff>
      <xdr:row>6</xdr:row>
      <xdr:rowOff>88583</xdr:rowOff>
    </xdr:to>
    <xdr:sp macro="" textlink="">
      <xdr:nvSpPr>
        <xdr:cNvPr id="54" name="PTObj_DNode_1_8">
          <a:extLst>
            <a:ext uri="{FF2B5EF4-FFF2-40B4-BE49-F238E27FC236}">
              <a16:creationId xmlns:a16="http://schemas.microsoft.com/office/drawing/2014/main" id="{A93D2002-DF34-4E43-A90F-CA71F8EF050D}"/>
            </a:ext>
          </a:extLst>
        </xdr:cNvPr>
        <xdr:cNvSpPr/>
      </xdr:nvSpPr>
      <xdr:spPr>
        <a:xfrm rot="-5400000">
          <a:off x="8182102" y="2041208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279209</xdr:colOff>
      <xdr:row>5</xdr:row>
      <xdr:rowOff>91932</xdr:rowOff>
    </xdr:from>
    <xdr:ext cx="196592" cy="180627"/>
    <xdr:sp macro="" textlink="">
      <xdr:nvSpPr>
        <xdr:cNvPr id="55" name="PTObj_DBranchName_1_8">
          <a:extLst>
            <a:ext uri="{FF2B5EF4-FFF2-40B4-BE49-F238E27FC236}">
              <a16:creationId xmlns:a16="http://schemas.microsoft.com/office/drawing/2014/main" id="{D3AB71E1-5092-4027-986C-49219CBC6E9E}"/>
            </a:ext>
          </a:extLst>
        </xdr:cNvPr>
        <xdr:cNvSpPr txBox="1"/>
      </xdr:nvSpPr>
      <xdr:spPr>
        <a:xfrm>
          <a:off x="6924484" y="20445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3</xdr:col>
      <xdr:colOff>127</xdr:colOff>
      <xdr:row>13</xdr:row>
      <xdr:rowOff>88583</xdr:rowOff>
    </xdr:from>
    <xdr:to>
      <xdr:col>3</xdr:col>
      <xdr:colOff>187452</xdr:colOff>
      <xdr:row>14</xdr:row>
      <xdr:rowOff>88583</xdr:rowOff>
    </xdr:to>
    <xdr:sp macro="" textlink="">
      <xdr:nvSpPr>
        <xdr:cNvPr id="62" name="PTObj_DNode_1_7">
          <a:extLst>
            <a:ext uri="{FF2B5EF4-FFF2-40B4-BE49-F238E27FC236}">
              <a16:creationId xmlns:a16="http://schemas.microsoft.com/office/drawing/2014/main" id="{8650C6C9-1CB8-4C75-B3AE-E392B4FC2229}"/>
            </a:ext>
          </a:extLst>
        </xdr:cNvPr>
        <xdr:cNvSpPr/>
      </xdr:nvSpPr>
      <xdr:spPr>
        <a:xfrm>
          <a:off x="6645402" y="4663758"/>
          <a:ext cx="187325" cy="18732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279210</xdr:colOff>
      <xdr:row>13</xdr:row>
      <xdr:rowOff>91932</xdr:rowOff>
    </xdr:from>
    <xdr:ext cx="175753" cy="180627"/>
    <xdr:sp macro="" textlink="">
      <xdr:nvSpPr>
        <xdr:cNvPr id="63" name="PTObj_DBranchName_1_7">
          <a:extLst>
            <a:ext uri="{FF2B5EF4-FFF2-40B4-BE49-F238E27FC236}">
              <a16:creationId xmlns:a16="http://schemas.microsoft.com/office/drawing/2014/main" id="{BE9D431B-D946-49A3-B130-E9EFE853EE89}"/>
            </a:ext>
          </a:extLst>
        </xdr:cNvPr>
        <xdr:cNvSpPr txBox="1"/>
      </xdr:nvSpPr>
      <xdr:spPr>
        <a:xfrm>
          <a:off x="5368735" y="46671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11</xdr:row>
      <xdr:rowOff>88583</xdr:rowOff>
    </xdr:from>
    <xdr:to>
      <xdr:col>4</xdr:col>
      <xdr:colOff>187452</xdr:colOff>
      <xdr:row>12</xdr:row>
      <xdr:rowOff>88583</xdr:rowOff>
    </xdr:to>
    <xdr:sp macro="" textlink="">
      <xdr:nvSpPr>
        <xdr:cNvPr id="64" name="PTObj_DNode_1_12">
          <a:extLst>
            <a:ext uri="{FF2B5EF4-FFF2-40B4-BE49-F238E27FC236}">
              <a16:creationId xmlns:a16="http://schemas.microsoft.com/office/drawing/2014/main" id="{8BA5162E-502A-4B9E-84AB-A309C6A6FBE4}"/>
            </a:ext>
          </a:extLst>
        </xdr:cNvPr>
        <xdr:cNvSpPr/>
      </xdr:nvSpPr>
      <xdr:spPr>
        <a:xfrm rot="-5400000">
          <a:off x="8182102" y="4289108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279209</xdr:colOff>
      <xdr:row>11</xdr:row>
      <xdr:rowOff>91932</xdr:rowOff>
    </xdr:from>
    <xdr:ext cx="196592" cy="180627"/>
    <xdr:sp macro="" textlink="">
      <xdr:nvSpPr>
        <xdr:cNvPr id="65" name="PTObj_DBranchName_1_12">
          <a:extLst>
            <a:ext uri="{FF2B5EF4-FFF2-40B4-BE49-F238E27FC236}">
              <a16:creationId xmlns:a16="http://schemas.microsoft.com/office/drawing/2014/main" id="{8842C5E5-816F-4D62-A9D1-F8B1E7BDBC99}"/>
            </a:ext>
          </a:extLst>
        </xdr:cNvPr>
        <xdr:cNvSpPr txBox="1"/>
      </xdr:nvSpPr>
      <xdr:spPr>
        <a:xfrm>
          <a:off x="6924484" y="42924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oneCellAnchor>
    <xdr:from>
      <xdr:col>1</xdr:col>
      <xdr:colOff>279210</xdr:colOff>
      <xdr:row>9</xdr:row>
      <xdr:rowOff>91932</xdr:rowOff>
    </xdr:from>
    <xdr:ext cx="196592" cy="180627"/>
    <xdr:sp macro="" textlink="">
      <xdr:nvSpPr>
        <xdr:cNvPr id="92" name="PTObj_DBranchName_1_2">
          <a:extLst>
            <a:ext uri="{FF2B5EF4-FFF2-40B4-BE49-F238E27FC236}">
              <a16:creationId xmlns:a16="http://schemas.microsoft.com/office/drawing/2014/main" id="{B13BB1DC-2423-4037-983B-EE107D70B4F0}"/>
            </a:ext>
          </a:extLst>
        </xdr:cNvPr>
        <xdr:cNvSpPr txBox="1"/>
      </xdr:nvSpPr>
      <xdr:spPr>
        <a:xfrm>
          <a:off x="3832035" y="39178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241110</xdr:colOff>
      <xdr:row>9</xdr:row>
      <xdr:rowOff>182245</xdr:rowOff>
    </xdr:from>
    <xdr:to>
      <xdr:col>2</xdr:col>
      <xdr:colOff>127</xdr:colOff>
      <xdr:row>9</xdr:row>
      <xdr:rowOff>182245</xdr:rowOff>
    </xdr:to>
    <xdr:cxnSp macro="">
      <xdr:nvCxnSpPr>
        <xdr:cNvPr id="2" name="PTObj_DBranchHLine_1_2">
          <a:extLst>
            <a:ext uri="{FF2B5EF4-FFF2-40B4-BE49-F238E27FC236}">
              <a16:creationId xmlns:a16="http://schemas.microsoft.com/office/drawing/2014/main" id="{0A8E1BE6-EC92-4D45-BE84-DD3644394CCD}"/>
            </a:ext>
          </a:extLst>
        </xdr:cNvPr>
        <xdr:cNvCxnSpPr/>
      </xdr:nvCxnSpPr>
      <xdr:spPr>
        <a:xfrm>
          <a:off x="3793935" y="4008120"/>
          <a:ext cx="129571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88710</xdr:colOff>
      <xdr:row>9</xdr:row>
      <xdr:rowOff>182245</xdr:rowOff>
    </xdr:from>
    <xdr:to>
      <xdr:col>1</xdr:col>
      <xdr:colOff>241110</xdr:colOff>
      <xdr:row>15</xdr:row>
      <xdr:rowOff>177166</xdr:rowOff>
    </xdr:to>
    <xdr:cxnSp macro="">
      <xdr:nvCxnSpPr>
        <xdr:cNvPr id="3" name="PTObj_DBranchDLine_1_2">
          <a:extLst>
            <a:ext uri="{FF2B5EF4-FFF2-40B4-BE49-F238E27FC236}">
              <a16:creationId xmlns:a16="http://schemas.microsoft.com/office/drawing/2014/main" id="{59A4335F-A6B1-4072-B53F-63B12EC8DBC3}"/>
            </a:ext>
          </a:extLst>
        </xdr:cNvPr>
        <xdr:cNvCxnSpPr/>
      </xdr:nvCxnSpPr>
      <xdr:spPr>
        <a:xfrm flipV="1">
          <a:off x="3641535" y="4008120"/>
          <a:ext cx="152400" cy="22428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241109</xdr:colOff>
      <xdr:row>11</xdr:row>
      <xdr:rowOff>182245</xdr:rowOff>
    </xdr:from>
    <xdr:to>
      <xdr:col>4</xdr:col>
      <xdr:colOff>127</xdr:colOff>
      <xdr:row>11</xdr:row>
      <xdr:rowOff>182245</xdr:rowOff>
    </xdr:to>
    <xdr:cxnSp macro="">
      <xdr:nvCxnSpPr>
        <xdr:cNvPr id="30" name="PTObj_DBranchHLine_1_12">
          <a:extLst>
            <a:ext uri="{FF2B5EF4-FFF2-40B4-BE49-F238E27FC236}">
              <a16:creationId xmlns:a16="http://schemas.microsoft.com/office/drawing/2014/main" id="{939896C2-D2BB-4718-909E-03299782B0AD}"/>
            </a:ext>
          </a:extLst>
        </xdr:cNvPr>
        <xdr:cNvCxnSpPr/>
      </xdr:nvCxnSpPr>
      <xdr:spPr>
        <a:xfrm>
          <a:off x="6886384" y="4382770"/>
          <a:ext cx="12957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88709</xdr:colOff>
      <xdr:row>11</xdr:row>
      <xdr:rowOff>182245</xdr:rowOff>
    </xdr:from>
    <xdr:to>
      <xdr:col>3</xdr:col>
      <xdr:colOff>241109</xdr:colOff>
      <xdr:row>13</xdr:row>
      <xdr:rowOff>177166</xdr:rowOff>
    </xdr:to>
    <xdr:cxnSp macro="">
      <xdr:nvCxnSpPr>
        <xdr:cNvPr id="31" name="PTObj_DBranchDLine_1_12">
          <a:extLst>
            <a:ext uri="{FF2B5EF4-FFF2-40B4-BE49-F238E27FC236}">
              <a16:creationId xmlns:a16="http://schemas.microsoft.com/office/drawing/2014/main" id="{859417C2-B861-4050-B606-09BB343D4D86}"/>
            </a:ext>
          </a:extLst>
        </xdr:cNvPr>
        <xdr:cNvCxnSpPr/>
      </xdr:nvCxnSpPr>
      <xdr:spPr>
        <a:xfrm flipV="1">
          <a:off x="6733984" y="4382770"/>
          <a:ext cx="152400" cy="3695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241110</xdr:colOff>
      <xdr:row>13</xdr:row>
      <xdr:rowOff>182245</xdr:rowOff>
    </xdr:from>
    <xdr:to>
      <xdr:col>3</xdr:col>
      <xdr:colOff>127</xdr:colOff>
      <xdr:row>13</xdr:row>
      <xdr:rowOff>182245</xdr:rowOff>
    </xdr:to>
    <xdr:cxnSp macro="">
      <xdr:nvCxnSpPr>
        <xdr:cNvPr id="32" name="PTObj_DBranchHLine_1_7">
          <a:extLst>
            <a:ext uri="{FF2B5EF4-FFF2-40B4-BE49-F238E27FC236}">
              <a16:creationId xmlns:a16="http://schemas.microsoft.com/office/drawing/2014/main" id="{3E71B98E-F490-470B-B22D-C54EE79B4DCB}"/>
            </a:ext>
          </a:extLst>
        </xdr:cNvPr>
        <xdr:cNvCxnSpPr/>
      </xdr:nvCxnSpPr>
      <xdr:spPr>
        <a:xfrm>
          <a:off x="5330635" y="4757420"/>
          <a:ext cx="13147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88710</xdr:colOff>
      <xdr:row>9</xdr:row>
      <xdr:rowOff>177166</xdr:rowOff>
    </xdr:from>
    <xdr:to>
      <xdr:col>2</xdr:col>
      <xdr:colOff>241110</xdr:colOff>
      <xdr:row>13</xdr:row>
      <xdr:rowOff>182245</xdr:rowOff>
    </xdr:to>
    <xdr:cxnSp macro="">
      <xdr:nvCxnSpPr>
        <xdr:cNvPr id="33" name="PTObj_DBranchDLine_1_7">
          <a:extLst>
            <a:ext uri="{FF2B5EF4-FFF2-40B4-BE49-F238E27FC236}">
              <a16:creationId xmlns:a16="http://schemas.microsoft.com/office/drawing/2014/main" id="{D7CA2065-CC26-4AD3-8305-7A38CE0B2507}"/>
            </a:ext>
          </a:extLst>
        </xdr:cNvPr>
        <xdr:cNvCxnSpPr/>
      </xdr:nvCxnSpPr>
      <xdr:spPr>
        <a:xfrm>
          <a:off x="5178235" y="4003041"/>
          <a:ext cx="152400" cy="754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241109</xdr:colOff>
      <xdr:row>5</xdr:row>
      <xdr:rowOff>182245</xdr:rowOff>
    </xdr:from>
    <xdr:to>
      <xdr:col>4</xdr:col>
      <xdr:colOff>127</xdr:colOff>
      <xdr:row>5</xdr:row>
      <xdr:rowOff>182245</xdr:rowOff>
    </xdr:to>
    <xdr:cxnSp macro="">
      <xdr:nvCxnSpPr>
        <xdr:cNvPr id="40" name="PTObj_DBranchHLine_1_8">
          <a:extLst>
            <a:ext uri="{FF2B5EF4-FFF2-40B4-BE49-F238E27FC236}">
              <a16:creationId xmlns:a16="http://schemas.microsoft.com/office/drawing/2014/main" id="{11453D22-6C61-4EC6-BB2F-E081A74ECC12}"/>
            </a:ext>
          </a:extLst>
        </xdr:cNvPr>
        <xdr:cNvCxnSpPr/>
      </xdr:nvCxnSpPr>
      <xdr:spPr>
        <a:xfrm>
          <a:off x="6886384" y="2134870"/>
          <a:ext cx="12957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88709</xdr:colOff>
      <xdr:row>5</xdr:row>
      <xdr:rowOff>182245</xdr:rowOff>
    </xdr:from>
    <xdr:to>
      <xdr:col>3</xdr:col>
      <xdr:colOff>241109</xdr:colOff>
      <xdr:row>7</xdr:row>
      <xdr:rowOff>177166</xdr:rowOff>
    </xdr:to>
    <xdr:cxnSp macro="">
      <xdr:nvCxnSpPr>
        <xdr:cNvPr id="41" name="PTObj_DBranchDLine_1_8">
          <a:extLst>
            <a:ext uri="{FF2B5EF4-FFF2-40B4-BE49-F238E27FC236}">
              <a16:creationId xmlns:a16="http://schemas.microsoft.com/office/drawing/2014/main" id="{FEDF5DAC-9376-4C3C-845C-94D16F1387DF}"/>
            </a:ext>
          </a:extLst>
        </xdr:cNvPr>
        <xdr:cNvCxnSpPr/>
      </xdr:nvCxnSpPr>
      <xdr:spPr>
        <a:xfrm flipV="1">
          <a:off x="6733984" y="2134870"/>
          <a:ext cx="152400" cy="3695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241110</xdr:colOff>
      <xdr:row>7</xdr:row>
      <xdr:rowOff>182245</xdr:rowOff>
    </xdr:from>
    <xdr:to>
      <xdr:col>3</xdr:col>
      <xdr:colOff>127</xdr:colOff>
      <xdr:row>7</xdr:row>
      <xdr:rowOff>182245</xdr:rowOff>
    </xdr:to>
    <xdr:cxnSp macro="">
      <xdr:nvCxnSpPr>
        <xdr:cNvPr id="42" name="PTObj_DBranchHLine_1_6">
          <a:extLst>
            <a:ext uri="{FF2B5EF4-FFF2-40B4-BE49-F238E27FC236}">
              <a16:creationId xmlns:a16="http://schemas.microsoft.com/office/drawing/2014/main" id="{ED7B0F6D-F6D8-47CE-A268-E049958FCE6C}"/>
            </a:ext>
          </a:extLst>
        </xdr:cNvPr>
        <xdr:cNvCxnSpPr/>
      </xdr:nvCxnSpPr>
      <xdr:spPr>
        <a:xfrm>
          <a:off x="5330635" y="2509520"/>
          <a:ext cx="13147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88710</xdr:colOff>
      <xdr:row>7</xdr:row>
      <xdr:rowOff>182245</xdr:rowOff>
    </xdr:from>
    <xdr:to>
      <xdr:col>2</xdr:col>
      <xdr:colOff>241110</xdr:colOff>
      <xdr:row>9</xdr:row>
      <xdr:rowOff>177166</xdr:rowOff>
    </xdr:to>
    <xdr:cxnSp macro="">
      <xdr:nvCxnSpPr>
        <xdr:cNvPr id="43" name="PTObj_DBranchDLine_1_6">
          <a:extLst>
            <a:ext uri="{FF2B5EF4-FFF2-40B4-BE49-F238E27FC236}">
              <a16:creationId xmlns:a16="http://schemas.microsoft.com/office/drawing/2014/main" id="{CA9DA514-B7DF-4CE5-97EF-AF46AFFC266C}"/>
            </a:ext>
          </a:extLst>
        </xdr:cNvPr>
        <xdr:cNvCxnSpPr/>
      </xdr:nvCxnSpPr>
      <xdr:spPr>
        <a:xfrm flipV="1">
          <a:off x="5178235" y="2509520"/>
          <a:ext cx="152400" cy="1493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15</xdr:row>
      <xdr:rowOff>182245</xdr:rowOff>
    </xdr:from>
    <xdr:to>
      <xdr:col>1</xdr:col>
      <xdr:colOff>127</xdr:colOff>
      <xdr:row>15</xdr:row>
      <xdr:rowOff>182245</xdr:rowOff>
    </xdr:to>
    <xdr:cxnSp macro="">
      <xdr:nvCxnSpPr>
        <xdr:cNvPr id="46" name="PTObj_DBranchHLine_1_1">
          <a:extLst>
            <a:ext uri="{FF2B5EF4-FFF2-40B4-BE49-F238E27FC236}">
              <a16:creationId xmlns:a16="http://schemas.microsoft.com/office/drawing/2014/main" id="{847438BD-0E9C-4641-93CC-5D47AC545702}"/>
            </a:ext>
          </a:extLst>
        </xdr:cNvPr>
        <xdr:cNvCxnSpPr/>
      </xdr:nvCxnSpPr>
      <xdr:spPr>
        <a:xfrm>
          <a:off x="2092325" y="6256020"/>
          <a:ext cx="146062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15</xdr:row>
      <xdr:rowOff>88583</xdr:rowOff>
    </xdr:from>
    <xdr:to>
      <xdr:col>1</xdr:col>
      <xdr:colOff>187452</xdr:colOff>
      <xdr:row>16</xdr:row>
      <xdr:rowOff>88583</xdr:rowOff>
    </xdr:to>
    <xdr:sp macro="" textlink="">
      <xdr:nvSpPr>
        <xdr:cNvPr id="47" name="PTObj_DNode_1_1">
          <a:extLst>
            <a:ext uri="{FF2B5EF4-FFF2-40B4-BE49-F238E27FC236}">
              <a16:creationId xmlns:a16="http://schemas.microsoft.com/office/drawing/2014/main" id="{E1F0448C-0E36-4F07-990C-86D87A4FF87E}"/>
            </a:ext>
          </a:extLst>
        </xdr:cNvPr>
        <xdr:cNvSpPr/>
      </xdr:nvSpPr>
      <xdr:spPr>
        <a:xfrm>
          <a:off x="3552952" y="6162358"/>
          <a:ext cx="187325" cy="18732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15</xdr:row>
      <xdr:rowOff>91932</xdr:rowOff>
    </xdr:from>
    <xdr:ext cx="990207" cy="180627"/>
    <xdr:sp macro="" textlink="">
      <xdr:nvSpPr>
        <xdr:cNvPr id="48" name="PTObj_DBranchName_1_1">
          <a:extLst>
            <a:ext uri="{FF2B5EF4-FFF2-40B4-BE49-F238E27FC236}">
              <a16:creationId xmlns:a16="http://schemas.microsoft.com/office/drawing/2014/main" id="{220CEDFA-1152-4AC2-A5E3-B5DCC3A882B5}"/>
            </a:ext>
          </a:extLst>
        </xdr:cNvPr>
        <xdr:cNvSpPr txBox="1"/>
      </xdr:nvSpPr>
      <xdr:spPr>
        <a:xfrm>
          <a:off x="2130425" y="6165707"/>
          <a:ext cx="99020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Ann's Insurance Part B</a:t>
          </a:r>
        </a:p>
      </xdr:txBody>
    </xdr:sp>
    <xdr:clientData/>
  </xdr:oneCellAnchor>
  <xdr:twoCellAnchor editAs="oneCell">
    <xdr:from>
      <xdr:col>2</xdr:col>
      <xdr:colOff>127</xdr:colOff>
      <xdr:row>9</xdr:row>
      <xdr:rowOff>88583</xdr:rowOff>
    </xdr:from>
    <xdr:to>
      <xdr:col>2</xdr:col>
      <xdr:colOff>187452</xdr:colOff>
      <xdr:row>10</xdr:row>
      <xdr:rowOff>88583</xdr:rowOff>
    </xdr:to>
    <xdr:sp macro="" textlink="">
      <xdr:nvSpPr>
        <xdr:cNvPr id="51" name="PTObj_DNode_1_2">
          <a:extLst>
            <a:ext uri="{FF2B5EF4-FFF2-40B4-BE49-F238E27FC236}">
              <a16:creationId xmlns:a16="http://schemas.microsoft.com/office/drawing/2014/main" id="{0056B51D-3D71-4E7B-ADE9-719986CC2C53}"/>
            </a:ext>
          </a:extLst>
        </xdr:cNvPr>
        <xdr:cNvSpPr/>
      </xdr:nvSpPr>
      <xdr:spPr>
        <a:xfrm>
          <a:off x="5089652" y="3914458"/>
          <a:ext cx="187325" cy="18732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127</xdr:colOff>
      <xdr:row>7</xdr:row>
      <xdr:rowOff>88583</xdr:rowOff>
    </xdr:from>
    <xdr:to>
      <xdr:col>3</xdr:col>
      <xdr:colOff>187452</xdr:colOff>
      <xdr:row>8</xdr:row>
      <xdr:rowOff>88583</xdr:rowOff>
    </xdr:to>
    <xdr:sp macro="" textlink="">
      <xdr:nvSpPr>
        <xdr:cNvPr id="52" name="PTObj_DNode_1_6">
          <a:extLst>
            <a:ext uri="{FF2B5EF4-FFF2-40B4-BE49-F238E27FC236}">
              <a16:creationId xmlns:a16="http://schemas.microsoft.com/office/drawing/2014/main" id="{A6BD7C0A-8915-49C0-94D7-676FD6540BD8}"/>
            </a:ext>
          </a:extLst>
        </xdr:cNvPr>
        <xdr:cNvSpPr/>
      </xdr:nvSpPr>
      <xdr:spPr>
        <a:xfrm>
          <a:off x="6645402" y="2415858"/>
          <a:ext cx="187325" cy="18732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279210</xdr:colOff>
      <xdr:row>7</xdr:row>
      <xdr:rowOff>91932</xdr:rowOff>
    </xdr:from>
    <xdr:ext cx="196592" cy="180627"/>
    <xdr:sp macro="" textlink="">
      <xdr:nvSpPr>
        <xdr:cNvPr id="53" name="PTObj_DBranchName_1_6">
          <a:extLst>
            <a:ext uri="{FF2B5EF4-FFF2-40B4-BE49-F238E27FC236}">
              <a16:creationId xmlns:a16="http://schemas.microsoft.com/office/drawing/2014/main" id="{E97FD4F8-85E9-41F1-A656-ED7055448182}"/>
            </a:ext>
          </a:extLst>
        </xdr:cNvPr>
        <xdr:cNvSpPr txBox="1"/>
      </xdr:nvSpPr>
      <xdr:spPr>
        <a:xfrm>
          <a:off x="5368735" y="24192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4</xdr:col>
      <xdr:colOff>127</xdr:colOff>
      <xdr:row>5</xdr:row>
      <xdr:rowOff>88583</xdr:rowOff>
    </xdr:from>
    <xdr:to>
      <xdr:col>4</xdr:col>
      <xdr:colOff>187452</xdr:colOff>
      <xdr:row>6</xdr:row>
      <xdr:rowOff>88583</xdr:rowOff>
    </xdr:to>
    <xdr:sp macro="" textlink="">
      <xdr:nvSpPr>
        <xdr:cNvPr id="54" name="PTObj_DNode_1_8">
          <a:extLst>
            <a:ext uri="{FF2B5EF4-FFF2-40B4-BE49-F238E27FC236}">
              <a16:creationId xmlns:a16="http://schemas.microsoft.com/office/drawing/2014/main" id="{CE3458E5-C28D-4E29-A8B1-AA259DC893B0}"/>
            </a:ext>
          </a:extLst>
        </xdr:cNvPr>
        <xdr:cNvSpPr/>
      </xdr:nvSpPr>
      <xdr:spPr>
        <a:xfrm rot="-5400000">
          <a:off x="8182102" y="2041208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279209</xdr:colOff>
      <xdr:row>5</xdr:row>
      <xdr:rowOff>91932</xdr:rowOff>
    </xdr:from>
    <xdr:ext cx="196592" cy="180627"/>
    <xdr:sp macro="" textlink="">
      <xdr:nvSpPr>
        <xdr:cNvPr id="55" name="PTObj_DBranchName_1_8">
          <a:extLst>
            <a:ext uri="{FF2B5EF4-FFF2-40B4-BE49-F238E27FC236}">
              <a16:creationId xmlns:a16="http://schemas.microsoft.com/office/drawing/2014/main" id="{2A2C9002-2520-4FBA-9F40-9995B9D8952E}"/>
            </a:ext>
          </a:extLst>
        </xdr:cNvPr>
        <xdr:cNvSpPr txBox="1"/>
      </xdr:nvSpPr>
      <xdr:spPr>
        <a:xfrm>
          <a:off x="6924484" y="20445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3</xdr:col>
      <xdr:colOff>127</xdr:colOff>
      <xdr:row>13</xdr:row>
      <xdr:rowOff>88583</xdr:rowOff>
    </xdr:from>
    <xdr:to>
      <xdr:col>3</xdr:col>
      <xdr:colOff>187452</xdr:colOff>
      <xdr:row>14</xdr:row>
      <xdr:rowOff>88583</xdr:rowOff>
    </xdr:to>
    <xdr:sp macro="" textlink="">
      <xdr:nvSpPr>
        <xdr:cNvPr id="62" name="PTObj_DNode_1_7">
          <a:extLst>
            <a:ext uri="{FF2B5EF4-FFF2-40B4-BE49-F238E27FC236}">
              <a16:creationId xmlns:a16="http://schemas.microsoft.com/office/drawing/2014/main" id="{F8B0E220-76C2-46E6-A339-97C4B4590F28}"/>
            </a:ext>
          </a:extLst>
        </xdr:cNvPr>
        <xdr:cNvSpPr/>
      </xdr:nvSpPr>
      <xdr:spPr>
        <a:xfrm>
          <a:off x="6645402" y="4663758"/>
          <a:ext cx="187325" cy="18732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279210</xdr:colOff>
      <xdr:row>13</xdr:row>
      <xdr:rowOff>91932</xdr:rowOff>
    </xdr:from>
    <xdr:ext cx="175753" cy="180627"/>
    <xdr:sp macro="" textlink="">
      <xdr:nvSpPr>
        <xdr:cNvPr id="63" name="PTObj_DBranchName_1_7">
          <a:extLst>
            <a:ext uri="{FF2B5EF4-FFF2-40B4-BE49-F238E27FC236}">
              <a16:creationId xmlns:a16="http://schemas.microsoft.com/office/drawing/2014/main" id="{44E6CC52-B9A1-4642-A494-5CB8181BB2E9}"/>
            </a:ext>
          </a:extLst>
        </xdr:cNvPr>
        <xdr:cNvSpPr txBox="1"/>
      </xdr:nvSpPr>
      <xdr:spPr>
        <a:xfrm>
          <a:off x="5368735" y="46671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11</xdr:row>
      <xdr:rowOff>88583</xdr:rowOff>
    </xdr:from>
    <xdr:to>
      <xdr:col>4</xdr:col>
      <xdr:colOff>187452</xdr:colOff>
      <xdr:row>12</xdr:row>
      <xdr:rowOff>88583</xdr:rowOff>
    </xdr:to>
    <xdr:sp macro="" textlink="">
      <xdr:nvSpPr>
        <xdr:cNvPr id="64" name="PTObj_DNode_1_12">
          <a:extLst>
            <a:ext uri="{FF2B5EF4-FFF2-40B4-BE49-F238E27FC236}">
              <a16:creationId xmlns:a16="http://schemas.microsoft.com/office/drawing/2014/main" id="{A2D53336-FDAF-43DC-BF02-D6A1462C1423}"/>
            </a:ext>
          </a:extLst>
        </xdr:cNvPr>
        <xdr:cNvSpPr/>
      </xdr:nvSpPr>
      <xdr:spPr>
        <a:xfrm rot="-5400000">
          <a:off x="8182102" y="4289108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279209</xdr:colOff>
      <xdr:row>11</xdr:row>
      <xdr:rowOff>91932</xdr:rowOff>
    </xdr:from>
    <xdr:ext cx="196592" cy="180627"/>
    <xdr:sp macro="" textlink="">
      <xdr:nvSpPr>
        <xdr:cNvPr id="65" name="PTObj_DBranchName_1_12">
          <a:extLst>
            <a:ext uri="{FF2B5EF4-FFF2-40B4-BE49-F238E27FC236}">
              <a16:creationId xmlns:a16="http://schemas.microsoft.com/office/drawing/2014/main" id="{F8EF2E19-9F55-4732-A4F9-30799AD9A5CD}"/>
            </a:ext>
          </a:extLst>
        </xdr:cNvPr>
        <xdr:cNvSpPr txBox="1"/>
      </xdr:nvSpPr>
      <xdr:spPr>
        <a:xfrm>
          <a:off x="6924484" y="42924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oneCellAnchor>
    <xdr:from>
      <xdr:col>1</xdr:col>
      <xdr:colOff>279210</xdr:colOff>
      <xdr:row>9</xdr:row>
      <xdr:rowOff>91932</xdr:rowOff>
    </xdr:from>
    <xdr:ext cx="196592" cy="180627"/>
    <xdr:sp macro="" textlink="">
      <xdr:nvSpPr>
        <xdr:cNvPr id="92" name="PTObj_DBranchName_1_2">
          <a:extLst>
            <a:ext uri="{FF2B5EF4-FFF2-40B4-BE49-F238E27FC236}">
              <a16:creationId xmlns:a16="http://schemas.microsoft.com/office/drawing/2014/main" id="{387943A4-1AA8-424B-BA09-094424D871A7}"/>
            </a:ext>
          </a:extLst>
        </xdr:cNvPr>
        <xdr:cNvSpPr txBox="1"/>
      </xdr:nvSpPr>
      <xdr:spPr>
        <a:xfrm>
          <a:off x="3832035" y="39178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603250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4D7B6-A464-488D-8A4F-42E4E9975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0.42401</cdr:y>
    </cdr:from>
    <cdr:to>
      <cdr:x>0.95093</cdr:x>
      <cdr:y>0.58569</cdr:y>
    </cdr:to>
    <cdr:sp macro="[1]!PtreeEvent_WatermarkClick" textlink="">
      <cdr:nvSpPr>
        <cdr:cNvPr id="2" name="gwm_30217          ">
          <a:extLst xmlns:a="http://schemas.openxmlformats.org/drawingml/2006/main">
            <a:ext uri="{FF2B5EF4-FFF2-40B4-BE49-F238E27FC236}">
              <a16:creationId xmlns:a16="http://schemas.microsoft.com/office/drawing/2014/main" id="{F391F072-647B-4117-A752-F419BE95AC05}"/>
            </a:ext>
          </a:extLst>
        </cdr:cNvPr>
        <cdr:cNvSpPr txBox="1"/>
      </cdr:nvSpPr>
      <cdr:spPr>
        <a:xfrm xmlns:a="http://schemas.openxmlformats.org/drawingml/2006/main">
          <a:off x="304800" y="1665288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0.42401</cdr:y>
    </cdr:from>
    <cdr:to>
      <cdr:x>0.95093</cdr:x>
      <cdr:y>0.58569</cdr:y>
    </cdr:to>
    <cdr:sp macro="[1]!PtreeEvent_WatermarkClick" textlink="">
      <cdr:nvSpPr>
        <cdr:cNvPr id="3" name="gwm_30217         ">
          <a:extLst xmlns:a="http://schemas.openxmlformats.org/drawingml/2006/main">
            <a:ext uri="{FF2B5EF4-FFF2-40B4-BE49-F238E27FC236}">
              <a16:creationId xmlns:a16="http://schemas.microsoft.com/office/drawing/2014/main" id="{2CE39A9A-DD52-4C7B-9B6D-17245D878309}"/>
            </a:ext>
          </a:extLst>
        </cdr:cNvPr>
        <cdr:cNvSpPr txBox="1"/>
      </cdr:nvSpPr>
      <cdr:spPr>
        <a:xfrm xmlns:a="http://schemas.openxmlformats.org/drawingml/2006/main">
          <a:off x="304800" y="1665288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0.42401</cdr:y>
    </cdr:from>
    <cdr:to>
      <cdr:x>0.95093</cdr:x>
      <cdr:y>0.58569</cdr:y>
    </cdr:to>
    <cdr:sp macro="[1]!PtreeEvent_WatermarkClick" textlink="">
      <cdr:nvSpPr>
        <cdr:cNvPr id="4" name="gwm_30217        ">
          <a:extLst xmlns:a="http://schemas.openxmlformats.org/drawingml/2006/main">
            <a:ext uri="{FF2B5EF4-FFF2-40B4-BE49-F238E27FC236}">
              <a16:creationId xmlns:a16="http://schemas.microsoft.com/office/drawing/2014/main" id="{3C0C621F-3C77-401B-A11E-6F2620D9CE31}"/>
            </a:ext>
          </a:extLst>
        </cdr:cNvPr>
        <cdr:cNvSpPr txBox="1"/>
      </cdr:nvSpPr>
      <cdr:spPr>
        <a:xfrm xmlns:a="http://schemas.openxmlformats.org/drawingml/2006/main">
          <a:off x="304800" y="1665288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0.42401</cdr:y>
    </cdr:from>
    <cdr:to>
      <cdr:x>0.95093</cdr:x>
      <cdr:y>0.58569</cdr:y>
    </cdr:to>
    <cdr:sp macro="[1]!PtreeEvent_WatermarkClick" textlink="">
      <cdr:nvSpPr>
        <cdr:cNvPr id="5" name="gwm_30217       ">
          <a:extLst xmlns:a="http://schemas.openxmlformats.org/drawingml/2006/main">
            <a:ext uri="{FF2B5EF4-FFF2-40B4-BE49-F238E27FC236}">
              <a16:creationId xmlns:a16="http://schemas.microsoft.com/office/drawing/2014/main" id="{E4970D16-1C44-4C6E-BABB-D8CC65B5D3E4}"/>
            </a:ext>
          </a:extLst>
        </cdr:cNvPr>
        <cdr:cNvSpPr txBox="1"/>
      </cdr:nvSpPr>
      <cdr:spPr>
        <a:xfrm xmlns:a="http://schemas.openxmlformats.org/drawingml/2006/main">
          <a:off x="304800" y="1665288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0.42401</cdr:y>
    </cdr:from>
    <cdr:to>
      <cdr:x>0.95093</cdr:x>
      <cdr:y>0.58569</cdr:y>
    </cdr:to>
    <cdr:sp macro="[1]!PtreeEvent_WatermarkClick" textlink="">
      <cdr:nvSpPr>
        <cdr:cNvPr id="6" name="gwm_30217      ">
          <a:extLst xmlns:a="http://schemas.openxmlformats.org/drawingml/2006/main">
            <a:ext uri="{FF2B5EF4-FFF2-40B4-BE49-F238E27FC236}">
              <a16:creationId xmlns:a16="http://schemas.microsoft.com/office/drawing/2014/main" id="{FC593AAD-EFCE-4ACC-9FD3-253EFD8812B7}"/>
            </a:ext>
          </a:extLst>
        </cdr:cNvPr>
        <cdr:cNvSpPr txBox="1"/>
      </cdr:nvSpPr>
      <cdr:spPr>
        <a:xfrm xmlns:a="http://schemas.openxmlformats.org/drawingml/2006/main">
          <a:off x="304800" y="1665288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12</xdr:col>
      <xdr:colOff>79375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1926E-FABF-4E08-9D9E-4FB2BB09D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0.42401</cdr:y>
    </cdr:from>
    <cdr:to>
      <cdr:x>0.95093</cdr:x>
      <cdr:y>0.58569</cdr:y>
    </cdr:to>
    <cdr:sp macro="[1]!PtreeEvent_WatermarkClick" textlink="">
      <cdr:nvSpPr>
        <cdr:cNvPr id="2" name="gwm_9317          ">
          <a:extLst xmlns:a="http://schemas.openxmlformats.org/drawingml/2006/main">
            <a:ext uri="{FF2B5EF4-FFF2-40B4-BE49-F238E27FC236}">
              <a16:creationId xmlns:a16="http://schemas.microsoft.com/office/drawing/2014/main" id="{901BF137-9DA8-4252-BC25-43817D7BBC43}"/>
            </a:ext>
          </a:extLst>
        </cdr:cNvPr>
        <cdr:cNvSpPr txBox="1"/>
      </cdr:nvSpPr>
      <cdr:spPr>
        <a:xfrm xmlns:a="http://schemas.openxmlformats.org/drawingml/2006/main">
          <a:off x="304800" y="1665288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0.42401</cdr:y>
    </cdr:from>
    <cdr:to>
      <cdr:x>0.95093</cdr:x>
      <cdr:y>0.58569</cdr:y>
    </cdr:to>
    <cdr:sp macro="[1]!PtreeEvent_WatermarkClick" textlink="">
      <cdr:nvSpPr>
        <cdr:cNvPr id="3" name="gwm_9317         ">
          <a:extLst xmlns:a="http://schemas.openxmlformats.org/drawingml/2006/main">
            <a:ext uri="{FF2B5EF4-FFF2-40B4-BE49-F238E27FC236}">
              <a16:creationId xmlns:a16="http://schemas.microsoft.com/office/drawing/2014/main" id="{B78F5328-BE94-4B15-B414-5A0C80C5B751}"/>
            </a:ext>
          </a:extLst>
        </cdr:cNvPr>
        <cdr:cNvSpPr txBox="1"/>
      </cdr:nvSpPr>
      <cdr:spPr>
        <a:xfrm xmlns:a="http://schemas.openxmlformats.org/drawingml/2006/main">
          <a:off x="304800" y="1665288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0.42401</cdr:y>
    </cdr:from>
    <cdr:to>
      <cdr:x>0.95093</cdr:x>
      <cdr:y>0.58569</cdr:y>
    </cdr:to>
    <cdr:sp macro="[1]!PtreeEvent_WatermarkClick" textlink="">
      <cdr:nvSpPr>
        <cdr:cNvPr id="4" name="gwm_9317        ">
          <a:extLst xmlns:a="http://schemas.openxmlformats.org/drawingml/2006/main">
            <a:ext uri="{FF2B5EF4-FFF2-40B4-BE49-F238E27FC236}">
              <a16:creationId xmlns:a16="http://schemas.microsoft.com/office/drawing/2014/main" id="{DBDECE0C-37D4-4DD4-BE3D-32142C6A3F9E}"/>
            </a:ext>
          </a:extLst>
        </cdr:cNvPr>
        <cdr:cNvSpPr txBox="1"/>
      </cdr:nvSpPr>
      <cdr:spPr>
        <a:xfrm xmlns:a="http://schemas.openxmlformats.org/drawingml/2006/main">
          <a:off x="304800" y="1665288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0.42401</cdr:y>
    </cdr:from>
    <cdr:to>
      <cdr:x>0.95093</cdr:x>
      <cdr:y>0.58569</cdr:y>
    </cdr:to>
    <cdr:sp macro="[1]!PtreeEvent_WatermarkClick" textlink="">
      <cdr:nvSpPr>
        <cdr:cNvPr id="5" name="gwm_9317       ">
          <a:extLst xmlns:a="http://schemas.openxmlformats.org/drawingml/2006/main">
            <a:ext uri="{FF2B5EF4-FFF2-40B4-BE49-F238E27FC236}">
              <a16:creationId xmlns:a16="http://schemas.microsoft.com/office/drawing/2014/main" id="{5AC97ED7-1886-4208-BBFF-0F280CF32478}"/>
            </a:ext>
          </a:extLst>
        </cdr:cNvPr>
        <cdr:cNvSpPr txBox="1"/>
      </cdr:nvSpPr>
      <cdr:spPr>
        <a:xfrm xmlns:a="http://schemas.openxmlformats.org/drawingml/2006/main">
          <a:off x="304800" y="1665288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0.42401</cdr:y>
    </cdr:from>
    <cdr:to>
      <cdr:x>0.95093</cdr:x>
      <cdr:y>0.58569</cdr:y>
    </cdr:to>
    <cdr:sp macro="[1]!PtreeEvent_WatermarkClick" textlink="">
      <cdr:nvSpPr>
        <cdr:cNvPr id="6" name="gwm_9317      ">
          <a:extLst xmlns:a="http://schemas.openxmlformats.org/drawingml/2006/main">
            <a:ext uri="{FF2B5EF4-FFF2-40B4-BE49-F238E27FC236}">
              <a16:creationId xmlns:a16="http://schemas.microsoft.com/office/drawing/2014/main" id="{74DF8854-CAF7-4626-B30D-8EBB09C1586E}"/>
            </a:ext>
          </a:extLst>
        </cdr:cNvPr>
        <cdr:cNvSpPr txBox="1"/>
      </cdr:nvSpPr>
      <cdr:spPr>
        <a:xfrm xmlns:a="http://schemas.openxmlformats.org/drawingml/2006/main">
          <a:off x="304800" y="1665288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7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  <sheetName val="Ptree"/>
    </sheetNames>
    <definedNames>
      <definedName name="PtreeEvent_WatermarkClic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6C23-6EDE-4CE3-9DA3-E5C12B19AC0D}">
  <dimension ref="A1:G56"/>
  <sheetViews>
    <sheetView tabSelected="1" topLeftCell="A17" zoomScale="62" zoomScaleNormal="62" workbookViewId="0">
      <selection activeCell="I41" sqref="I41"/>
    </sheetView>
  </sheetViews>
  <sheetFormatPr defaultRowHeight="14.4" x14ac:dyDescent="0.55000000000000004"/>
  <cols>
    <col min="1" max="1" width="27.41796875" customWidth="1"/>
    <col min="2" max="2" width="23.47265625" customWidth="1"/>
    <col min="3" max="3" width="22" customWidth="1"/>
    <col min="4" max="4" width="22.26171875" customWidth="1"/>
    <col min="5" max="5" width="22" customWidth="1"/>
    <col min="6" max="6" width="21.89453125" customWidth="1"/>
    <col min="7" max="7" width="16.68359375" customWidth="1"/>
  </cols>
  <sheetData>
    <row r="1" spans="1:7" ht="20.399999999999999" x14ac:dyDescent="0.75">
      <c r="A1" s="9" t="s">
        <v>7</v>
      </c>
    </row>
    <row r="2" spans="1:7" x14ac:dyDescent="0.55000000000000004">
      <c r="A2" t="s">
        <v>0</v>
      </c>
      <c r="D2" t="s">
        <v>1</v>
      </c>
    </row>
    <row r="3" spans="1:7" x14ac:dyDescent="0.55000000000000004">
      <c r="A3" s="1" t="s">
        <v>2</v>
      </c>
      <c r="B3" s="2">
        <v>50000</v>
      </c>
      <c r="D3" s="1" t="s">
        <v>5</v>
      </c>
      <c r="E3" s="2">
        <v>120</v>
      </c>
    </row>
    <row r="4" spans="1:7" x14ac:dyDescent="0.55000000000000004">
      <c r="A4" s="5" t="s">
        <v>3</v>
      </c>
      <c r="B4" s="6">
        <v>10000</v>
      </c>
      <c r="D4" s="7" t="s">
        <v>6</v>
      </c>
      <c r="E4" s="8">
        <v>25</v>
      </c>
    </row>
    <row r="5" spans="1:7" x14ac:dyDescent="0.55000000000000004">
      <c r="A5" s="7" t="s">
        <v>4</v>
      </c>
      <c r="B5" s="8">
        <v>0.01</v>
      </c>
      <c r="D5" s="3" t="s">
        <v>58</v>
      </c>
      <c r="E5" s="4">
        <v>10000</v>
      </c>
    </row>
    <row r="11" spans="1:7" ht="14.95" customHeight="1" x14ac:dyDescent="0.55000000000000004">
      <c r="E11" s="17" t="e">
        <f ca="1">_xll.PTreeNodeDecision(treeCalc_1!$F$2,8)</f>
        <v>#VALUE!</v>
      </c>
      <c r="F11" s="14" t="e">
        <f ca="1">_xll.PTreeNodeProbability(treeCalc_1!$F$2,8)</f>
        <v>#VALUE!</v>
      </c>
    </row>
    <row r="12" spans="1:7" ht="14.95" customHeight="1" x14ac:dyDescent="0.55000000000000004">
      <c r="E12" s="15">
        <f>-$E$3</f>
        <v>-120</v>
      </c>
      <c r="F12" s="13" t="e">
        <f ca="1">_xll.PTreeNodeValue(treeCalc_1!$F$2,8)</f>
        <v>#VALUE!</v>
      </c>
    </row>
    <row r="13" spans="1:7" ht="14.95" customHeight="1" x14ac:dyDescent="0.55000000000000004">
      <c r="D13" s="19">
        <f>$B$5</f>
        <v>0.01</v>
      </c>
      <c r="E13" s="20" t="s">
        <v>52</v>
      </c>
    </row>
    <row r="14" spans="1:7" ht="14.95" customHeight="1" x14ac:dyDescent="0.55000000000000004">
      <c r="D14" s="15">
        <v>0</v>
      </c>
      <c r="E14" s="16" t="e">
        <f ca="1">_xll.PTreeNodeValue(treeCalc_1!$F$2,6)</f>
        <v>#VALUE!</v>
      </c>
    </row>
    <row r="15" spans="1:7" ht="14.95" customHeight="1" x14ac:dyDescent="0.55000000000000004">
      <c r="F15" s="19">
        <f>$B$5*2</f>
        <v>0.02</v>
      </c>
      <c r="G15" s="14" t="e">
        <f ca="1">_xll.PTreeNodeProbability(treeCalc_1!$F$2,10)</f>
        <v>#VALUE!</v>
      </c>
    </row>
    <row r="16" spans="1:7" ht="14.95" customHeight="1" x14ac:dyDescent="0.55000000000000004">
      <c r="F16" s="15">
        <f>-$B$4</f>
        <v>-10000</v>
      </c>
      <c r="G16" s="13" t="e">
        <f ca="1">_xll.PTreeNodeValue(treeCalc_1!$F$2,10)</f>
        <v>#VALUE!</v>
      </c>
    </row>
    <row r="17" spans="3:7" ht="14.95" customHeight="1" x14ac:dyDescent="0.55000000000000004">
      <c r="E17" s="17" t="e">
        <f ca="1">_xll.PTreeNodeDecision(treeCalc_1!$F$2,9)</f>
        <v>#VALUE!</v>
      </c>
      <c r="F17" s="21" t="s">
        <v>56</v>
      </c>
    </row>
    <row r="18" spans="3:7" ht="14.95" customHeight="1" x14ac:dyDescent="0.55000000000000004">
      <c r="E18" s="15">
        <v>0</v>
      </c>
      <c r="F18" s="18" t="e">
        <f ca="1">_xll.PTreeNodeValue(treeCalc_1!$F$2,9)</f>
        <v>#VALUE!</v>
      </c>
    </row>
    <row r="19" spans="3:7" ht="14.95" customHeight="1" x14ac:dyDescent="0.55000000000000004">
      <c r="F19" s="19">
        <f>1-$B$5*2</f>
        <v>0.98</v>
      </c>
      <c r="G19" s="14" t="e">
        <f ca="1">_xll.PTreeNodeProbability(treeCalc_1!$F$2,11)</f>
        <v>#VALUE!</v>
      </c>
    </row>
    <row r="20" spans="3:7" ht="14.95" customHeight="1" x14ac:dyDescent="0.55000000000000004">
      <c r="F20" s="15">
        <v>0</v>
      </c>
      <c r="G20" s="13" t="e">
        <f ca="1">_xll.PTreeNodeValue(treeCalc_1!$F$2,11)</f>
        <v>#VALUE!</v>
      </c>
    </row>
    <row r="21" spans="3:7" ht="14.95" customHeight="1" x14ac:dyDescent="0.55000000000000004">
      <c r="C21" s="17" t="e">
        <f ca="1">_xll.PTreeNodeDecision(treeCalc_1!$F$2,2)</f>
        <v>#VALUE!</v>
      </c>
      <c r="D21" s="21" t="s">
        <v>56</v>
      </c>
    </row>
    <row r="22" spans="3:7" ht="14.95" customHeight="1" x14ac:dyDescent="0.55000000000000004">
      <c r="C22" s="15">
        <f>-$E$3</f>
        <v>-120</v>
      </c>
      <c r="D22" s="18" t="e">
        <f ca="1">_xll.PTreeNodeValue(treeCalc_1!$F$2,2)</f>
        <v>#VALUE!</v>
      </c>
    </row>
    <row r="23" spans="3:7" ht="14.95" customHeight="1" x14ac:dyDescent="0.55000000000000004">
      <c r="E23" s="17" t="e">
        <f ca="1">_xll.PTreeNodeDecision(treeCalc_1!$F$2,12)</f>
        <v>#VALUE!</v>
      </c>
      <c r="F23" s="14" t="e">
        <f ca="1">_xll.PTreeNodeProbability(treeCalc_1!$F$2,12)</f>
        <v>#VALUE!</v>
      </c>
    </row>
    <row r="24" spans="3:7" ht="14.95" customHeight="1" x14ac:dyDescent="0.55000000000000004">
      <c r="E24" s="15">
        <f>-$E$3+$E$4</f>
        <v>-95</v>
      </c>
      <c r="F24" s="13" t="e">
        <f ca="1">_xll.PTreeNodeValue(treeCalc_1!$F$2,12)</f>
        <v>#VALUE!</v>
      </c>
    </row>
    <row r="25" spans="3:7" ht="14.95" customHeight="1" x14ac:dyDescent="0.55000000000000004">
      <c r="D25" s="19">
        <f>1-$B$5</f>
        <v>0.99</v>
      </c>
      <c r="E25" s="20" t="s">
        <v>52</v>
      </c>
    </row>
    <row r="26" spans="3:7" ht="14.95" customHeight="1" x14ac:dyDescent="0.55000000000000004">
      <c r="D26" s="15">
        <v>0</v>
      </c>
      <c r="E26" s="16" t="e">
        <f ca="1">_xll.PTreeNodeValue(treeCalc_1!$F$2,7)</f>
        <v>#VALUE!</v>
      </c>
    </row>
    <row r="27" spans="3:7" ht="14.95" customHeight="1" x14ac:dyDescent="0.55000000000000004">
      <c r="F27" s="19">
        <f>$B$5</f>
        <v>0.01</v>
      </c>
      <c r="G27" s="14" t="e">
        <f ca="1">_xll.PTreeNodeProbability(treeCalc_1!$F$2,14)</f>
        <v>#VALUE!</v>
      </c>
    </row>
    <row r="28" spans="3:7" ht="14.95" customHeight="1" x14ac:dyDescent="0.55000000000000004">
      <c r="F28" s="15">
        <f>-$B$4</f>
        <v>-10000</v>
      </c>
      <c r="G28" s="13" t="e">
        <f ca="1">_xll.PTreeNodeValue(treeCalc_1!$F$2,14)</f>
        <v>#VALUE!</v>
      </c>
    </row>
    <row r="29" spans="3:7" ht="14.95" customHeight="1" x14ac:dyDescent="0.55000000000000004">
      <c r="E29" s="17" t="e">
        <f ca="1">_xll.PTreeNodeDecision(treeCalc_1!$F$2,13)</f>
        <v>#VALUE!</v>
      </c>
      <c r="F29" s="21" t="s">
        <v>56</v>
      </c>
    </row>
    <row r="30" spans="3:7" ht="14.95" customHeight="1" x14ac:dyDescent="0.55000000000000004">
      <c r="E30" s="15">
        <v>0</v>
      </c>
      <c r="F30" s="18" t="e">
        <f ca="1">_xll.PTreeNodeValue(treeCalc_1!$F$2,13)</f>
        <v>#VALUE!</v>
      </c>
    </row>
    <row r="31" spans="3:7" ht="14.95" customHeight="1" x14ac:dyDescent="0.55000000000000004">
      <c r="F31" s="19">
        <f>1-$B$5</f>
        <v>0.99</v>
      </c>
      <c r="G31" s="14" t="e">
        <f ca="1">_xll.PTreeNodeProbability(treeCalc_1!$F$2,15)</f>
        <v>#VALUE!</v>
      </c>
    </row>
    <row r="32" spans="3:7" ht="14.95" customHeight="1" x14ac:dyDescent="0.55000000000000004">
      <c r="F32" s="15">
        <v>0</v>
      </c>
      <c r="G32" s="13" t="e">
        <f ca="1">_xll.PTreeNodeValue(treeCalc_1!$F$2,15)</f>
        <v>#VALUE!</v>
      </c>
    </row>
    <row r="33" spans="2:7" ht="14.95" customHeight="1" x14ac:dyDescent="0.55000000000000004">
      <c r="B33" s="15"/>
      <c r="C33" s="20" t="s">
        <v>52</v>
      </c>
    </row>
    <row r="34" spans="2:7" ht="14.95" customHeight="1" x14ac:dyDescent="0.55000000000000004">
      <c r="B34" s="15"/>
      <c r="C34" s="16" t="e">
        <f ca="1">_xll.PTreeNodeValue(treeCalc_1!$F$2,1)</f>
        <v>#VALUE!</v>
      </c>
    </row>
    <row r="35" spans="2:7" ht="14.95" customHeight="1" x14ac:dyDescent="0.55000000000000004">
      <c r="E35" s="17" t="e">
        <f ca="1">_xll.PTreeNodeDecision(treeCalc_1!$F$2,16)</f>
        <v>#VALUE!</v>
      </c>
      <c r="F35" s="14" t="e">
        <f ca="1">_xll.PTreeNodeProbability(treeCalc_1!$F$2,16)</f>
        <v>#VALUE!</v>
      </c>
    </row>
    <row r="36" spans="2:7" ht="14.95" customHeight="1" x14ac:dyDescent="0.55000000000000004">
      <c r="E36" s="15">
        <f>-$E$3</f>
        <v>-120</v>
      </c>
      <c r="F36" s="13" t="e">
        <f ca="1">_xll.PTreeNodeValue(treeCalc_1!$F$2,16)</f>
        <v>#VALUE!</v>
      </c>
    </row>
    <row r="37" spans="2:7" ht="14.95" customHeight="1" x14ac:dyDescent="0.55000000000000004">
      <c r="D37" s="19">
        <f>$B$5</f>
        <v>0.01</v>
      </c>
      <c r="E37" s="20" t="s">
        <v>52</v>
      </c>
    </row>
    <row r="38" spans="2:7" ht="14.95" customHeight="1" x14ac:dyDescent="0.55000000000000004">
      <c r="D38" s="15">
        <f>-$B$4</f>
        <v>-10000</v>
      </c>
      <c r="E38" s="16" t="e">
        <f ca="1">_xll.PTreeNodeValue(treeCalc_1!$F$2,4)</f>
        <v>#VALUE!</v>
      </c>
    </row>
    <row r="39" spans="2:7" ht="14.95" customHeight="1" x14ac:dyDescent="0.55000000000000004">
      <c r="F39" s="19">
        <f>$B$5*2</f>
        <v>0.02</v>
      </c>
      <c r="G39" s="14" t="e">
        <f ca="1">_xll.PTreeNodeProbability(treeCalc_1!$F$2,18)</f>
        <v>#VALUE!</v>
      </c>
    </row>
    <row r="40" spans="2:7" ht="14.95" customHeight="1" x14ac:dyDescent="0.55000000000000004">
      <c r="F40" s="15">
        <f>-$B$4</f>
        <v>-10000</v>
      </c>
      <c r="G40" s="13" t="e">
        <f ca="1">_xll.PTreeNodeValue(treeCalc_1!$F$2,18)</f>
        <v>#VALUE!</v>
      </c>
    </row>
    <row r="41" spans="2:7" ht="14.95" customHeight="1" x14ac:dyDescent="0.55000000000000004">
      <c r="E41" s="17" t="e">
        <f ca="1">_xll.PTreeNodeDecision(treeCalc_1!$F$2,17)</f>
        <v>#VALUE!</v>
      </c>
      <c r="F41" s="21" t="s">
        <v>56</v>
      </c>
    </row>
    <row r="42" spans="2:7" ht="14.95" customHeight="1" x14ac:dyDescent="0.55000000000000004">
      <c r="E42" s="15">
        <v>0</v>
      </c>
      <c r="F42" s="18" t="e">
        <f ca="1">_xll.PTreeNodeValue(treeCalc_1!$F$2,17)</f>
        <v>#VALUE!</v>
      </c>
    </row>
    <row r="43" spans="2:7" ht="14.95" customHeight="1" x14ac:dyDescent="0.55000000000000004">
      <c r="F43" s="19">
        <f>1-$B$5*2</f>
        <v>0.98</v>
      </c>
      <c r="G43" s="14" t="e">
        <f ca="1">_xll.PTreeNodeProbability(treeCalc_1!$F$2,19)</f>
        <v>#VALUE!</v>
      </c>
    </row>
    <row r="44" spans="2:7" ht="14.95" customHeight="1" x14ac:dyDescent="0.55000000000000004">
      <c r="F44" s="15">
        <v>0</v>
      </c>
      <c r="G44" s="13" t="e">
        <f ca="1">_xll.PTreeNodeValue(treeCalc_1!$F$2,19)</f>
        <v>#VALUE!</v>
      </c>
    </row>
    <row r="45" spans="2:7" ht="14.95" customHeight="1" x14ac:dyDescent="0.55000000000000004">
      <c r="C45" s="17" t="e">
        <f ca="1">_xll.PTreeNodeDecision(treeCalc_1!$F$2,3)</f>
        <v>#VALUE!</v>
      </c>
      <c r="D45" s="21" t="s">
        <v>56</v>
      </c>
    </row>
    <row r="46" spans="2:7" ht="14.95" customHeight="1" x14ac:dyDescent="0.55000000000000004">
      <c r="C46" s="15">
        <v>0</v>
      </c>
      <c r="D46" s="18" t="e">
        <f ca="1">_xll.PTreeNodeValue(treeCalc_1!$F$2,3)</f>
        <v>#VALUE!</v>
      </c>
    </row>
    <row r="47" spans="2:7" ht="14.95" customHeight="1" x14ac:dyDescent="0.55000000000000004">
      <c r="E47" s="17" t="e">
        <f ca="1">_xll.PTreeNodeDecision(treeCalc_1!$F$2,20)</f>
        <v>#VALUE!</v>
      </c>
      <c r="F47" s="14" t="e">
        <f ca="1">_xll.PTreeNodeProbability(treeCalc_1!$F$2,20)</f>
        <v>#VALUE!</v>
      </c>
    </row>
    <row r="48" spans="2:7" ht="14.95" customHeight="1" x14ac:dyDescent="0.55000000000000004">
      <c r="E48" s="15">
        <f>-$E$3</f>
        <v>-120</v>
      </c>
      <c r="F48" s="13" t="e">
        <f ca="1">_xll.PTreeNodeValue(treeCalc_1!$F$2,20)</f>
        <v>#VALUE!</v>
      </c>
    </row>
    <row r="49" spans="4:7" ht="14.95" customHeight="1" x14ac:dyDescent="0.55000000000000004">
      <c r="D49" s="19">
        <f>1-$B$5</f>
        <v>0.99</v>
      </c>
      <c r="E49" s="20" t="s">
        <v>52</v>
      </c>
    </row>
    <row r="50" spans="4:7" ht="14.95" customHeight="1" x14ac:dyDescent="0.55000000000000004">
      <c r="D50" s="15">
        <v>0</v>
      </c>
      <c r="E50" s="16" t="e">
        <f ca="1">_xll.PTreeNodeValue(treeCalc_1!$F$2,5)</f>
        <v>#VALUE!</v>
      </c>
    </row>
    <row r="51" spans="4:7" ht="14.95" customHeight="1" x14ac:dyDescent="0.55000000000000004">
      <c r="F51" s="19">
        <f>$B$5</f>
        <v>0.01</v>
      </c>
      <c r="G51" s="14" t="e">
        <f ca="1">_xll.PTreeNodeProbability(treeCalc_1!$F$2,22)</f>
        <v>#VALUE!</v>
      </c>
    </row>
    <row r="52" spans="4:7" ht="14.95" customHeight="1" x14ac:dyDescent="0.55000000000000004">
      <c r="F52" s="15">
        <f>-$B$4</f>
        <v>-10000</v>
      </c>
      <c r="G52" s="13" t="e">
        <f ca="1">_xll.PTreeNodeValue(treeCalc_1!$F$2,22)</f>
        <v>#VALUE!</v>
      </c>
    </row>
    <row r="53" spans="4:7" ht="14.95" customHeight="1" x14ac:dyDescent="0.55000000000000004">
      <c r="E53" s="17" t="e">
        <f ca="1">_xll.PTreeNodeDecision(treeCalc_1!$F$2,21)</f>
        <v>#VALUE!</v>
      </c>
      <c r="F53" s="21" t="s">
        <v>56</v>
      </c>
    </row>
    <row r="54" spans="4:7" ht="14.95" customHeight="1" x14ac:dyDescent="0.55000000000000004">
      <c r="E54" s="15">
        <v>0</v>
      </c>
      <c r="F54" s="18" t="e">
        <f ca="1">_xll.PTreeNodeValue(treeCalc_1!$F$2,21)</f>
        <v>#VALUE!</v>
      </c>
    </row>
    <row r="55" spans="4:7" ht="14.95" customHeight="1" x14ac:dyDescent="0.55000000000000004">
      <c r="F55" s="19">
        <f>1-$B$5</f>
        <v>0.99</v>
      </c>
      <c r="G55" s="14" t="e">
        <f ca="1">_xll.PTreeNodeProbability(treeCalc_1!$F$2,23)</f>
        <v>#VALUE!</v>
      </c>
    </row>
    <row r="56" spans="4:7" ht="14.95" customHeight="1" x14ac:dyDescent="0.55000000000000004">
      <c r="F56" s="15">
        <v>0</v>
      </c>
      <c r="G56" s="13" t="e">
        <f ca="1">_xll.PTreeNodeValue(treeCalc_1!$F$2,23)</f>
        <v>#VALUE!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17F2-E67E-4AFF-8504-5098192DD8EB}">
  <dimension ref="A1:P33"/>
  <sheetViews>
    <sheetView workbookViewId="0"/>
  </sheetViews>
  <sheetFormatPr defaultColWidth="15.68359375" defaultRowHeight="14.4" x14ac:dyDescent="0.55000000000000004"/>
  <cols>
    <col min="1" max="16384" width="15.68359375" style="11"/>
  </cols>
  <sheetData>
    <row r="1" spans="1:16" x14ac:dyDescent="0.55000000000000004">
      <c r="A1" s="11" t="s">
        <v>8</v>
      </c>
      <c r="B1" s="10" t="s">
        <v>60</v>
      </c>
      <c r="E1" s="11" t="s">
        <v>16</v>
      </c>
      <c r="F1" s="11">
        <v>3</v>
      </c>
      <c r="H1" s="11" t="s">
        <v>23</v>
      </c>
      <c r="I1" s="10" t="s">
        <v>49</v>
      </c>
      <c r="K1" s="11" t="s">
        <v>28</v>
      </c>
      <c r="L1" s="11">
        <v>10000</v>
      </c>
    </row>
    <row r="2" spans="1:16" x14ac:dyDescent="0.55000000000000004">
      <c r="A2" s="11" t="s">
        <v>9</v>
      </c>
      <c r="B2" s="11" t="e">
        <f>'Part B'!#REF!</f>
        <v>#REF!</v>
      </c>
      <c r="E2" s="11" t="s">
        <v>18</v>
      </c>
      <c r="F2" s="11" t="e">
        <f ca="1">_xll.PTreeEvaluate5(B3,$L$11:$L$33,$J$11:$J$33,$K$11:$K$33,$N$11:$N$33,$G$11:$G$33,,L1)</f>
        <v>#VALUE!</v>
      </c>
    </row>
    <row r="3" spans="1:16" x14ac:dyDescent="0.55000000000000004">
      <c r="A3" s="11" t="s">
        <v>10</v>
      </c>
      <c r="B3" s="11" t="s">
        <v>101</v>
      </c>
      <c r="E3" s="11" t="s">
        <v>19</v>
      </c>
      <c r="F3" s="10" t="s">
        <v>45</v>
      </c>
      <c r="H3" s="11" t="s">
        <v>24</v>
      </c>
      <c r="I3" s="12" t="s">
        <v>47</v>
      </c>
    </row>
    <row r="4" spans="1:16" x14ac:dyDescent="0.55000000000000004">
      <c r="A4" s="11" t="s">
        <v>11</v>
      </c>
      <c r="B4" s="11" t="s">
        <v>44</v>
      </c>
      <c r="E4" s="11" t="s">
        <v>20</v>
      </c>
      <c r="F4" s="10" t="s">
        <v>46</v>
      </c>
      <c r="H4" s="11" t="s">
        <v>25</v>
      </c>
      <c r="I4" s="10" t="s">
        <v>48</v>
      </c>
    </row>
    <row r="5" spans="1:16" x14ac:dyDescent="0.55000000000000004">
      <c r="A5" s="11" t="s">
        <v>12</v>
      </c>
      <c r="B5" s="11">
        <v>0</v>
      </c>
      <c r="E5" s="11" t="s">
        <v>21</v>
      </c>
      <c r="F5" s="10" t="s">
        <v>46</v>
      </c>
      <c r="H5" s="11" t="s">
        <v>26</v>
      </c>
      <c r="I5" s="12" t="s">
        <v>47</v>
      </c>
    </row>
    <row r="6" spans="1:16" x14ac:dyDescent="0.55000000000000004">
      <c r="A6" s="11" t="s">
        <v>13</v>
      </c>
      <c r="E6" s="11" t="s">
        <v>22</v>
      </c>
      <c r="F6" s="10" t="s">
        <v>102</v>
      </c>
      <c r="H6" s="11" t="s">
        <v>27</v>
      </c>
      <c r="I6" s="10" t="s">
        <v>48</v>
      </c>
    </row>
    <row r="7" spans="1:16" x14ac:dyDescent="0.55000000000000004">
      <c r="A7" s="11" t="s">
        <v>14</v>
      </c>
      <c r="E7" s="11" t="s">
        <v>17</v>
      </c>
      <c r="F7" s="10" t="s">
        <v>59</v>
      </c>
    </row>
    <row r="8" spans="1:16" x14ac:dyDescent="0.55000000000000004">
      <c r="A8" s="11" t="s">
        <v>15</v>
      </c>
      <c r="B8" s="11">
        <v>23</v>
      </c>
    </row>
    <row r="10" spans="1:16" x14ac:dyDescent="0.55000000000000004">
      <c r="A10" s="11" t="s">
        <v>29</v>
      </c>
      <c r="B10" s="11" t="s">
        <v>30</v>
      </c>
      <c r="C10" s="11" t="s">
        <v>31</v>
      </c>
      <c r="D10" s="11" t="s">
        <v>32</v>
      </c>
      <c r="E10" s="11" t="s">
        <v>33</v>
      </c>
      <c r="F10" s="11" t="s">
        <v>34</v>
      </c>
      <c r="G10" s="11" t="s">
        <v>35</v>
      </c>
      <c r="H10" s="11" t="s">
        <v>36</v>
      </c>
      <c r="I10" s="11" t="s">
        <v>37</v>
      </c>
      <c r="J10" s="11" t="s">
        <v>38</v>
      </c>
      <c r="K10" s="11" t="s">
        <v>39</v>
      </c>
      <c r="L10" s="11" t="s">
        <v>10</v>
      </c>
      <c r="M10" s="11" t="s">
        <v>40</v>
      </c>
      <c r="N10" s="11" t="s">
        <v>41</v>
      </c>
      <c r="O10" s="11" t="s">
        <v>42</v>
      </c>
      <c r="P10" s="11" t="s">
        <v>43</v>
      </c>
    </row>
    <row r="11" spans="1:16" x14ac:dyDescent="0.55000000000000004">
      <c r="A11" s="11" t="e">
        <f ca="1">'Part B'!$C$34</f>
        <v>#VALUE!</v>
      </c>
      <c r="B11" s="11" t="str">
        <f>B1</f>
        <v>Ann's Insurance Part B</v>
      </c>
      <c r="C11" s="11">
        <v>0</v>
      </c>
      <c r="I11" s="11" t="s">
        <v>50</v>
      </c>
      <c r="J11" s="11">
        <f>'Part B'!$B$34</f>
        <v>0</v>
      </c>
      <c r="K11" s="11">
        <f>'Part B'!$B$33</f>
        <v>0</v>
      </c>
      <c r="L11" s="11" t="s">
        <v>53</v>
      </c>
      <c r="M11" s="10" t="s">
        <v>51</v>
      </c>
      <c r="O11" s="11" t="str">
        <f>'Part B'!$C$33</f>
        <v>Buy Insurance?</v>
      </c>
      <c r="P11" s="11" t="b">
        <v>0</v>
      </c>
    </row>
    <row r="12" spans="1:16" x14ac:dyDescent="0.55000000000000004">
      <c r="A12" s="11" t="e">
        <f ca="1">'Part B'!$D$22</f>
        <v>#VALUE!</v>
      </c>
      <c r="B12" s="10" t="s">
        <v>54</v>
      </c>
      <c r="C12" s="11">
        <v>0</v>
      </c>
      <c r="I12" s="11" t="s">
        <v>50</v>
      </c>
      <c r="J12" s="11">
        <f>'Part B'!$C$22</f>
        <v>-120</v>
      </c>
      <c r="L12" s="11" t="s">
        <v>61</v>
      </c>
      <c r="M12" s="10" t="s">
        <v>51</v>
      </c>
      <c r="O12" s="11" t="str">
        <f>'Part B'!$D$21</f>
        <v>Accident?</v>
      </c>
      <c r="P12" s="11" t="b">
        <v>0</v>
      </c>
    </row>
    <row r="13" spans="1:16" x14ac:dyDescent="0.55000000000000004">
      <c r="A13" s="11" t="e">
        <f ca="1">'Part B'!$D$46</f>
        <v>#VALUE!</v>
      </c>
      <c r="B13" s="10" t="s">
        <v>55</v>
      </c>
      <c r="C13" s="11">
        <v>0</v>
      </c>
      <c r="I13" s="11" t="s">
        <v>50</v>
      </c>
      <c r="J13" s="11">
        <f>'Part B'!$C$46</f>
        <v>0</v>
      </c>
      <c r="L13" s="11" t="s">
        <v>57</v>
      </c>
      <c r="M13" s="10" t="s">
        <v>51</v>
      </c>
      <c r="O13" s="11" t="str">
        <f>'Part B'!$D$45</f>
        <v>Accident?</v>
      </c>
      <c r="P13" s="11" t="b">
        <v>0</v>
      </c>
    </row>
    <row r="14" spans="1:16" x14ac:dyDescent="0.55000000000000004">
      <c r="A14" s="11" t="e">
        <f ca="1">'Part B'!$E$38</f>
        <v>#VALUE!</v>
      </c>
      <c r="B14" s="10" t="s">
        <v>54</v>
      </c>
      <c r="C14" s="11">
        <v>0</v>
      </c>
      <c r="I14" s="11" t="s">
        <v>50</v>
      </c>
      <c r="J14" s="11">
        <f>'Part B'!$D$38</f>
        <v>-10000</v>
      </c>
      <c r="K14" s="11">
        <f>'Part B'!$D$37</f>
        <v>0.01</v>
      </c>
      <c r="L14" s="11" t="s">
        <v>70</v>
      </c>
      <c r="M14" s="10" t="s">
        <v>51</v>
      </c>
      <c r="O14" s="11" t="str">
        <f>'Part B'!$E$37</f>
        <v>Buy Insurance?</v>
      </c>
      <c r="P14" s="11" t="b">
        <v>0</v>
      </c>
    </row>
    <row r="15" spans="1:16" x14ac:dyDescent="0.55000000000000004">
      <c r="A15" s="11" t="e">
        <f ca="1">'Part B'!$E$50</f>
        <v>#VALUE!</v>
      </c>
      <c r="B15" s="10" t="s">
        <v>55</v>
      </c>
      <c r="C15" s="11">
        <v>0</v>
      </c>
      <c r="I15" s="11" t="s">
        <v>50</v>
      </c>
      <c r="J15" s="11">
        <f>'Part B'!$D$50</f>
        <v>0</v>
      </c>
      <c r="K15" s="11">
        <f>'Part B'!$D$49</f>
        <v>0.99</v>
      </c>
      <c r="L15" s="11" t="s">
        <v>74</v>
      </c>
      <c r="M15" s="10" t="s">
        <v>51</v>
      </c>
      <c r="O15" s="11" t="str">
        <f>'Part B'!$E$49</f>
        <v>Buy Insurance?</v>
      </c>
      <c r="P15" s="11" t="b">
        <v>0</v>
      </c>
    </row>
    <row r="16" spans="1:16" x14ac:dyDescent="0.55000000000000004">
      <c r="A16" s="11" t="e">
        <f ca="1">'Part B'!$E$14</f>
        <v>#VALUE!</v>
      </c>
      <c r="B16" s="10" t="s">
        <v>54</v>
      </c>
      <c r="C16" s="11">
        <v>0</v>
      </c>
      <c r="I16" s="11" t="s">
        <v>50</v>
      </c>
      <c r="J16" s="11">
        <f>'Part B'!$D$14</f>
        <v>0</v>
      </c>
      <c r="K16" s="11">
        <f>'Part B'!$D$13</f>
        <v>0.01</v>
      </c>
      <c r="L16" s="11" t="s">
        <v>62</v>
      </c>
      <c r="M16" s="10" t="s">
        <v>51</v>
      </c>
      <c r="O16" s="11" t="str">
        <f>'Part B'!$E$13</f>
        <v>Buy Insurance?</v>
      </c>
      <c r="P16" s="11" t="b">
        <v>0</v>
      </c>
    </row>
    <row r="17" spans="1:16" x14ac:dyDescent="0.55000000000000004">
      <c r="A17" s="11" t="e">
        <f ca="1">'Part B'!$E$26</f>
        <v>#VALUE!</v>
      </c>
      <c r="B17" s="10" t="s">
        <v>55</v>
      </c>
      <c r="C17" s="11">
        <v>0</v>
      </c>
      <c r="I17" s="11" t="s">
        <v>50</v>
      </c>
      <c r="J17" s="11">
        <f>'Part B'!$D$26</f>
        <v>0</v>
      </c>
      <c r="K17" s="11">
        <f>'Part B'!$D$25</f>
        <v>0.99</v>
      </c>
      <c r="L17" s="11" t="s">
        <v>66</v>
      </c>
      <c r="M17" s="10" t="s">
        <v>51</v>
      </c>
      <c r="O17" s="11" t="str">
        <f>'Part B'!$E$25</f>
        <v>Buy Insurance?</v>
      </c>
      <c r="P17" s="11" t="b">
        <v>0</v>
      </c>
    </row>
    <row r="18" spans="1:16" x14ac:dyDescent="0.55000000000000004">
      <c r="A18" s="11" t="e">
        <f ca="1">'Part B'!$F$12</f>
        <v>#VALUE!</v>
      </c>
      <c r="B18" s="10" t="s">
        <v>54</v>
      </c>
      <c r="C18" s="11">
        <v>0</v>
      </c>
      <c r="H18" s="11" t="s">
        <v>50</v>
      </c>
      <c r="I18" s="11" t="s">
        <v>50</v>
      </c>
      <c r="J18" s="11">
        <f>'Part B'!$E$12</f>
        <v>-120</v>
      </c>
      <c r="L18" s="11" t="s">
        <v>63</v>
      </c>
      <c r="M18" s="10" t="s">
        <v>51</v>
      </c>
      <c r="P18" s="11" t="b">
        <v>0</v>
      </c>
    </row>
    <row r="19" spans="1:16" x14ac:dyDescent="0.55000000000000004">
      <c r="A19" s="11" t="e">
        <f ca="1">'Part B'!$F$18</f>
        <v>#VALUE!</v>
      </c>
      <c r="B19" s="10" t="s">
        <v>55</v>
      </c>
      <c r="C19" s="11">
        <v>0</v>
      </c>
      <c r="I19" s="11" t="s">
        <v>50</v>
      </c>
      <c r="J19" s="11">
        <f>'Part B'!$E$18</f>
        <v>0</v>
      </c>
      <c r="L19" s="11" t="s">
        <v>64</v>
      </c>
      <c r="M19" s="10" t="s">
        <v>51</v>
      </c>
      <c r="O19" s="11" t="str">
        <f>'Part B'!$F$17</f>
        <v>Accident?</v>
      </c>
      <c r="P19" s="11" t="b">
        <v>0</v>
      </c>
    </row>
    <row r="20" spans="1:16" x14ac:dyDescent="0.55000000000000004">
      <c r="A20" s="11" t="e">
        <f ca="1">'Part B'!$G$16</f>
        <v>#VALUE!</v>
      </c>
      <c r="B20" s="10" t="s">
        <v>54</v>
      </c>
      <c r="C20" s="11">
        <v>0</v>
      </c>
      <c r="H20" s="11" t="s">
        <v>50</v>
      </c>
      <c r="I20" s="11" t="s">
        <v>50</v>
      </c>
      <c r="J20" s="11">
        <f>'Part B'!$F$16</f>
        <v>-10000</v>
      </c>
      <c r="K20" s="11">
        <f>'Part B'!$F$15</f>
        <v>0.02</v>
      </c>
      <c r="L20" s="11" t="s">
        <v>65</v>
      </c>
      <c r="M20" s="10" t="s">
        <v>51</v>
      </c>
      <c r="P20" s="11" t="b">
        <v>0</v>
      </c>
    </row>
    <row r="21" spans="1:16" x14ac:dyDescent="0.55000000000000004">
      <c r="A21" s="11" t="e">
        <f ca="1">'Part B'!$G$20</f>
        <v>#VALUE!</v>
      </c>
      <c r="B21" s="10" t="s">
        <v>55</v>
      </c>
      <c r="C21" s="11">
        <v>0</v>
      </c>
      <c r="H21" s="11" t="s">
        <v>50</v>
      </c>
      <c r="I21" s="11" t="s">
        <v>50</v>
      </c>
      <c r="J21" s="11">
        <f>'Part B'!$F$20</f>
        <v>0</v>
      </c>
      <c r="K21" s="11">
        <f>'Part B'!$F$19</f>
        <v>0.98</v>
      </c>
      <c r="L21" s="11" t="s">
        <v>65</v>
      </c>
      <c r="M21" s="10" t="s">
        <v>51</v>
      </c>
      <c r="P21" s="11" t="b">
        <v>0</v>
      </c>
    </row>
    <row r="22" spans="1:16" x14ac:dyDescent="0.55000000000000004">
      <c r="A22" s="11" t="e">
        <f ca="1">'Part B'!$F$24</f>
        <v>#VALUE!</v>
      </c>
      <c r="B22" s="10" t="s">
        <v>54</v>
      </c>
      <c r="C22" s="11">
        <v>0</v>
      </c>
      <c r="H22" s="11" t="s">
        <v>50</v>
      </c>
      <c r="I22" s="11" t="s">
        <v>50</v>
      </c>
      <c r="J22" s="11">
        <f>'Part B'!$E$24</f>
        <v>-95</v>
      </c>
      <c r="L22" s="11" t="s">
        <v>67</v>
      </c>
      <c r="M22" s="10" t="s">
        <v>51</v>
      </c>
      <c r="P22" s="11" t="b">
        <v>0</v>
      </c>
    </row>
    <row r="23" spans="1:16" x14ac:dyDescent="0.55000000000000004">
      <c r="A23" s="11" t="e">
        <f ca="1">'Part B'!$F$30</f>
        <v>#VALUE!</v>
      </c>
      <c r="B23" s="10" t="s">
        <v>55</v>
      </c>
      <c r="C23" s="11">
        <v>0</v>
      </c>
      <c r="I23" s="11" t="s">
        <v>50</v>
      </c>
      <c r="J23" s="11">
        <f>'Part B'!$E$30</f>
        <v>0</v>
      </c>
      <c r="L23" s="11" t="s">
        <v>68</v>
      </c>
      <c r="M23" s="10" t="s">
        <v>51</v>
      </c>
      <c r="O23" s="11" t="str">
        <f>'Part B'!$F$29</f>
        <v>Accident?</v>
      </c>
      <c r="P23" s="11" t="b">
        <v>0</v>
      </c>
    </row>
    <row r="24" spans="1:16" x14ac:dyDescent="0.55000000000000004">
      <c r="A24" s="11" t="e">
        <f ca="1">'Part B'!$G$28</f>
        <v>#VALUE!</v>
      </c>
      <c r="B24" s="10" t="s">
        <v>54</v>
      </c>
      <c r="C24" s="11">
        <v>0</v>
      </c>
      <c r="H24" s="11" t="s">
        <v>50</v>
      </c>
      <c r="I24" s="11" t="s">
        <v>50</v>
      </c>
      <c r="J24" s="11">
        <f>'Part B'!$F$28</f>
        <v>-10000</v>
      </c>
      <c r="K24" s="11">
        <f>'Part B'!$F$27</f>
        <v>0.01</v>
      </c>
      <c r="L24" s="11" t="s">
        <v>69</v>
      </c>
      <c r="M24" s="10" t="s">
        <v>51</v>
      </c>
      <c r="P24" s="11" t="b">
        <v>0</v>
      </c>
    </row>
    <row r="25" spans="1:16" x14ac:dyDescent="0.55000000000000004">
      <c r="A25" s="11" t="e">
        <f ca="1">'Part B'!$G$32</f>
        <v>#VALUE!</v>
      </c>
      <c r="B25" s="10" t="s">
        <v>55</v>
      </c>
      <c r="C25" s="11">
        <v>0</v>
      </c>
      <c r="H25" s="11" t="s">
        <v>50</v>
      </c>
      <c r="I25" s="11" t="s">
        <v>50</v>
      </c>
      <c r="J25" s="11">
        <f>'Part B'!$F$32</f>
        <v>0</v>
      </c>
      <c r="K25" s="11">
        <f>'Part B'!$F$31</f>
        <v>0.99</v>
      </c>
      <c r="L25" s="11" t="s">
        <v>69</v>
      </c>
      <c r="M25" s="10" t="s">
        <v>51</v>
      </c>
      <c r="P25" s="11" t="b">
        <v>0</v>
      </c>
    </row>
    <row r="26" spans="1:16" x14ac:dyDescent="0.55000000000000004">
      <c r="A26" s="11" t="e">
        <f ca="1">'Part B'!$F$36</f>
        <v>#VALUE!</v>
      </c>
      <c r="B26" s="10" t="s">
        <v>54</v>
      </c>
      <c r="C26" s="11">
        <v>0</v>
      </c>
      <c r="H26" s="11" t="s">
        <v>50</v>
      </c>
      <c r="I26" s="11" t="s">
        <v>50</v>
      </c>
      <c r="J26" s="11">
        <f>'Part B'!$E$36</f>
        <v>-120</v>
      </c>
      <c r="L26" s="11" t="s">
        <v>71</v>
      </c>
      <c r="M26" s="10" t="s">
        <v>51</v>
      </c>
      <c r="P26" s="11" t="b">
        <v>0</v>
      </c>
    </row>
    <row r="27" spans="1:16" x14ac:dyDescent="0.55000000000000004">
      <c r="A27" s="11" t="e">
        <f ca="1">'Part B'!$F$42</f>
        <v>#VALUE!</v>
      </c>
      <c r="B27" s="10" t="s">
        <v>55</v>
      </c>
      <c r="C27" s="11">
        <v>0</v>
      </c>
      <c r="I27" s="11" t="s">
        <v>50</v>
      </c>
      <c r="J27" s="11">
        <f>'Part B'!$E$42</f>
        <v>0</v>
      </c>
      <c r="L27" s="11" t="s">
        <v>72</v>
      </c>
      <c r="M27" s="10" t="s">
        <v>51</v>
      </c>
      <c r="O27" s="11" t="str">
        <f>'Part B'!$F$41</f>
        <v>Accident?</v>
      </c>
      <c r="P27" s="11" t="b">
        <v>0</v>
      </c>
    </row>
    <row r="28" spans="1:16" x14ac:dyDescent="0.55000000000000004">
      <c r="A28" s="11" t="e">
        <f ca="1">'Part B'!$G$40</f>
        <v>#VALUE!</v>
      </c>
      <c r="B28" s="10" t="s">
        <v>54</v>
      </c>
      <c r="C28" s="11">
        <v>0</v>
      </c>
      <c r="H28" s="11" t="s">
        <v>50</v>
      </c>
      <c r="I28" s="11" t="s">
        <v>50</v>
      </c>
      <c r="J28" s="11">
        <f>'Part B'!$F$40</f>
        <v>-10000</v>
      </c>
      <c r="K28" s="11">
        <f>'Part B'!$F$39</f>
        <v>0.02</v>
      </c>
      <c r="L28" s="11" t="s">
        <v>73</v>
      </c>
      <c r="M28" s="10" t="s">
        <v>51</v>
      </c>
      <c r="P28" s="11" t="b">
        <v>0</v>
      </c>
    </row>
    <row r="29" spans="1:16" x14ac:dyDescent="0.55000000000000004">
      <c r="A29" s="11" t="e">
        <f ca="1">'Part B'!$G$44</f>
        <v>#VALUE!</v>
      </c>
      <c r="B29" s="10" t="s">
        <v>55</v>
      </c>
      <c r="C29" s="11">
        <v>0</v>
      </c>
      <c r="H29" s="11" t="s">
        <v>50</v>
      </c>
      <c r="I29" s="11" t="s">
        <v>50</v>
      </c>
      <c r="J29" s="11">
        <f>'Part B'!$F$44</f>
        <v>0</v>
      </c>
      <c r="K29" s="11">
        <f>'Part B'!$F$43</f>
        <v>0.98</v>
      </c>
      <c r="L29" s="11" t="s">
        <v>73</v>
      </c>
      <c r="M29" s="10" t="s">
        <v>51</v>
      </c>
      <c r="P29" s="11" t="b">
        <v>0</v>
      </c>
    </row>
    <row r="30" spans="1:16" x14ac:dyDescent="0.55000000000000004">
      <c r="A30" s="11" t="e">
        <f ca="1">'Part B'!$F$48</f>
        <v>#VALUE!</v>
      </c>
      <c r="B30" s="10" t="s">
        <v>54</v>
      </c>
      <c r="C30" s="11">
        <v>0</v>
      </c>
      <c r="H30" s="11" t="s">
        <v>50</v>
      </c>
      <c r="I30" s="11" t="s">
        <v>50</v>
      </c>
      <c r="J30" s="11">
        <f>'Part B'!$E$48</f>
        <v>-120</v>
      </c>
      <c r="L30" s="11" t="s">
        <v>75</v>
      </c>
      <c r="M30" s="10" t="s">
        <v>51</v>
      </c>
      <c r="P30" s="11" t="b">
        <v>0</v>
      </c>
    </row>
    <row r="31" spans="1:16" x14ac:dyDescent="0.55000000000000004">
      <c r="A31" s="11" t="e">
        <f ca="1">'Part B'!$F$54</f>
        <v>#VALUE!</v>
      </c>
      <c r="B31" s="10" t="s">
        <v>55</v>
      </c>
      <c r="C31" s="11">
        <v>0</v>
      </c>
      <c r="I31" s="11" t="s">
        <v>50</v>
      </c>
      <c r="J31" s="11">
        <f>'Part B'!$E$54</f>
        <v>0</v>
      </c>
      <c r="L31" s="11" t="s">
        <v>76</v>
      </c>
      <c r="M31" s="10" t="s">
        <v>51</v>
      </c>
      <c r="O31" s="11" t="str">
        <f>'Part B'!$F$53</f>
        <v>Accident?</v>
      </c>
      <c r="P31" s="11" t="b">
        <v>0</v>
      </c>
    </row>
    <row r="32" spans="1:16" x14ac:dyDescent="0.55000000000000004">
      <c r="A32" s="11" t="e">
        <f ca="1">'Part B'!$G$52</f>
        <v>#VALUE!</v>
      </c>
      <c r="B32" s="10" t="s">
        <v>54</v>
      </c>
      <c r="C32" s="11">
        <v>0</v>
      </c>
      <c r="H32" s="11" t="s">
        <v>50</v>
      </c>
      <c r="I32" s="11" t="s">
        <v>50</v>
      </c>
      <c r="J32" s="11">
        <f>'Part B'!$F$52</f>
        <v>-10000</v>
      </c>
      <c r="K32" s="11">
        <f>'Part B'!$F$51</f>
        <v>0.01</v>
      </c>
      <c r="L32" s="11" t="s">
        <v>77</v>
      </c>
      <c r="M32" s="10" t="s">
        <v>51</v>
      </c>
      <c r="P32" s="11" t="b">
        <v>0</v>
      </c>
    </row>
    <row r="33" spans="1:16" x14ac:dyDescent="0.55000000000000004">
      <c r="A33" s="11" t="e">
        <f ca="1">'Part B'!$G$56</f>
        <v>#VALUE!</v>
      </c>
      <c r="B33" s="10" t="s">
        <v>55</v>
      </c>
      <c r="C33" s="11">
        <v>0</v>
      </c>
      <c r="H33" s="11" t="s">
        <v>50</v>
      </c>
      <c r="I33" s="11" t="s">
        <v>50</v>
      </c>
      <c r="J33" s="11">
        <f>'Part B'!$F$56</f>
        <v>0</v>
      </c>
      <c r="K33" s="11">
        <f>'Part B'!$F$55</f>
        <v>0.99</v>
      </c>
      <c r="L33" s="11" t="s">
        <v>77</v>
      </c>
      <c r="M33" s="10" t="s">
        <v>51</v>
      </c>
      <c r="P33" s="11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119A-98BA-4C41-82EB-06F01555DFB2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405A2-DE54-4003-903C-9D9B8D625DA2}">
  <dimension ref="A1:F21"/>
  <sheetViews>
    <sheetView showGridLines="0" workbookViewId="0">
      <selection activeCell="A2" sqref="A2:A3"/>
    </sheetView>
  </sheetViews>
  <sheetFormatPr defaultColWidth="9.1015625" defaultRowHeight="14.4" x14ac:dyDescent="0.55000000000000004"/>
  <cols>
    <col min="1" max="1" width="23.47265625" customWidth="1"/>
    <col min="2" max="2" width="22" customWidth="1"/>
    <col min="3" max="3" width="22.26171875" customWidth="1"/>
    <col min="4" max="4" width="22" customWidth="1"/>
    <col min="5" max="5" width="21.89453125" customWidth="1"/>
    <col min="6" max="6" width="16.68359375" customWidth="1"/>
  </cols>
  <sheetData>
    <row r="1" spans="1:6" s="22" customFormat="1" ht="17.399999999999999" x14ac:dyDescent="0.55000000000000004">
      <c r="A1" s="25" t="s">
        <v>99</v>
      </c>
    </row>
    <row r="2" spans="1:6" s="23" customFormat="1" ht="10.199999999999999" x14ac:dyDescent="0.35">
      <c r="A2" s="26"/>
    </row>
    <row r="3" spans="1:6" s="23" customFormat="1" ht="10.199999999999999" x14ac:dyDescent="0.35">
      <c r="A3" s="26"/>
    </row>
    <row r="4" spans="1:6" s="24" customFormat="1" ht="10.199999999999999" x14ac:dyDescent="0.35">
      <c r="A4" s="27" t="s">
        <v>100</v>
      </c>
    </row>
    <row r="6" spans="1:6" ht="14.95" customHeight="1" x14ac:dyDescent="0.55000000000000004">
      <c r="A6" s="15"/>
      <c r="B6" s="20" t="s">
        <v>52</v>
      </c>
    </row>
    <row r="7" spans="1:6" ht="14.95" customHeight="1" x14ac:dyDescent="0.55000000000000004">
      <c r="A7" s="15"/>
      <c r="B7" s="16">
        <v>-200.2</v>
      </c>
    </row>
    <row r="8" spans="1:6" ht="14.95" customHeight="1" x14ac:dyDescent="0.55000000000000004">
      <c r="D8" s="17" t="b">
        <v>1</v>
      </c>
      <c r="E8" s="14">
        <v>0.01</v>
      </c>
    </row>
    <row r="9" spans="1:6" ht="14.95" customHeight="1" x14ac:dyDescent="0.55000000000000004">
      <c r="D9" s="15">
        <v>-120</v>
      </c>
      <c r="E9" s="13">
        <v>-10120</v>
      </c>
    </row>
    <row r="10" spans="1:6" ht="14.95" customHeight="1" x14ac:dyDescent="0.55000000000000004">
      <c r="C10" s="19">
        <v>0.01</v>
      </c>
      <c r="D10" s="20" t="s">
        <v>52</v>
      </c>
    </row>
    <row r="11" spans="1:6" ht="14.95" customHeight="1" x14ac:dyDescent="0.55000000000000004">
      <c r="C11" s="15">
        <v>-10000</v>
      </c>
      <c r="D11" s="16">
        <v>-10120</v>
      </c>
    </row>
    <row r="12" spans="1:6" ht="14.95" customHeight="1" x14ac:dyDescent="0.55000000000000004">
      <c r="B12" s="17" t="b">
        <v>1</v>
      </c>
      <c r="C12" s="21" t="s">
        <v>56</v>
      </c>
    </row>
    <row r="13" spans="1:6" ht="14.95" customHeight="1" x14ac:dyDescent="0.55000000000000004">
      <c r="B13" s="15">
        <v>0</v>
      </c>
      <c r="C13" s="18">
        <v>-200.2</v>
      </c>
    </row>
    <row r="14" spans="1:6" ht="14.95" customHeight="1" x14ac:dyDescent="0.55000000000000004">
      <c r="C14" s="19">
        <v>0.99</v>
      </c>
      <c r="D14" s="20" t="s">
        <v>52</v>
      </c>
    </row>
    <row r="15" spans="1:6" ht="14.95" customHeight="1" x14ac:dyDescent="0.55000000000000004">
      <c r="C15" s="15">
        <v>0</v>
      </c>
      <c r="D15" s="16">
        <v>-100</v>
      </c>
    </row>
    <row r="16" spans="1:6" ht="14.95" customHeight="1" x14ac:dyDescent="0.55000000000000004">
      <c r="E16" s="19">
        <v>0.01</v>
      </c>
      <c r="F16" s="14">
        <v>9.9000000000000008E-3</v>
      </c>
    </row>
    <row r="17" spans="4:6" ht="14.95" customHeight="1" x14ac:dyDescent="0.55000000000000004">
      <c r="E17" s="15">
        <v>-10000</v>
      </c>
      <c r="F17" s="13">
        <v>-10000</v>
      </c>
    </row>
    <row r="18" spans="4:6" ht="14.95" customHeight="1" x14ac:dyDescent="0.55000000000000004">
      <c r="D18" s="17" t="b">
        <v>1</v>
      </c>
      <c r="E18" s="21" t="s">
        <v>56</v>
      </c>
    </row>
    <row r="19" spans="4:6" ht="14.95" customHeight="1" x14ac:dyDescent="0.55000000000000004">
      <c r="D19" s="15">
        <v>0</v>
      </c>
      <c r="E19" s="18">
        <v>-100</v>
      </c>
    </row>
    <row r="20" spans="4:6" ht="14.95" customHeight="1" x14ac:dyDescent="0.55000000000000004">
      <c r="E20" s="19">
        <v>0.99</v>
      </c>
      <c r="F20" s="14">
        <v>0.98009999999999997</v>
      </c>
    </row>
    <row r="21" spans="4:6" ht="14.95" customHeight="1" x14ac:dyDescent="0.55000000000000004">
      <c r="E21" s="15">
        <v>0</v>
      </c>
      <c r="F21" s="13"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8960E-198D-479A-A0E3-E8F11EB53A09}">
  <dimension ref="A1:E17"/>
  <sheetViews>
    <sheetView showGridLines="0" workbookViewId="0">
      <selection activeCell="A2" sqref="A2:A3"/>
    </sheetView>
  </sheetViews>
  <sheetFormatPr defaultColWidth="9.1015625" defaultRowHeight="14.4" x14ac:dyDescent="0.55000000000000004"/>
  <cols>
    <col min="1" max="1" width="23.47265625" customWidth="1"/>
    <col min="2" max="2" width="22" customWidth="1"/>
    <col min="3" max="3" width="22.26171875" customWidth="1"/>
    <col min="4" max="4" width="22" customWidth="1"/>
    <col min="5" max="5" width="21.89453125" customWidth="1"/>
    <col min="6" max="6" width="16.68359375" customWidth="1"/>
  </cols>
  <sheetData>
    <row r="1" spans="1:5" s="22" customFormat="1" ht="17.399999999999999" x14ac:dyDescent="0.55000000000000004">
      <c r="A1" s="25" t="s">
        <v>99</v>
      </c>
    </row>
    <row r="2" spans="1:5" s="23" customFormat="1" ht="10.199999999999999" x14ac:dyDescent="0.35">
      <c r="A2" s="26"/>
    </row>
    <row r="3" spans="1:5" s="23" customFormat="1" ht="10.199999999999999" x14ac:dyDescent="0.35">
      <c r="A3" s="26"/>
    </row>
    <row r="4" spans="1:5" s="24" customFormat="1" ht="10.199999999999999" x14ac:dyDescent="0.35">
      <c r="A4" s="27" t="s">
        <v>100</v>
      </c>
    </row>
    <row r="6" spans="1:5" ht="14.95" customHeight="1" x14ac:dyDescent="0.55000000000000004">
      <c r="D6" s="17" t="b">
        <v>1</v>
      </c>
      <c r="E6" s="14">
        <v>0.01</v>
      </c>
    </row>
    <row r="7" spans="1:5" ht="14.95" customHeight="1" x14ac:dyDescent="0.55000000000000004">
      <c r="D7" s="15">
        <v>-120</v>
      </c>
      <c r="E7" s="13">
        <v>-240</v>
      </c>
    </row>
    <row r="8" spans="1:5" ht="14.95" customHeight="1" x14ac:dyDescent="0.55000000000000004">
      <c r="C8" s="19">
        <v>0.01</v>
      </c>
      <c r="D8" s="20" t="s">
        <v>52</v>
      </c>
    </row>
    <row r="9" spans="1:5" ht="14.95" customHeight="1" x14ac:dyDescent="0.55000000000000004">
      <c r="C9" s="15">
        <v>0</v>
      </c>
      <c r="D9" s="16">
        <v>-240</v>
      </c>
    </row>
    <row r="10" spans="1:5" ht="14.95" customHeight="1" x14ac:dyDescent="0.55000000000000004">
      <c r="B10" s="17" t="b">
        <v>1</v>
      </c>
      <c r="C10" s="21" t="s">
        <v>56</v>
      </c>
    </row>
    <row r="11" spans="1:5" ht="14.95" customHeight="1" x14ac:dyDescent="0.55000000000000004">
      <c r="B11" s="15">
        <v>-120</v>
      </c>
      <c r="C11" s="18">
        <v>-215.25</v>
      </c>
    </row>
    <row r="12" spans="1:5" ht="14.95" customHeight="1" x14ac:dyDescent="0.55000000000000004">
      <c r="D12" s="17" t="b">
        <v>1</v>
      </c>
      <c r="E12" s="14">
        <v>0.99</v>
      </c>
    </row>
    <row r="13" spans="1:5" ht="14.95" customHeight="1" x14ac:dyDescent="0.55000000000000004">
      <c r="D13" s="15">
        <v>-95</v>
      </c>
      <c r="E13" s="13">
        <v>-215</v>
      </c>
    </row>
    <row r="14" spans="1:5" ht="14.95" customHeight="1" x14ac:dyDescent="0.55000000000000004">
      <c r="C14" s="19">
        <v>0.99</v>
      </c>
      <c r="D14" s="20" t="s">
        <v>52</v>
      </c>
    </row>
    <row r="15" spans="1:5" ht="14.95" customHeight="1" x14ac:dyDescent="0.55000000000000004">
      <c r="C15" s="15">
        <v>0</v>
      </c>
      <c r="D15" s="16">
        <v>-215</v>
      </c>
    </row>
    <row r="16" spans="1:5" ht="14.95" customHeight="1" x14ac:dyDescent="0.55000000000000004">
      <c r="A16" s="15"/>
      <c r="B16" s="20" t="s">
        <v>52</v>
      </c>
    </row>
    <row r="17" spans="1:2" ht="14.95" customHeight="1" x14ac:dyDescent="0.55000000000000004">
      <c r="A17" s="15"/>
      <c r="B17" s="16">
        <v>-215.25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7CE5-7FCF-4E13-8E01-FD8DD7786D24}">
  <dimension ref="A1:E17"/>
  <sheetViews>
    <sheetView showGridLines="0" workbookViewId="0">
      <selection activeCell="A2" sqref="A2:A3"/>
    </sheetView>
  </sheetViews>
  <sheetFormatPr defaultColWidth="9.1015625" defaultRowHeight="14.4" x14ac:dyDescent="0.55000000000000004"/>
  <cols>
    <col min="1" max="1" width="23.47265625" customWidth="1"/>
    <col min="2" max="2" width="22" customWidth="1"/>
    <col min="3" max="3" width="22.26171875" customWidth="1"/>
    <col min="4" max="4" width="22" customWidth="1"/>
    <col min="5" max="5" width="21.89453125" customWidth="1"/>
    <col min="6" max="6" width="16.68359375" customWidth="1"/>
  </cols>
  <sheetData>
    <row r="1" spans="1:5" s="22" customFormat="1" ht="17.399999999999999" x14ac:dyDescent="0.55000000000000004">
      <c r="A1" s="25" t="s">
        <v>99</v>
      </c>
    </row>
    <row r="2" spans="1:5" s="23" customFormat="1" ht="10.199999999999999" x14ac:dyDescent="0.35">
      <c r="A2" s="26"/>
    </row>
    <row r="3" spans="1:5" s="23" customFormat="1" ht="10.199999999999999" x14ac:dyDescent="0.35">
      <c r="A3" s="26"/>
    </row>
    <row r="4" spans="1:5" s="24" customFormat="1" ht="10.199999999999999" x14ac:dyDescent="0.35">
      <c r="A4" s="27" t="s">
        <v>100</v>
      </c>
    </row>
    <row r="6" spans="1:5" ht="14.95" customHeight="1" x14ac:dyDescent="0.55000000000000004">
      <c r="D6" s="17" t="b">
        <v>1</v>
      </c>
      <c r="E6" s="14">
        <v>0.01</v>
      </c>
    </row>
    <row r="7" spans="1:5" ht="14.95" customHeight="1" x14ac:dyDescent="0.55000000000000004">
      <c r="D7" s="15">
        <v>-120</v>
      </c>
      <c r="E7" s="13">
        <v>-2.4290317890621527E-2</v>
      </c>
    </row>
    <row r="8" spans="1:5" ht="14.95" customHeight="1" x14ac:dyDescent="0.55000000000000004">
      <c r="C8" s="19">
        <v>0.01</v>
      </c>
      <c r="D8" s="20" t="s">
        <v>52</v>
      </c>
    </row>
    <row r="9" spans="1:5" ht="14.95" customHeight="1" x14ac:dyDescent="0.55000000000000004">
      <c r="C9" s="15">
        <v>0</v>
      </c>
      <c r="D9" s="16">
        <v>-2.4290317890621527E-2</v>
      </c>
    </row>
    <row r="10" spans="1:5" ht="14.95" customHeight="1" x14ac:dyDescent="0.55000000000000004">
      <c r="B10" s="17" t="b">
        <v>1</v>
      </c>
      <c r="C10" s="21" t="s">
        <v>56</v>
      </c>
    </row>
    <row r="11" spans="1:5" ht="14.95" customHeight="1" x14ac:dyDescent="0.55000000000000004">
      <c r="B11" s="15">
        <v>-120</v>
      </c>
      <c r="C11" s="18">
        <v>-2.1758365612914464E-2</v>
      </c>
    </row>
    <row r="12" spans="1:5" ht="14.95" customHeight="1" x14ac:dyDescent="0.55000000000000004">
      <c r="D12" s="17" t="b">
        <v>1</v>
      </c>
      <c r="E12" s="14">
        <v>0.99</v>
      </c>
    </row>
    <row r="13" spans="1:5" ht="14.95" customHeight="1" x14ac:dyDescent="0.55000000000000004">
      <c r="D13" s="15">
        <v>-95</v>
      </c>
      <c r="E13" s="13">
        <v>-2.1732790337382069E-2</v>
      </c>
    </row>
    <row r="14" spans="1:5" ht="14.95" customHeight="1" x14ac:dyDescent="0.55000000000000004">
      <c r="C14" s="19">
        <v>0.99</v>
      </c>
      <c r="D14" s="20" t="s">
        <v>52</v>
      </c>
    </row>
    <row r="15" spans="1:5" ht="14.95" customHeight="1" x14ac:dyDescent="0.55000000000000004">
      <c r="C15" s="15">
        <v>0</v>
      </c>
      <c r="D15" s="16">
        <v>-2.1732790337382069E-2</v>
      </c>
    </row>
    <row r="16" spans="1:5" ht="14.95" customHeight="1" x14ac:dyDescent="0.55000000000000004">
      <c r="A16" s="15"/>
      <c r="B16" s="20" t="s">
        <v>52</v>
      </c>
    </row>
    <row r="17" spans="1:2" ht="14.95" customHeight="1" x14ac:dyDescent="0.55000000000000004">
      <c r="A17" s="15"/>
      <c r="B17" s="16">
        <v>-2.1758365612914464E-2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22C8-F741-4336-A282-DF8BC5CE09C1}">
  <dimension ref="B1:H42"/>
  <sheetViews>
    <sheetView showGridLines="0" topLeftCell="B1" workbookViewId="0">
      <selection activeCell="B2" sqref="B2:B3"/>
    </sheetView>
  </sheetViews>
  <sheetFormatPr defaultColWidth="9.1015625" defaultRowHeight="14.4" x14ac:dyDescent="0.55000000000000004"/>
  <cols>
    <col min="1" max="1" width="0.26171875" customWidth="1"/>
    <col min="2" max="2" width="2.68359375" bestFit="1" customWidth="1"/>
    <col min="3" max="3" width="4.1015625" bestFit="1" customWidth="1"/>
    <col min="5" max="5" width="6.05078125" bestFit="1" customWidth="1"/>
    <col min="6" max="6" width="7.20703125" bestFit="1" customWidth="1"/>
    <col min="7" max="7" width="5.3125" bestFit="1" customWidth="1"/>
    <col min="8" max="8" width="7.20703125" bestFit="1" customWidth="1"/>
  </cols>
  <sheetData>
    <row r="1" spans="2:2" s="22" customFormat="1" ht="17.399999999999999" x14ac:dyDescent="0.55000000000000004">
      <c r="B1" s="25" t="s">
        <v>94</v>
      </c>
    </row>
    <row r="2" spans="2:2" s="23" customFormat="1" ht="10.199999999999999" x14ac:dyDescent="0.35">
      <c r="B2" s="26"/>
    </row>
    <row r="3" spans="2:2" s="23" customFormat="1" ht="10.199999999999999" x14ac:dyDescent="0.35">
      <c r="B3" s="26"/>
    </row>
    <row r="4" spans="2:2" s="23" customFormat="1" ht="10.199999999999999" x14ac:dyDescent="0.35">
      <c r="B4" s="26" t="s">
        <v>78</v>
      </c>
    </row>
    <row r="5" spans="2:2" s="24" customFormat="1" ht="10.199999999999999" x14ac:dyDescent="0.35">
      <c r="B5" s="27" t="s">
        <v>79</v>
      </c>
    </row>
    <row r="28" spans="2:8" ht="14.7" thickBot="1" x14ac:dyDescent="0.6"/>
    <row r="29" spans="2:8" ht="14.7" thickBot="1" x14ac:dyDescent="0.6">
      <c r="B29" s="41" t="s">
        <v>95</v>
      </c>
      <c r="C29" s="42"/>
      <c r="D29" s="42"/>
      <c r="E29" s="42"/>
      <c r="F29" s="42"/>
      <c r="G29" s="42"/>
      <c r="H29" s="43"/>
    </row>
    <row r="30" spans="2:8" x14ac:dyDescent="0.55000000000000004">
      <c r="B30" s="30"/>
      <c r="C30" s="44" t="s">
        <v>91</v>
      </c>
      <c r="D30" s="45"/>
      <c r="E30" s="46" t="s">
        <v>54</v>
      </c>
      <c r="F30" s="45"/>
      <c r="G30" s="46" t="s">
        <v>55</v>
      </c>
      <c r="H30" s="47"/>
    </row>
    <row r="31" spans="2:8" x14ac:dyDescent="0.55000000000000004">
      <c r="B31" s="31"/>
      <c r="C31" s="28" t="s">
        <v>92</v>
      </c>
      <c r="D31" s="36" t="s">
        <v>93</v>
      </c>
      <c r="E31" s="28" t="s">
        <v>92</v>
      </c>
      <c r="F31" s="36" t="s">
        <v>93</v>
      </c>
      <c r="G31" s="28" t="s">
        <v>92</v>
      </c>
      <c r="H31" s="29" t="s">
        <v>93</v>
      </c>
    </row>
    <row r="32" spans="2:8" x14ac:dyDescent="0.55000000000000004">
      <c r="B32" s="32" t="s">
        <v>80</v>
      </c>
      <c r="C32" s="34">
        <v>0.01</v>
      </c>
      <c r="D32" s="37">
        <v>0</v>
      </c>
      <c r="E32" s="34">
        <v>-215.25</v>
      </c>
      <c r="F32" s="37">
        <v>-7.5174825174825238E-2</v>
      </c>
      <c r="G32" s="34">
        <v>-200.2</v>
      </c>
      <c r="H32" s="39">
        <v>0</v>
      </c>
    </row>
    <row r="33" spans="2:8" x14ac:dyDescent="0.55000000000000004">
      <c r="B33" s="32" t="s">
        <v>81</v>
      </c>
      <c r="C33" s="34">
        <v>1.0999999999999999E-2</v>
      </c>
      <c r="D33" s="37">
        <v>9.9999999999999908E-2</v>
      </c>
      <c r="E33" s="34">
        <v>-215.27499999999998</v>
      </c>
      <c r="F33" s="37">
        <v>-7.5299700299700248E-2</v>
      </c>
      <c r="G33" s="34">
        <v>-220.10999999999999</v>
      </c>
      <c r="H33" s="39">
        <v>-9.9450549450549444E-2</v>
      </c>
    </row>
    <row r="34" spans="2:8" x14ac:dyDescent="0.55000000000000004">
      <c r="B34" s="32" t="s">
        <v>82</v>
      </c>
      <c r="C34" s="34">
        <v>1.2E-2</v>
      </c>
      <c r="D34" s="37">
        <v>0.2</v>
      </c>
      <c r="E34" s="34">
        <v>-215.29999999999998</v>
      </c>
      <c r="F34" s="37">
        <v>-7.5424575424575396E-2</v>
      </c>
      <c r="G34" s="34">
        <v>-240</v>
      </c>
      <c r="H34" s="39">
        <v>-0.19880119880119887</v>
      </c>
    </row>
    <row r="35" spans="2:8" x14ac:dyDescent="0.55000000000000004">
      <c r="B35" s="32" t="s">
        <v>83</v>
      </c>
      <c r="C35" s="34">
        <v>1.3000000000000001E-2</v>
      </c>
      <c r="D35" s="37">
        <v>0.3000000000000001</v>
      </c>
      <c r="E35" s="34">
        <v>-215.32499999999999</v>
      </c>
      <c r="F35" s="37">
        <v>-7.5549450549450559E-2</v>
      </c>
      <c r="G35" s="34">
        <v>-250</v>
      </c>
      <c r="H35" s="39">
        <v>-0.24875124875124882</v>
      </c>
    </row>
    <row r="36" spans="2:8" x14ac:dyDescent="0.55000000000000004">
      <c r="B36" s="32" t="s">
        <v>84</v>
      </c>
      <c r="C36" s="34">
        <v>1.4E-2</v>
      </c>
      <c r="D36" s="37">
        <v>0.4</v>
      </c>
      <c r="E36" s="34">
        <v>-215.35000000000002</v>
      </c>
      <c r="F36" s="37">
        <v>-7.5674325674325846E-2</v>
      </c>
      <c r="G36" s="34">
        <v>-260</v>
      </c>
      <c r="H36" s="39">
        <v>-0.2987012987012988</v>
      </c>
    </row>
    <row r="37" spans="2:8" x14ac:dyDescent="0.55000000000000004">
      <c r="B37" s="32" t="s">
        <v>85</v>
      </c>
      <c r="C37" s="34">
        <v>1.4999999999999999E-2</v>
      </c>
      <c r="D37" s="37">
        <v>0.49999999999999989</v>
      </c>
      <c r="E37" s="34">
        <v>-215.375</v>
      </c>
      <c r="F37" s="37">
        <v>-7.5799200799200855E-2</v>
      </c>
      <c r="G37" s="34">
        <v>-270</v>
      </c>
      <c r="H37" s="39">
        <v>-0.34865134865134872</v>
      </c>
    </row>
    <row r="38" spans="2:8" x14ac:dyDescent="0.55000000000000004">
      <c r="B38" s="32" t="s">
        <v>86</v>
      </c>
      <c r="C38" s="34">
        <v>1.6E-2</v>
      </c>
      <c r="D38" s="37">
        <v>0.6</v>
      </c>
      <c r="E38" s="34">
        <v>-215.4</v>
      </c>
      <c r="F38" s="37">
        <v>-7.5924075924076018E-2</v>
      </c>
      <c r="G38" s="34">
        <v>-280</v>
      </c>
      <c r="H38" s="39">
        <v>-0.3986013986013987</v>
      </c>
    </row>
    <row r="39" spans="2:8" x14ac:dyDescent="0.55000000000000004">
      <c r="B39" s="32" t="s">
        <v>87</v>
      </c>
      <c r="C39" s="34">
        <v>1.7000000000000001E-2</v>
      </c>
      <c r="D39" s="37">
        <v>0.70000000000000007</v>
      </c>
      <c r="E39" s="34">
        <v>-215.42500000000001</v>
      </c>
      <c r="F39" s="37">
        <v>-7.6048951048951166E-2</v>
      </c>
      <c r="G39" s="34">
        <v>-290</v>
      </c>
      <c r="H39" s="39">
        <v>-0.44855144855144863</v>
      </c>
    </row>
    <row r="40" spans="2:8" x14ac:dyDescent="0.55000000000000004">
      <c r="B40" s="32" t="s">
        <v>88</v>
      </c>
      <c r="C40" s="34">
        <v>1.8000000000000002E-2</v>
      </c>
      <c r="D40" s="37">
        <v>0.80000000000000016</v>
      </c>
      <c r="E40" s="34">
        <v>-215.45</v>
      </c>
      <c r="F40" s="37">
        <v>-7.6173826173826176E-2</v>
      </c>
      <c r="G40" s="34">
        <v>-300</v>
      </c>
      <c r="H40" s="39">
        <v>-0.49850149850149861</v>
      </c>
    </row>
    <row r="41" spans="2:8" x14ac:dyDescent="0.55000000000000004">
      <c r="B41" s="32" t="s">
        <v>89</v>
      </c>
      <c r="C41" s="34">
        <v>1.9E-2</v>
      </c>
      <c r="D41" s="37">
        <v>0.89999999999999991</v>
      </c>
      <c r="E41" s="34">
        <v>-215.47499999999999</v>
      </c>
      <c r="F41" s="37">
        <v>-7.6298701298701338E-2</v>
      </c>
      <c r="G41" s="34">
        <v>-310</v>
      </c>
      <c r="H41" s="39">
        <v>-0.54845154845154853</v>
      </c>
    </row>
    <row r="42" spans="2:8" ht="14.7" thickBot="1" x14ac:dyDescent="0.6">
      <c r="B42" s="33" t="s">
        <v>90</v>
      </c>
      <c r="C42" s="35">
        <v>0.02</v>
      </c>
      <c r="D42" s="38">
        <v>1</v>
      </c>
      <c r="E42" s="35">
        <v>-215.5</v>
      </c>
      <c r="F42" s="38">
        <v>-7.6423576423576486E-2</v>
      </c>
      <c r="G42" s="35">
        <v>-320</v>
      </c>
      <c r="H42" s="40">
        <v>-0.59840159840159846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5AEC-29CC-4C6C-AD46-9CECF84B89EB}">
  <dimension ref="B1:H44"/>
  <sheetViews>
    <sheetView showGridLines="0" workbookViewId="0">
      <selection activeCell="B2" sqref="B2:B3"/>
    </sheetView>
  </sheetViews>
  <sheetFormatPr defaultColWidth="9.1015625" defaultRowHeight="14.4" x14ac:dyDescent="0.55000000000000004"/>
  <cols>
    <col min="1" max="1" width="0.26171875" customWidth="1"/>
    <col min="2" max="2" width="2.68359375" bestFit="1" customWidth="1"/>
    <col min="3" max="3" width="3.9453125" bestFit="1" customWidth="1"/>
    <col min="5" max="5" width="5.3125" bestFit="1" customWidth="1"/>
    <col min="6" max="6" width="7.20703125" bestFit="1" customWidth="1"/>
    <col min="7" max="7" width="4.578125" bestFit="1" customWidth="1"/>
    <col min="8" max="8" width="7.20703125" bestFit="1" customWidth="1"/>
  </cols>
  <sheetData>
    <row r="1" spans="2:2" s="22" customFormat="1" ht="17.399999999999999" x14ac:dyDescent="0.55000000000000004">
      <c r="B1" s="25" t="s">
        <v>94</v>
      </c>
    </row>
    <row r="2" spans="2:2" s="23" customFormat="1" ht="10.199999999999999" x14ac:dyDescent="0.35">
      <c r="B2" s="26"/>
    </row>
    <row r="3" spans="2:2" s="23" customFormat="1" ht="10.199999999999999" x14ac:dyDescent="0.35">
      <c r="B3" s="26"/>
    </row>
    <row r="4" spans="2:2" s="23" customFormat="1" ht="10.199999999999999" x14ac:dyDescent="0.35">
      <c r="B4" s="26" t="s">
        <v>78</v>
      </c>
    </row>
    <row r="5" spans="2:2" s="24" customFormat="1" ht="10.199999999999999" x14ac:dyDescent="0.35">
      <c r="B5" s="27" t="s">
        <v>96</v>
      </c>
    </row>
    <row r="28" spans="2:8" ht="14.7" thickBot="1" x14ac:dyDescent="0.6"/>
    <row r="29" spans="2:8" ht="14.7" thickBot="1" x14ac:dyDescent="0.6">
      <c r="B29" s="41" t="s">
        <v>95</v>
      </c>
      <c r="C29" s="42"/>
      <c r="D29" s="42"/>
      <c r="E29" s="42"/>
      <c r="F29" s="42"/>
      <c r="G29" s="42"/>
      <c r="H29" s="43"/>
    </row>
    <row r="30" spans="2:8" x14ac:dyDescent="0.55000000000000004">
      <c r="B30" s="30"/>
      <c r="C30" s="44" t="s">
        <v>91</v>
      </c>
      <c r="D30" s="45"/>
      <c r="E30" s="46" t="s">
        <v>54</v>
      </c>
      <c r="F30" s="45"/>
      <c r="G30" s="46" t="s">
        <v>55</v>
      </c>
      <c r="H30" s="47"/>
    </row>
    <row r="31" spans="2:8" x14ac:dyDescent="0.55000000000000004">
      <c r="B31" s="31"/>
      <c r="C31" s="28" t="s">
        <v>92</v>
      </c>
      <c r="D31" s="36" t="s">
        <v>93</v>
      </c>
      <c r="E31" s="28" t="s">
        <v>92</v>
      </c>
      <c r="F31" s="36" t="s">
        <v>93</v>
      </c>
      <c r="G31" s="28" t="s">
        <v>92</v>
      </c>
      <c r="H31" s="29" t="s">
        <v>93</v>
      </c>
    </row>
    <row r="32" spans="2:8" x14ac:dyDescent="0.55000000000000004">
      <c r="B32" s="32" t="s">
        <v>80</v>
      </c>
      <c r="C32" s="34">
        <v>80</v>
      </c>
      <c r="D32" s="37">
        <v>-0.33333333333333331</v>
      </c>
      <c r="E32" s="34">
        <v>-135.25</v>
      </c>
      <c r="F32" s="37">
        <v>0.3244255744255744</v>
      </c>
      <c r="G32" s="34">
        <v>-180</v>
      </c>
      <c r="H32" s="39">
        <v>0.10089910089910085</v>
      </c>
    </row>
    <row r="33" spans="2:8" x14ac:dyDescent="0.55000000000000004">
      <c r="B33" s="32" t="s">
        <v>81</v>
      </c>
      <c r="C33" s="34">
        <v>90</v>
      </c>
      <c r="D33" s="37">
        <v>-0.25</v>
      </c>
      <c r="E33" s="34">
        <v>-155.25</v>
      </c>
      <c r="F33" s="37">
        <v>0.22452547452547447</v>
      </c>
      <c r="G33" s="34">
        <v>-190</v>
      </c>
      <c r="H33" s="39">
        <v>5.0949050949050896E-2</v>
      </c>
    </row>
    <row r="34" spans="2:8" x14ac:dyDescent="0.55000000000000004">
      <c r="B34" s="32" t="s">
        <v>82</v>
      </c>
      <c r="C34" s="34">
        <v>100</v>
      </c>
      <c r="D34" s="37">
        <v>-0.16666666666666666</v>
      </c>
      <c r="E34" s="34">
        <v>-175.25</v>
      </c>
      <c r="F34" s="37">
        <v>0.12462537462537458</v>
      </c>
      <c r="G34" s="34">
        <v>-200</v>
      </c>
      <c r="H34" s="39">
        <v>9.9900099900094219E-4</v>
      </c>
    </row>
    <row r="35" spans="2:8" x14ac:dyDescent="0.55000000000000004">
      <c r="B35" s="32" t="s">
        <v>83</v>
      </c>
      <c r="C35" s="34">
        <v>110</v>
      </c>
      <c r="D35" s="37">
        <v>-8.3333333333333329E-2</v>
      </c>
      <c r="E35" s="34">
        <v>-195.25</v>
      </c>
      <c r="F35" s="37">
        <v>2.4725274725274669E-2</v>
      </c>
      <c r="G35" s="34">
        <v>-200.10000000000002</v>
      </c>
      <c r="H35" s="39">
        <v>4.9950049950032917E-4</v>
      </c>
    </row>
    <row r="36" spans="2:8" x14ac:dyDescent="0.55000000000000004">
      <c r="B36" s="32" t="s">
        <v>84</v>
      </c>
      <c r="C36" s="34">
        <v>120</v>
      </c>
      <c r="D36" s="37">
        <v>0</v>
      </c>
      <c r="E36" s="34">
        <v>-215.25</v>
      </c>
      <c r="F36" s="37">
        <v>-7.5174825174825238E-2</v>
      </c>
      <c r="G36" s="34">
        <v>-200.2</v>
      </c>
      <c r="H36" s="39">
        <v>0</v>
      </c>
    </row>
    <row r="37" spans="2:8" x14ac:dyDescent="0.55000000000000004">
      <c r="B37" s="32" t="s">
        <v>85</v>
      </c>
      <c r="C37" s="34">
        <v>130</v>
      </c>
      <c r="D37" s="37">
        <v>8.3333333333333329E-2</v>
      </c>
      <c r="E37" s="34">
        <v>-230.29999999999998</v>
      </c>
      <c r="F37" s="37">
        <v>-0.15034965034965034</v>
      </c>
      <c r="G37" s="34">
        <v>-200.3</v>
      </c>
      <c r="H37" s="39">
        <v>-4.9950049950061312E-4</v>
      </c>
    </row>
    <row r="38" spans="2:8" x14ac:dyDescent="0.55000000000000004">
      <c r="B38" s="32" t="s">
        <v>86</v>
      </c>
      <c r="C38" s="34">
        <v>140</v>
      </c>
      <c r="D38" s="37">
        <v>0.16666666666666666</v>
      </c>
      <c r="E38" s="34">
        <v>-240.4</v>
      </c>
      <c r="F38" s="37">
        <v>-0.20079920079920088</v>
      </c>
      <c r="G38" s="34">
        <v>-200.4</v>
      </c>
      <c r="H38" s="39">
        <v>-9.9900099900108422E-4</v>
      </c>
    </row>
    <row r="39" spans="2:8" x14ac:dyDescent="0.55000000000000004">
      <c r="B39" s="32" t="s">
        <v>87</v>
      </c>
      <c r="C39" s="34">
        <v>150</v>
      </c>
      <c r="D39" s="37">
        <v>0.25</v>
      </c>
      <c r="E39" s="34">
        <v>-250.5</v>
      </c>
      <c r="F39" s="37">
        <v>-0.25124875124875135</v>
      </c>
      <c r="G39" s="34">
        <v>-200.5</v>
      </c>
      <c r="H39" s="39">
        <v>-1.4985014985015553E-3</v>
      </c>
    </row>
    <row r="40" spans="2:8" x14ac:dyDescent="0.55000000000000004">
      <c r="B40" s="32" t="s">
        <v>88</v>
      </c>
      <c r="C40" s="34">
        <v>160</v>
      </c>
      <c r="D40" s="37">
        <v>0.33333333333333331</v>
      </c>
      <c r="E40" s="34">
        <v>-260.59999999999997</v>
      </c>
      <c r="F40" s="37">
        <v>-0.30169830169830159</v>
      </c>
      <c r="G40" s="34">
        <v>-200.60000000000002</v>
      </c>
      <c r="H40" s="39">
        <v>-1.9980019980021684E-3</v>
      </c>
    </row>
    <row r="41" spans="2:8" x14ac:dyDescent="0.55000000000000004">
      <c r="B41" s="32" t="s">
        <v>89</v>
      </c>
      <c r="C41" s="34">
        <v>170</v>
      </c>
      <c r="D41" s="37">
        <v>0.41666666666666669</v>
      </c>
      <c r="E41" s="34">
        <v>-270.7</v>
      </c>
      <c r="F41" s="37">
        <v>-0.35214785214785216</v>
      </c>
      <c r="G41" s="34">
        <v>-200.7</v>
      </c>
      <c r="H41" s="39">
        <v>-2.4975024975024975E-3</v>
      </c>
    </row>
    <row r="42" spans="2:8" x14ac:dyDescent="0.55000000000000004">
      <c r="B42" s="32" t="s">
        <v>90</v>
      </c>
      <c r="C42" s="34">
        <v>180</v>
      </c>
      <c r="D42" s="37">
        <v>0.5</v>
      </c>
      <c r="E42" s="34">
        <v>-280.8</v>
      </c>
      <c r="F42" s="37">
        <v>-0.40259740259740273</v>
      </c>
      <c r="G42" s="34">
        <v>-200.8</v>
      </c>
      <c r="H42" s="39">
        <v>-2.9970029970031106E-3</v>
      </c>
    </row>
    <row r="43" spans="2:8" x14ac:dyDescent="0.55000000000000004">
      <c r="B43" s="32" t="s">
        <v>97</v>
      </c>
      <c r="C43" s="34">
        <v>190</v>
      </c>
      <c r="D43" s="37">
        <v>0.58333333333333337</v>
      </c>
      <c r="E43" s="34">
        <v>-290.90000000000003</v>
      </c>
      <c r="F43" s="37">
        <v>-0.4530469530469533</v>
      </c>
      <c r="G43" s="34">
        <v>-200.9</v>
      </c>
      <c r="H43" s="39">
        <v>-3.4965034965035819E-3</v>
      </c>
    </row>
    <row r="44" spans="2:8" ht="14.7" thickBot="1" x14ac:dyDescent="0.6">
      <c r="B44" s="33" t="s">
        <v>98</v>
      </c>
      <c r="C44" s="35">
        <v>200</v>
      </c>
      <c r="D44" s="38">
        <v>0.66666666666666663</v>
      </c>
      <c r="E44" s="35">
        <v>-301</v>
      </c>
      <c r="F44" s="38">
        <v>-0.50349650349650354</v>
      </c>
      <c r="G44" s="35">
        <v>-201</v>
      </c>
      <c r="H44" s="40">
        <v>-3.9960039960040532E-3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 B</vt:lpstr>
      <vt:lpstr>treeCalc_1</vt:lpstr>
      <vt:lpstr>_PalUtilTempWorksheet</vt:lpstr>
      <vt:lpstr>Optimal Tree</vt:lpstr>
      <vt:lpstr>Optimal Tree (Yes)</vt:lpstr>
      <vt:lpstr>Optimal Tree (EU)</vt:lpstr>
      <vt:lpstr>Strategy B5</vt:lpstr>
      <vt:lpstr>Strategy 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skim</dc:creator>
  <cp:lastModifiedBy>sujin kim</cp:lastModifiedBy>
  <dcterms:created xsi:type="dcterms:W3CDTF">2018-09-23T10:33:16Z</dcterms:created>
  <dcterms:modified xsi:type="dcterms:W3CDTF">2020-10-12T19:23:58Z</dcterms:modified>
</cp:coreProperties>
</file>