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lr/Documents/umd/Fall2021/732_Decision_Bardossy/Network_Model/"/>
    </mc:Choice>
  </mc:AlternateContent>
  <xr:revisionPtr revIDLastSave="0" documentId="13_ncr:1_{74A577D2-B3B3-0A46-968C-6E43A1FC6E4B}" xr6:coauthVersionLast="47" xr6:coauthVersionMax="47" xr10:uidLastSave="{00000000-0000-0000-0000-000000000000}"/>
  <bookViews>
    <workbookView xWindow="8780" yWindow="1000" windowWidth="27040" windowHeight="17120" activeTab="1" xr2:uid="{22CE6CA0-3D4D-431B-A59E-471B528D9030}"/>
  </bookViews>
  <sheets>
    <sheet name="Answer Report 1" sheetId="3" r:id="rId1"/>
    <sheet name="Matrix" sheetId="1" r:id="rId2"/>
    <sheet name="Answer Report 2" sheetId="4" r:id="rId3"/>
    <sheet name="Flow" sheetId="2" r:id="rId4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GoalSeekTargetValue" hidden="1">0</definedName>
    <definedName name="_AtRisk_SimSetting_LiveUpdate" hidden="1">TRUE</definedName>
    <definedName name="_AtRisk_SimSetting_LiveUpdatePeriod" hidden="1">-1</definedName>
    <definedName name="_AtRisk_SimSetting_MacroMode" hidden="1">0</definedName>
    <definedName name="_AtRisk_SimSetting_MacroRecalculationBehavior" hidden="1">0</definedName>
    <definedName name="_AtRisk_SimSetting_MultipleCPUManualCount" hidden="1">8</definedName>
    <definedName name="_AtRisk_SimSetting_MultipleCPUMode" hidden="1">0</definedName>
    <definedName name="_AtRisk_SimSetting_RandomNumberGenerator" hidden="1">0</definedName>
    <definedName name="_AtRisk_SimSetting_ReportOptionCustomItemCumulativeOverlay01" hidden="1">0</definedName>
    <definedName name="_AtRisk_SimSetting_ReportOptionCustomItemCumulativeOverlay02" hidden="1">0</definedName>
    <definedName name="_AtRisk_SimSetting_ReportOptionCustomItemCumulativeOverlay03" hidden="1">0</definedName>
    <definedName name="_AtRisk_SimSetting_ReportOptionCustomItemCumulativeOverlay04" hidden="1">0</definedName>
    <definedName name="_AtRisk_SimSetting_ReportOptionCustomItemCumulativeOverlay05" hidden="1">0</definedName>
    <definedName name="_AtRisk_SimSetting_ReportOptionCustomItemCumulativeOverlay06" hidden="1">0</definedName>
    <definedName name="_AtRisk_SimSetting_ReportOptionCustomItemDistributionFormat01" hidden="1">1</definedName>
    <definedName name="_AtRisk_SimSetting_ReportOptionCustomItemDistributionFormat02" hidden="1">1</definedName>
    <definedName name="_AtRisk_SimSetting_ReportOptionCustomItemDistributionFormat03" hidden="1">4</definedName>
    <definedName name="_AtRisk_SimSetting_ReportOptionCustomItemDistributionFormat04" hidden="1">1</definedName>
    <definedName name="_AtRisk_SimSetting_ReportOptionCustomItemDistributionFormat05" hidden="1">1</definedName>
    <definedName name="_AtRisk_SimSetting_ReportOptionCustomItemDistributionFormat06" hidden="1">1</definedName>
    <definedName name="_AtRisk_SimSetting_ReportOptionCustomItemGraphFormat01" hidden="1">1</definedName>
    <definedName name="_AtRisk_SimSetting_ReportOptionCustomItemGraphFormat02" hidden="1">1</definedName>
    <definedName name="_AtRisk_SimSetting_ReportOptionCustomItemGraphFormat03" hidden="1">1</definedName>
    <definedName name="_AtRisk_SimSetting_ReportOptionCustomItemGraphFormat04" hidden="1">1</definedName>
    <definedName name="_AtRisk_SimSetting_ReportOptionCustomItemGraphFormat05" hidden="1">1</definedName>
    <definedName name="_AtRisk_SimSetting_ReportOptionCustomItemGraphFormat06" hidden="1">1</definedName>
    <definedName name="_AtRisk_SimSetting_ReportOptionCustomItemItemIndex01" hidden="1">0</definedName>
    <definedName name="_AtRisk_SimSetting_ReportOptionCustomItemItemIndex02" hidden="1">1</definedName>
    <definedName name="_AtRisk_SimSetting_ReportOptionCustomItemItemIndex03" hidden="1">2</definedName>
    <definedName name="_AtRisk_SimSetting_ReportOptionCustomItemItemIndex04" hidden="1">3</definedName>
    <definedName name="_AtRisk_SimSetting_ReportOptionCustomItemItemIndex05" hidden="1">4</definedName>
    <definedName name="_AtRisk_SimSetting_ReportOptionCustomItemItemIndex06" hidden="1">5</definedName>
    <definedName name="_AtRisk_SimSetting_ReportOptionCustomItemItemSize01" hidden="1">0</definedName>
    <definedName name="_AtRisk_SimSetting_ReportOptionCustomItemItemSize02" hidden="1">0</definedName>
    <definedName name="_AtRisk_SimSetting_ReportOptionCustomItemItemSize03" hidden="1">0</definedName>
    <definedName name="_AtRisk_SimSetting_ReportOptionCustomItemItemSize04" hidden="1">0</definedName>
    <definedName name="_AtRisk_SimSetting_ReportOptionCustomItemItemSize05" hidden="1">0</definedName>
    <definedName name="_AtRisk_SimSetting_ReportOptionCustomItemItemSize06" hidden="1">0</definedName>
    <definedName name="_AtRisk_SimSetting_ReportOptionCustomItemItemType01" hidden="1">1</definedName>
    <definedName name="_AtRisk_SimSetting_ReportOptionCustomItemItemType02" hidden="1">5</definedName>
    <definedName name="_AtRisk_SimSetting_ReportOptionCustomItemItemType03" hidden="1">1</definedName>
    <definedName name="_AtRisk_SimSetting_ReportOptionCustomItemItemType04" hidden="1">3</definedName>
    <definedName name="_AtRisk_SimSetting_ReportOptionCustomItemItemType05" hidden="1">2</definedName>
    <definedName name="_AtRisk_SimSetting_ReportOptionCustomItemItemType06" hidden="1">4</definedName>
    <definedName name="_AtRisk_SimSetting_ReportOptionCustomItemLegendType01" hidden="1">0</definedName>
    <definedName name="_AtRisk_SimSetting_ReportOptionCustomItemLegendType02" hidden="1">0</definedName>
    <definedName name="_AtRisk_SimSetting_ReportOptionCustomItemLegendType03" hidden="1">0</definedName>
    <definedName name="_AtRisk_SimSetting_ReportOptionCustomItemLegendType04" hidden="1">0</definedName>
    <definedName name="_AtRisk_SimSetting_ReportOptionCustomItemLegendType05" hidden="1">0</definedName>
    <definedName name="_AtRisk_SimSetting_ReportOptionCustomItemLegendType06" hidden="1">0</definedName>
    <definedName name="_AtRisk_SimSetting_ReportOptionCustomItemsCount" hidden="1">6</definedName>
    <definedName name="_AtRisk_SimSetting_ReportOptionCustomItemSensitivityFormat01" hidden="1">1</definedName>
    <definedName name="_AtRisk_SimSetting_ReportOptionCustomItemSensitivityFormat02" hidden="1">1</definedName>
    <definedName name="_AtRisk_SimSetting_ReportOptionCustomItemSensitivityFormat03" hidden="1">1</definedName>
    <definedName name="_AtRisk_SimSetting_ReportOptionCustomItemSensitivityFormat04" hidden="1">1</definedName>
    <definedName name="_AtRisk_SimSetting_ReportOptionCustomItemSensitivityFormat05" hidden="1">1</definedName>
    <definedName name="_AtRisk_SimSetting_ReportOptionCustomItemSensitivityFormat06" hidden="1">1</definedName>
    <definedName name="_AtRisk_SimSetting_ReportOptionCustomItemSummaryGraphType01" hidden="1">1</definedName>
    <definedName name="_AtRisk_SimSetting_ReportOptionCustomItemSummaryGraphType02" hidden="1">1</definedName>
    <definedName name="_AtRisk_SimSetting_ReportOptionCustomItemSummaryGraphType03" hidden="1">1</definedName>
    <definedName name="_AtRisk_SimSetting_ReportOptionCustomItemSummaryGraphType04" hidden="1">1</definedName>
    <definedName name="_AtRisk_SimSetting_ReportOptionCustomItemSummaryGraphType05" hidden="1">1</definedName>
    <definedName name="_AtRisk_SimSetting_ReportOptionCustomItemSummaryGraphType06" hidden="1">1</definedName>
    <definedName name="_AtRisk_SimSetting_ReportOptionDataMode" hidden="1">1</definedName>
    <definedName name="_AtRisk_SimSetting_ReportOptionReportMultiSimType" hidden="1">1</definedName>
    <definedName name="_AtRisk_SimSetting_ReportOptionReportPlacement" hidden="1">1</definedName>
    <definedName name="_AtRisk_SimSetting_ReportOptionReportSelection" hidden="1">0</definedName>
    <definedName name="_AtRisk_SimSetting_ReportOptionReportsFileType" hidden="1">1</definedName>
    <definedName name="_AtRisk_SimSetting_ReportOptionReportStyle" hidden="1">1</definedName>
    <definedName name="_AtRisk_SimSetting_ReportOptionSelectiveQR" hidden="1">FALSE</definedName>
    <definedName name="_AtRisk_SimSetting_ReportsList" hidden="1">0</definedName>
    <definedName name="_AtRisk_SimSetting_ShowSimulationProgressWindow" hidden="1">TRUE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ActiveSimulationNumber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7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  <definedName name="solver_adj" localSheetId="3" hidden="1">Flow!$F$5:$F$18</definedName>
    <definedName name="solver_adj" localSheetId="1" hidden="1">Matrix!$J$14:$N$16,Matrix!$J$5:$L$7</definedName>
    <definedName name="solver_cvg" localSheetId="3" hidden="1">0.0001</definedName>
    <definedName name="solver_cvg" localSheetId="1" hidden="1">0.0001</definedName>
    <definedName name="solver_drv" localSheetId="3" hidden="1">1</definedName>
    <definedName name="solver_drv" localSheetId="1" hidden="1">1</definedName>
    <definedName name="solver_eng" localSheetId="3" hidden="1">2</definedName>
    <definedName name="solver_eng" localSheetId="1" hidden="1">2</definedName>
    <definedName name="solver_est" localSheetId="3" hidden="1">1</definedName>
    <definedName name="solver_est" localSheetId="1" hidden="1">1</definedName>
    <definedName name="solver_itr" localSheetId="3" hidden="1">2147483647</definedName>
    <definedName name="solver_itr" localSheetId="1" hidden="1">2147483647</definedName>
    <definedName name="solver_lhs1" localSheetId="3" hidden="1">Flow!$J$16:$J$17</definedName>
    <definedName name="solver_lhs1" localSheetId="1" hidden="1">Matrix!$C$17:$G$17</definedName>
    <definedName name="solver_lhs2" localSheetId="3" hidden="1">Flow!$K$10:$K$13</definedName>
    <definedName name="solver_lhs2" localSheetId="1" hidden="1">Matrix!$J$8:$L$8</definedName>
    <definedName name="solver_lhs3" localSheetId="3" hidden="1">Flow!$K$5:$K$7</definedName>
    <definedName name="solver_lhs3" localSheetId="1" hidden="1">Matrix!$O$14:$O$16</definedName>
    <definedName name="solver_lin" localSheetId="1" hidden="1">1</definedName>
    <definedName name="solver_mip" localSheetId="3" hidden="1">2147483647</definedName>
    <definedName name="solver_mip" localSheetId="1" hidden="1">2147483647</definedName>
    <definedName name="solver_mni" localSheetId="3" hidden="1">30</definedName>
    <definedName name="solver_mni" localSheetId="1" hidden="1">30</definedName>
    <definedName name="solver_mrt" localSheetId="3" hidden="1">0.075</definedName>
    <definedName name="solver_mrt" localSheetId="1" hidden="1">0.075</definedName>
    <definedName name="solver_msl" localSheetId="3" hidden="1">2</definedName>
    <definedName name="solver_msl" localSheetId="1" hidden="1">2</definedName>
    <definedName name="solver_neg" localSheetId="3" hidden="1">1</definedName>
    <definedName name="solver_neg" localSheetId="1" hidden="1">1</definedName>
    <definedName name="solver_nod" localSheetId="3" hidden="1">2147483647</definedName>
    <definedName name="solver_nod" localSheetId="1" hidden="1">2147483647</definedName>
    <definedName name="solver_num" localSheetId="3" hidden="1">3</definedName>
    <definedName name="solver_num" localSheetId="1" hidden="1">3</definedName>
    <definedName name="solver_nwt" localSheetId="3" hidden="1">1</definedName>
    <definedName name="solver_nwt" localSheetId="1" hidden="1">1</definedName>
    <definedName name="solver_opt" localSheetId="3" hidden="1">Flow!$N$5</definedName>
    <definedName name="solver_opt" localSheetId="1" hidden="1">Matrix!$I$21</definedName>
    <definedName name="solver_pre" localSheetId="3" hidden="1">0.000001</definedName>
    <definedName name="solver_pre" localSheetId="1" hidden="1">0.000001</definedName>
    <definedName name="solver_rbv" localSheetId="3" hidden="1">1</definedName>
    <definedName name="solver_rbv" localSheetId="1" hidden="1">1</definedName>
    <definedName name="solver_rel1" localSheetId="3" hidden="1">2</definedName>
    <definedName name="solver_rel1" localSheetId="1" hidden="1">2</definedName>
    <definedName name="solver_rel2" localSheetId="3" hidden="1">2</definedName>
    <definedName name="solver_rel2" localSheetId="1" hidden="1">1</definedName>
    <definedName name="solver_rel3" localSheetId="3" hidden="1">1</definedName>
    <definedName name="solver_rel3" localSheetId="1" hidden="1">2</definedName>
    <definedName name="solver_rhs1" localSheetId="3" hidden="1">Flow!$K$16:$K$17</definedName>
    <definedName name="solver_rhs1" localSheetId="1" hidden="1">Matrix!$J$17:$N$17</definedName>
    <definedName name="solver_rhs2" localSheetId="3" hidden="1">Flow!$J$10:$J$13</definedName>
    <definedName name="solver_rhs2" localSheetId="1" hidden="1">Matrix!$C$8:$E$8</definedName>
    <definedName name="solver_rhs3" localSheetId="3" hidden="1">Flow!$J$5:$J$7</definedName>
    <definedName name="solver_rhs3" localSheetId="1" hidden="1">Matrix!$M$5:$M$7</definedName>
    <definedName name="solver_rlx" localSheetId="3" hidden="1">2</definedName>
    <definedName name="solver_rlx" localSheetId="1" hidden="1">2</definedName>
    <definedName name="solver_rsd" localSheetId="3" hidden="1">0</definedName>
    <definedName name="solver_rsd" localSheetId="1" hidden="1">0</definedName>
    <definedName name="solver_scl" localSheetId="3" hidden="1">1</definedName>
    <definedName name="solver_scl" localSheetId="1" hidden="1">1</definedName>
    <definedName name="solver_sho" localSheetId="3" hidden="1">2</definedName>
    <definedName name="solver_sho" localSheetId="1" hidden="1">2</definedName>
    <definedName name="solver_ssz" localSheetId="3" hidden="1">100</definedName>
    <definedName name="solver_ssz" localSheetId="1" hidden="1">100</definedName>
    <definedName name="solver_tim" localSheetId="3" hidden="1">2147483647</definedName>
    <definedName name="solver_tim" localSheetId="1" hidden="1">2147483647</definedName>
    <definedName name="solver_tol" localSheetId="3" hidden="1">0.01</definedName>
    <definedName name="solver_tol" localSheetId="1" hidden="1">0.01</definedName>
    <definedName name="solver_typ" localSheetId="3" hidden="1">2</definedName>
    <definedName name="solver_typ" localSheetId="1" hidden="1">2</definedName>
    <definedName name="solver_val" localSheetId="3" hidden="1">0</definedName>
    <definedName name="solver_val" localSheetId="1" hidden="1">0</definedName>
    <definedName name="solver_ver" localSheetId="3" hidden="1">3</definedName>
    <definedName name="solver_ver" localSheetId="1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1" i="1" l="1"/>
  <c r="O15" i="1" l="1"/>
  <c r="O16" i="1"/>
  <c r="O14" i="1"/>
  <c r="K17" i="1"/>
  <c r="L17" i="1"/>
  <c r="M17" i="1"/>
  <c r="N17" i="1"/>
  <c r="J17" i="1"/>
  <c r="K8" i="1"/>
  <c r="L8" i="1"/>
  <c r="J8" i="1"/>
  <c r="M7" i="1"/>
  <c r="M5" i="1"/>
  <c r="J16" i="2"/>
  <c r="N5" i="2"/>
  <c r="J17" i="2"/>
  <c r="K17" i="2"/>
  <c r="K16" i="2"/>
  <c r="K11" i="2"/>
  <c r="K12" i="2"/>
  <c r="K13" i="2"/>
  <c r="K10" i="2"/>
  <c r="K5" i="2"/>
  <c r="K6" i="2"/>
  <c r="K7" i="2"/>
  <c r="M6" i="1"/>
  <c r="I22" i="1"/>
</calcChain>
</file>

<file path=xl/sharedStrings.xml><?xml version="1.0" encoding="utf-8"?>
<sst xmlns="http://schemas.openxmlformats.org/spreadsheetml/2006/main" count="308" uniqueCount="159">
  <si>
    <t>Goodwin Manufacturing (Transshipment)</t>
  </si>
  <si>
    <t>Minn</t>
  </si>
  <si>
    <t>Pitt</t>
  </si>
  <si>
    <t>Tucson</t>
  </si>
  <si>
    <t>Nash</t>
  </si>
  <si>
    <t>St. L</t>
  </si>
  <si>
    <t>Atlanta</t>
  </si>
  <si>
    <t>Boston</t>
  </si>
  <si>
    <t>Chicago</t>
  </si>
  <si>
    <t>Denver</t>
  </si>
  <si>
    <t>Demand</t>
  </si>
  <si>
    <t>Supply</t>
  </si>
  <si>
    <t>Input Data</t>
  </si>
  <si>
    <t>Arcs</t>
  </si>
  <si>
    <t>Decision Variables</t>
  </si>
  <si>
    <t>Sent</t>
  </si>
  <si>
    <t>Received</t>
  </si>
  <si>
    <t>Total</t>
  </si>
  <si>
    <t>Cost</t>
  </si>
  <si>
    <t>Microsoft Excel 16.0 Answer Report</t>
  </si>
  <si>
    <t>Worksheet: [Goodwin Manu Trans.xlsx]Matrix</t>
  </si>
  <si>
    <t>Report Created: 11/27/2018 10:25:01 AM</t>
  </si>
  <si>
    <t>Result: Solver found a solution.  All Constraints and optimality conditions are satisfied.</t>
  </si>
  <si>
    <t>Solver Engine</t>
  </si>
  <si>
    <t>Engine: Simplex LP</t>
  </si>
  <si>
    <t>Solution Time: 0.625 Seconds.</t>
  </si>
  <si>
    <t>Iterations: 14 Subproblems: 0</t>
  </si>
  <si>
    <t>Solver Options</t>
  </si>
  <si>
    <t>Max Time Unlimited,  Iterations Unlimited, Precision 0.000001, Use Automatic Scaling</t>
  </si>
  <si>
    <t>Max Subproblems Unlimited, Max Integer Sols Unlimited, Integer Tolerance 1%, Assume NonNegative</t>
  </si>
  <si>
    <t>Objective Cell (Min)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</si>
  <si>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</si>
  <si>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</si>
  <si>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</si>
  <si>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</si>
  <si>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</si>
  <si>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</si>
  <si>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</si>
  <si>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</si>
  <si>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</si>
  <si>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</si>
  <si>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Slack</t>
  </si>
  <si>
    <t>$I$20</t>
  </si>
  <si>
    <t>Total Cost</t>
  </si>
  <si>
    <t>$J$5</t>
  </si>
  <si>
    <t>Nash Minn</t>
  </si>
  <si>
    <t>Contin</t>
  </si>
  <si>
    <t>$K$5</t>
  </si>
  <si>
    <t>Nash Pitt</t>
  </si>
  <si>
    <t>$L$5</t>
  </si>
  <si>
    <t>Nash Tucson</t>
  </si>
  <si>
    <t>$J$6</t>
  </si>
  <si>
    <t>St. L Minn</t>
  </si>
  <si>
    <t>$K$6</t>
  </si>
  <si>
    <t>St. L Pitt</t>
  </si>
  <si>
    <t>$L$6</t>
  </si>
  <si>
    <t>St. L Tucson</t>
  </si>
  <si>
    <t>$J$13</t>
  </si>
  <si>
    <t>Atlanta Nash</t>
  </si>
  <si>
    <t>$K$13</t>
  </si>
  <si>
    <t>Atlanta St. L</t>
  </si>
  <si>
    <t>$J$14</t>
  </si>
  <si>
    <t>Boston Nash</t>
  </si>
  <si>
    <t>$K$14</t>
  </si>
  <si>
    <t>Boston St. L</t>
  </si>
  <si>
    <t>$J$15</t>
  </si>
  <si>
    <t>Chicago Nash</t>
  </si>
  <si>
    <t>$K$15</t>
  </si>
  <si>
    <t>Chicago St. L</t>
  </si>
  <si>
    <t>$J$16</t>
  </si>
  <si>
    <t>Denver Nash</t>
  </si>
  <si>
    <t>$K$16</t>
  </si>
  <si>
    <t>Denver St. L</t>
  </si>
  <si>
    <t>$J$7</t>
  </si>
  <si>
    <t>Sent Minn</t>
  </si>
  <si>
    <t>$J$7&lt;=$C$7</t>
  </si>
  <si>
    <t>Binding</t>
  </si>
  <si>
    <t>$K$7</t>
  </si>
  <si>
    <t>Sent Pitt</t>
  </si>
  <si>
    <t>$K$7&lt;=$D$7</t>
  </si>
  <si>
    <t>$L$7</t>
  </si>
  <si>
    <t>Sent Tucson</t>
  </si>
  <si>
    <t>$L$7&lt;=$E$7</t>
  </si>
  <si>
    <t>$L$13</t>
  </si>
  <si>
    <t>Atlanta Received</t>
  </si>
  <si>
    <t>$L$13=$E$13</t>
  </si>
  <si>
    <t>$L$14</t>
  </si>
  <si>
    <t>Boston Received</t>
  </si>
  <si>
    <t>$L$14=$E$14</t>
  </si>
  <si>
    <t>$L$15</t>
  </si>
  <si>
    <t>Chicago Received</t>
  </si>
  <si>
    <t>$L$15=$E$15</t>
  </si>
  <si>
    <t>$L$16</t>
  </si>
  <si>
    <t>Denver Received</t>
  </si>
  <si>
    <t>$L$16=$E$16</t>
  </si>
  <si>
    <t>$M$5</t>
  </si>
  <si>
    <t>Nash Received</t>
  </si>
  <si>
    <t>$M$5=$J$17</t>
  </si>
  <si>
    <t>$M$6</t>
  </si>
  <si>
    <t>St. L Received</t>
  </si>
  <si>
    <t>$M$6=$K$17</t>
  </si>
  <si>
    <t>cost</t>
  </si>
  <si>
    <t>quantity</t>
  </si>
  <si>
    <t>Transshipment</t>
  </si>
  <si>
    <t>Worksheet: [Goodwin Manu Trans.xlsx]Flow</t>
  </si>
  <si>
    <t>Report Created: 11/27/2018 10:49:33 AM</t>
  </si>
  <si>
    <t>Solution Time: 92.75 Seconds.</t>
  </si>
  <si>
    <t>Iterations: 13 Subproblems: 0</t>
  </si>
  <si>
    <t>$N$5</t>
  </si>
  <si>
    <t>Cost Total</t>
  </si>
  <si>
    <t>$F$5</t>
  </si>
  <si>
    <t>Nash quantity</t>
  </si>
  <si>
    <t>$F$6</t>
  </si>
  <si>
    <t>St. L quantity</t>
  </si>
  <si>
    <t>$F$7</t>
  </si>
  <si>
    <t>$F$8</t>
  </si>
  <si>
    <t>$F$9</t>
  </si>
  <si>
    <t>$F$10</t>
  </si>
  <si>
    <t>$F$11</t>
  </si>
  <si>
    <t>Atlanta quantity</t>
  </si>
  <si>
    <t>$F$12</t>
  </si>
  <si>
    <t>Boston quantity</t>
  </si>
  <si>
    <t>$F$13</t>
  </si>
  <si>
    <t>Chicago quantity</t>
  </si>
  <si>
    <t>$F$14</t>
  </si>
  <si>
    <t>Denver quantity</t>
  </si>
  <si>
    <t>$F$15</t>
  </si>
  <si>
    <t>$F$16</t>
  </si>
  <si>
    <t>$F$17</t>
  </si>
  <si>
    <t>$F$18</t>
  </si>
  <si>
    <t>$J$16=$K$16</t>
  </si>
  <si>
    <t>$J$17</t>
  </si>
  <si>
    <t>$J$17=$K$17</t>
  </si>
  <si>
    <t>$K$10</t>
  </si>
  <si>
    <t>$K$10=$J$10</t>
  </si>
  <si>
    <t>$K$11</t>
  </si>
  <si>
    <t>$K$11=$J$11</t>
  </si>
  <si>
    <t>$K$12</t>
  </si>
  <si>
    <t>$K$12=$J$12</t>
  </si>
  <si>
    <t>$K$13=$J$13</t>
  </si>
  <si>
    <t>Minn Sent</t>
  </si>
  <si>
    <t>$K$5&lt;=$J$5</t>
  </si>
  <si>
    <t>Pitt Sent</t>
  </si>
  <si>
    <t>$K$6&lt;=$J$6</t>
  </si>
  <si>
    <t>Tucson Sent</t>
  </si>
  <si>
    <t>$K$7&lt;=$J$7</t>
  </si>
  <si>
    <t>Well 1</t>
  </si>
  <si>
    <t>Well 2</t>
  </si>
  <si>
    <t>Well 3</t>
  </si>
  <si>
    <t>Pump A</t>
  </si>
  <si>
    <t>Pump B</t>
  </si>
  <si>
    <t>Pump C</t>
  </si>
  <si>
    <t>Capacity</t>
  </si>
  <si>
    <t>R1</t>
  </si>
  <si>
    <t>R2</t>
  </si>
  <si>
    <t>R3</t>
  </si>
  <si>
    <t>R4</t>
  </si>
  <si>
    <t>R5</t>
  </si>
  <si>
    <t>Requirements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</si>
</sst>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  <font>
      <sz val="10"/>
      <color theme="1"/>
      <name val="Helvetica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6">
    <xf numFmtId="0" fontId="0" fillId="0" borderId="0" xfId="0"/>
    <xf numFmtId="0" fontId="2" fillId="0" borderId="0" xfId="0" applyFont="1"/>
    <xf numFmtId="2" fontId="0" fillId="0" borderId="0" xfId="0" applyNumberFormat="1"/>
    <xf numFmtId="1" fontId="0" fillId="2" borderId="0" xfId="0" applyNumberFormat="1" applyFill="1"/>
    <xf numFmtId="1" fontId="0" fillId="0" borderId="0" xfId="0" applyNumberFormat="1"/>
    <xf numFmtId="164" fontId="0" fillId="0" borderId="0" xfId="1" applyFont="1"/>
    <xf numFmtId="0" fontId="0" fillId="0" borderId="2" xfId="0" applyFill="1" applyBorder="1" applyAlignment="1"/>
    <xf numFmtId="0" fontId="3" fillId="0" borderId="1" xfId="0" applyFont="1" applyFill="1" applyBorder="1" applyAlignment="1">
      <alignment horizontal="center"/>
    </xf>
    <xf numFmtId="0" fontId="0" fillId="0" borderId="3" xfId="0" applyFill="1" applyBorder="1" applyAlignment="1"/>
    <xf numFmtId="164" fontId="0" fillId="0" borderId="2" xfId="0" applyNumberFormat="1" applyFill="1" applyBorder="1" applyAlignment="1"/>
    <xf numFmtId="1" fontId="0" fillId="0" borderId="3" xfId="0" applyNumberFormat="1" applyFill="1" applyBorder="1" applyAlignment="1"/>
    <xf numFmtId="1" fontId="0" fillId="0" borderId="2" xfId="0" applyNumberFormat="1" applyFill="1" applyBorder="1" applyAlignment="1"/>
    <xf numFmtId="0" fontId="0" fillId="2" borderId="0" xfId="0" applyFill="1"/>
    <xf numFmtId="0" fontId="0" fillId="0" borderId="3" xfId="0" applyNumberFormat="1" applyFill="1" applyBorder="1" applyAlignment="1"/>
    <xf numFmtId="0" fontId="0" fillId="0" borderId="2" xfId="0" applyNumberFormat="1" applyFill="1" applyBorder="1" applyAlignment="1"/>
    <xf numFmtId="0" fontId="4" fillId="0" borderId="0" xfId="0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3E641-BD23-4998-92EA-BEDB0E4CD72B}">
  <dimension ref="A1:G47"/>
  <sheetViews>
    <sheetView showGridLines="0" workbookViewId="0"/>
  </sheetViews>
  <sheetFormatPr baseColWidth="10" defaultColWidth="8.83203125" defaultRowHeight="15" x14ac:dyDescent="0.2"/>
  <cols>
    <col min="1" max="1" width="2.33203125" customWidth="1"/>
    <col min="2" max="2" width="5.83203125" bestFit="1" customWidth="1"/>
    <col min="3" max="3" width="16.5" bestFit="1" customWidth="1"/>
    <col min="4" max="4" width="13.6640625" bestFit="1" customWidth="1"/>
    <col min="5" max="5" width="11.83203125" bestFit="1" customWidth="1"/>
    <col min="6" max="6" width="7.6640625" bestFit="1" customWidth="1"/>
    <col min="7" max="7" width="5.5" bestFit="1" customWidth="1"/>
  </cols>
  <sheetData>
    <row r="1" spans="1:5" x14ac:dyDescent="0.2">
      <c r="A1" s="1" t="s">
        <v>19</v>
      </c>
    </row>
    <row r="2" spans="1:5" x14ac:dyDescent="0.2">
      <c r="A2" s="1" t="s">
        <v>20</v>
      </c>
    </row>
    <row r="3" spans="1:5" x14ac:dyDescent="0.2">
      <c r="A3" s="1" t="s">
        <v>21</v>
      </c>
    </row>
    <row r="4" spans="1:5" x14ac:dyDescent="0.2">
      <c r="A4" s="1" t="s">
        <v>22</v>
      </c>
    </row>
    <row r="5" spans="1:5" x14ac:dyDescent="0.2">
      <c r="A5" s="1" t="s">
        <v>23</v>
      </c>
    </row>
    <row r="6" spans="1:5" x14ac:dyDescent="0.2">
      <c r="A6" s="1"/>
      <c r="B6" t="s">
        <v>24</v>
      </c>
    </row>
    <row r="7" spans="1:5" x14ac:dyDescent="0.2">
      <c r="A7" s="1"/>
      <c r="B7" t="s">
        <v>25</v>
      </c>
    </row>
    <row r="8" spans="1:5" x14ac:dyDescent="0.2">
      <c r="A8" s="1"/>
      <c r="B8" t="s">
        <v>26</v>
      </c>
    </row>
    <row r="9" spans="1:5" x14ac:dyDescent="0.2">
      <c r="A9" s="1" t="s">
        <v>27</v>
      </c>
    </row>
    <row r="10" spans="1:5" x14ac:dyDescent="0.2">
      <c r="B10" t="s">
        <v>28</v>
      </c>
    </row>
    <row r="11" spans="1:5" x14ac:dyDescent="0.2">
      <c r="B11" t="s">
        <v>29</v>
      </c>
    </row>
    <row r="14" spans="1:5" ht="16" thickBot="1" x14ac:dyDescent="0.25">
      <c r="A14" t="s">
        <v>30</v>
      </c>
    </row>
    <row r="15" spans="1:5" ht="16" thickBot="1" x14ac:dyDescent="0.25">
      <c r="B15" s="7" t="s">
        <v>31</v>
      </c>
      <c r="C15" s="7" t="s">
        <v>32</v>
      </c>
      <c r="D15" s="7" t="s">
        <v>33</v>
      </c>
      <c r="E15" s="7" t="s">
        <v>34</v>
      </c>
    </row>
    <row r="16" spans="1:5" ht="16" thickBot="1" x14ac:dyDescent="0.25">
      <c r="B16" s="6" t="s">
        <v>42</v>
      </c>
      <c r="C16" s="6" t="s">
        <v>43</v>
      </c>
      <c r="D16" s="9">
        <v>23790</v>
      </c>
      <c r="E16" s="9">
        <v>21600</v>
      </c>
    </row>
    <row r="19" spans="1:6" ht="16" thickBot="1" x14ac:dyDescent="0.25">
      <c r="A19" t="s">
        <v>35</v>
      </c>
    </row>
    <row r="20" spans="1:6" ht="16" thickBot="1" x14ac:dyDescent="0.25">
      <c r="B20" s="7" t="s">
        <v>31</v>
      </c>
      <c r="C20" s="7" t="s">
        <v>32</v>
      </c>
      <c r="D20" s="7" t="s">
        <v>33</v>
      </c>
      <c r="E20" s="7" t="s">
        <v>34</v>
      </c>
      <c r="F20" s="7" t="s">
        <v>36</v>
      </c>
    </row>
    <row r="21" spans="1:6" x14ac:dyDescent="0.2">
      <c r="B21" s="8" t="s">
        <v>44</v>
      </c>
      <c r="C21" s="8" t="s">
        <v>45</v>
      </c>
      <c r="D21" s="10">
        <v>10000</v>
      </c>
      <c r="E21" s="10">
        <v>0</v>
      </c>
      <c r="F21" s="8" t="s">
        <v>46</v>
      </c>
    </row>
    <row r="22" spans="1:6" x14ac:dyDescent="0.2">
      <c r="B22" s="8" t="s">
        <v>47</v>
      </c>
      <c r="C22" s="8" t="s">
        <v>48</v>
      </c>
      <c r="D22" s="10">
        <v>0</v>
      </c>
      <c r="E22" s="10">
        <v>15000</v>
      </c>
      <c r="F22" s="8" t="s">
        <v>46</v>
      </c>
    </row>
    <row r="23" spans="1:6" x14ac:dyDescent="0.2">
      <c r="B23" s="8" t="s">
        <v>49</v>
      </c>
      <c r="C23" s="8" t="s">
        <v>50</v>
      </c>
      <c r="D23" s="10">
        <v>7500</v>
      </c>
      <c r="E23" s="10">
        <v>0</v>
      </c>
      <c r="F23" s="8" t="s">
        <v>46</v>
      </c>
    </row>
    <row r="24" spans="1:6" x14ac:dyDescent="0.2">
      <c r="B24" s="8" t="s">
        <v>51</v>
      </c>
      <c r="C24" s="8" t="s">
        <v>52</v>
      </c>
      <c r="D24" s="10">
        <v>0</v>
      </c>
      <c r="E24" s="10">
        <v>10000</v>
      </c>
      <c r="F24" s="8" t="s">
        <v>46</v>
      </c>
    </row>
    <row r="25" spans="1:6" x14ac:dyDescent="0.2">
      <c r="B25" s="8" t="s">
        <v>53</v>
      </c>
      <c r="C25" s="8" t="s">
        <v>54</v>
      </c>
      <c r="D25" s="10">
        <v>15000</v>
      </c>
      <c r="E25" s="10">
        <v>0</v>
      </c>
      <c r="F25" s="8" t="s">
        <v>46</v>
      </c>
    </row>
    <row r="26" spans="1:6" x14ac:dyDescent="0.2">
      <c r="B26" s="8" t="s">
        <v>55</v>
      </c>
      <c r="C26" s="8" t="s">
        <v>56</v>
      </c>
      <c r="D26" s="10">
        <v>7500</v>
      </c>
      <c r="E26" s="10">
        <v>15000</v>
      </c>
      <c r="F26" s="8" t="s">
        <v>46</v>
      </c>
    </row>
    <row r="27" spans="1:6" x14ac:dyDescent="0.2">
      <c r="B27" s="8" t="s">
        <v>57</v>
      </c>
      <c r="C27" s="8" t="s">
        <v>58</v>
      </c>
      <c r="D27" s="10">
        <v>8000</v>
      </c>
      <c r="E27" s="10">
        <v>5000</v>
      </c>
      <c r="F27" s="8" t="s">
        <v>46</v>
      </c>
    </row>
    <row r="28" spans="1:6" x14ac:dyDescent="0.2">
      <c r="B28" s="8" t="s">
        <v>59</v>
      </c>
      <c r="C28" s="8" t="s">
        <v>60</v>
      </c>
      <c r="D28" s="10">
        <v>0</v>
      </c>
      <c r="E28" s="10">
        <v>3000</v>
      </c>
      <c r="F28" s="8" t="s">
        <v>46</v>
      </c>
    </row>
    <row r="29" spans="1:6" x14ac:dyDescent="0.2">
      <c r="B29" s="8" t="s">
        <v>61</v>
      </c>
      <c r="C29" s="8" t="s">
        <v>62</v>
      </c>
      <c r="D29" s="10">
        <v>9500</v>
      </c>
      <c r="E29" s="10">
        <v>10000</v>
      </c>
      <c r="F29" s="8" t="s">
        <v>46</v>
      </c>
    </row>
    <row r="30" spans="1:6" x14ac:dyDescent="0.2">
      <c r="B30" s="8" t="s">
        <v>63</v>
      </c>
      <c r="C30" s="8" t="s">
        <v>64</v>
      </c>
      <c r="D30" s="10">
        <v>500</v>
      </c>
      <c r="E30" s="10">
        <v>0</v>
      </c>
      <c r="F30" s="8" t="s">
        <v>46</v>
      </c>
    </row>
    <row r="31" spans="1:6" x14ac:dyDescent="0.2">
      <c r="B31" s="8" t="s">
        <v>65</v>
      </c>
      <c r="C31" s="8" t="s">
        <v>66</v>
      </c>
      <c r="D31" s="10">
        <v>0</v>
      </c>
      <c r="E31" s="10">
        <v>0</v>
      </c>
      <c r="F31" s="8" t="s">
        <v>46</v>
      </c>
    </row>
    <row r="32" spans="1:6" x14ac:dyDescent="0.2">
      <c r="B32" s="8" t="s">
        <v>67</v>
      </c>
      <c r="C32" s="8" t="s">
        <v>68</v>
      </c>
      <c r="D32" s="10">
        <v>12000</v>
      </c>
      <c r="E32" s="10">
        <v>12000</v>
      </c>
      <c r="F32" s="8" t="s">
        <v>46</v>
      </c>
    </row>
    <row r="33" spans="1:7" x14ac:dyDescent="0.2">
      <c r="B33" s="8" t="s">
        <v>69</v>
      </c>
      <c r="C33" s="8" t="s">
        <v>70</v>
      </c>
      <c r="D33" s="10">
        <v>0</v>
      </c>
      <c r="E33" s="10">
        <v>0</v>
      </c>
      <c r="F33" s="8" t="s">
        <v>46</v>
      </c>
    </row>
    <row r="34" spans="1:7" ht="16" thickBot="1" x14ac:dyDescent="0.25">
      <c r="B34" s="6" t="s">
        <v>71</v>
      </c>
      <c r="C34" s="6" t="s">
        <v>72</v>
      </c>
      <c r="D34" s="11">
        <v>10000</v>
      </c>
      <c r="E34" s="11">
        <v>10000</v>
      </c>
      <c r="F34" s="6" t="s">
        <v>46</v>
      </c>
    </row>
    <row r="37" spans="1:7" ht="16" thickBot="1" x14ac:dyDescent="0.25">
      <c r="A37" t="s">
        <v>37</v>
      </c>
    </row>
    <row r="38" spans="1:7" ht="16" thickBot="1" x14ac:dyDescent="0.25">
      <c r="B38" s="7" t="s">
        <v>31</v>
      </c>
      <c r="C38" s="7" t="s">
        <v>32</v>
      </c>
      <c r="D38" s="7" t="s">
        <v>38</v>
      </c>
      <c r="E38" s="7" t="s">
        <v>39</v>
      </c>
      <c r="F38" s="7" t="s">
        <v>40</v>
      </c>
      <c r="G38" s="7" t="s">
        <v>41</v>
      </c>
    </row>
    <row r="39" spans="1:7" x14ac:dyDescent="0.2">
      <c r="B39" s="8" t="s">
        <v>73</v>
      </c>
      <c r="C39" s="8" t="s">
        <v>74</v>
      </c>
      <c r="D39" s="10">
        <v>10000</v>
      </c>
      <c r="E39" s="8" t="s">
        <v>75</v>
      </c>
      <c r="F39" s="8" t="s">
        <v>76</v>
      </c>
      <c r="G39" s="8">
        <v>0</v>
      </c>
    </row>
    <row r="40" spans="1:7" x14ac:dyDescent="0.2">
      <c r="B40" s="8" t="s">
        <v>77</v>
      </c>
      <c r="C40" s="8" t="s">
        <v>78</v>
      </c>
      <c r="D40" s="10">
        <v>15000</v>
      </c>
      <c r="E40" s="8" t="s">
        <v>79</v>
      </c>
      <c r="F40" s="8" t="s">
        <v>76</v>
      </c>
      <c r="G40" s="8">
        <v>0</v>
      </c>
    </row>
    <row r="41" spans="1:7" x14ac:dyDescent="0.2">
      <c r="B41" s="8" t="s">
        <v>80</v>
      </c>
      <c r="C41" s="8" t="s">
        <v>81</v>
      </c>
      <c r="D41" s="10">
        <v>15000</v>
      </c>
      <c r="E41" s="8" t="s">
        <v>82</v>
      </c>
      <c r="F41" s="8" t="s">
        <v>76</v>
      </c>
      <c r="G41" s="8">
        <v>0</v>
      </c>
    </row>
    <row r="42" spans="1:7" x14ac:dyDescent="0.2">
      <c r="B42" s="8" t="s">
        <v>83</v>
      </c>
      <c r="C42" s="8" t="s">
        <v>84</v>
      </c>
      <c r="D42" s="10">
        <v>8000</v>
      </c>
      <c r="E42" s="8" t="s">
        <v>85</v>
      </c>
      <c r="F42" s="8" t="s">
        <v>76</v>
      </c>
      <c r="G42" s="8">
        <v>0</v>
      </c>
    </row>
    <row r="43" spans="1:7" x14ac:dyDescent="0.2">
      <c r="B43" s="8" t="s">
        <v>86</v>
      </c>
      <c r="C43" s="8" t="s">
        <v>87</v>
      </c>
      <c r="D43" s="10">
        <v>10000</v>
      </c>
      <c r="E43" s="8" t="s">
        <v>88</v>
      </c>
      <c r="F43" s="8" t="s">
        <v>76</v>
      </c>
      <c r="G43" s="8">
        <v>0</v>
      </c>
    </row>
    <row r="44" spans="1:7" x14ac:dyDescent="0.2">
      <c r="B44" s="8" t="s">
        <v>89</v>
      </c>
      <c r="C44" s="8" t="s">
        <v>90</v>
      </c>
      <c r="D44" s="10">
        <v>12000</v>
      </c>
      <c r="E44" s="8" t="s">
        <v>91</v>
      </c>
      <c r="F44" s="8" t="s">
        <v>76</v>
      </c>
      <c r="G44" s="8">
        <v>0</v>
      </c>
    </row>
    <row r="45" spans="1:7" x14ac:dyDescent="0.2">
      <c r="B45" s="8" t="s">
        <v>92</v>
      </c>
      <c r="C45" s="8" t="s">
        <v>93</v>
      </c>
      <c r="D45" s="10">
        <v>10000</v>
      </c>
      <c r="E45" s="8" t="s">
        <v>94</v>
      </c>
      <c r="F45" s="8" t="s">
        <v>76</v>
      </c>
      <c r="G45" s="8">
        <v>0</v>
      </c>
    </row>
    <row r="46" spans="1:7" x14ac:dyDescent="0.2">
      <c r="B46" s="8" t="s">
        <v>95</v>
      </c>
      <c r="C46" s="8" t="s">
        <v>96</v>
      </c>
      <c r="D46" s="10">
        <v>15000</v>
      </c>
      <c r="E46" s="8" t="s">
        <v>97</v>
      </c>
      <c r="F46" s="8" t="s">
        <v>76</v>
      </c>
      <c r="G46" s="8">
        <v>0</v>
      </c>
    </row>
    <row r="47" spans="1:7" ht="16" thickBot="1" x14ac:dyDescent="0.25">
      <c r="B47" s="6" t="s">
        <v>98</v>
      </c>
      <c r="C47" s="6" t="s">
        <v>99</v>
      </c>
      <c r="D47" s="11">
        <v>25000</v>
      </c>
      <c r="E47" s="6" t="s">
        <v>100</v>
      </c>
      <c r="F47" s="6" t="s">
        <v>76</v>
      </c>
      <c r="G47" s="6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ACC12-D616-4257-B952-C891ECA71289}">
  <dimension ref="A1:O22"/>
  <sheetViews>
    <sheetView tabSelected="1" topLeftCell="B3" zoomScale="186" zoomScaleNormal="145" workbookViewId="0">
      <selection activeCell="I14" sqref="I14"/>
    </sheetView>
  </sheetViews>
  <sheetFormatPr baseColWidth="10" defaultColWidth="8.83203125" defaultRowHeight="15" x14ac:dyDescent="0.2"/>
  <cols>
    <col min="2" max="2" width="7.83203125" bestFit="1" customWidth="1"/>
    <col min="6" max="6" width="6.5" customWidth="1"/>
    <col min="7" max="7" width="5.33203125" customWidth="1"/>
    <col min="9" max="9" width="11.83203125" bestFit="1" customWidth="1"/>
    <col min="10" max="12" width="7.6640625" customWidth="1"/>
  </cols>
  <sheetData>
    <row r="1" spans="1:15" x14ac:dyDescent="0.2">
      <c r="A1" s="1" t="s">
        <v>0</v>
      </c>
    </row>
    <row r="2" spans="1:15" x14ac:dyDescent="0.2">
      <c r="A2" s="1" t="s">
        <v>12</v>
      </c>
      <c r="H2" s="1" t="s">
        <v>14</v>
      </c>
    </row>
    <row r="4" spans="1:15" x14ac:dyDescent="0.2">
      <c r="C4" t="s">
        <v>146</v>
      </c>
      <c r="D4" t="s">
        <v>147</v>
      </c>
      <c r="E4" t="s">
        <v>148</v>
      </c>
      <c r="J4" t="s">
        <v>146</v>
      </c>
      <c r="K4" t="s">
        <v>147</v>
      </c>
      <c r="L4" t="s">
        <v>148</v>
      </c>
      <c r="M4" t="s">
        <v>16</v>
      </c>
    </row>
    <row r="5" spans="1:15" x14ac:dyDescent="0.2">
      <c r="B5" t="s">
        <v>149</v>
      </c>
      <c r="C5" s="2">
        <v>1.52</v>
      </c>
      <c r="D5" s="2">
        <v>1.7</v>
      </c>
      <c r="E5" s="2">
        <v>1.45</v>
      </c>
      <c r="I5" t="s">
        <v>149</v>
      </c>
      <c r="J5" s="3">
        <v>93</v>
      </c>
      <c r="K5" s="3">
        <v>0</v>
      </c>
      <c r="L5" s="3">
        <v>28</v>
      </c>
      <c r="M5" s="4">
        <f>SUM(J5:L5)</f>
        <v>121</v>
      </c>
    </row>
    <row r="6" spans="1:15" x14ac:dyDescent="0.2">
      <c r="B6" t="s">
        <v>150</v>
      </c>
      <c r="C6" s="2">
        <v>1.6</v>
      </c>
      <c r="D6" s="2">
        <v>1.63</v>
      </c>
      <c r="E6" s="2">
        <v>1.57</v>
      </c>
      <c r="I6" t="s">
        <v>150</v>
      </c>
      <c r="J6" s="3">
        <v>0</v>
      </c>
      <c r="K6" s="3">
        <v>86</v>
      </c>
      <c r="L6" s="3">
        <v>0</v>
      </c>
      <c r="M6" s="4">
        <f>SUM(J6:L6)</f>
        <v>86</v>
      </c>
    </row>
    <row r="7" spans="1:15" x14ac:dyDescent="0.2">
      <c r="B7" t="s">
        <v>151</v>
      </c>
      <c r="C7" s="2">
        <v>1.4</v>
      </c>
      <c r="D7" s="2">
        <v>1.55</v>
      </c>
      <c r="E7" s="2">
        <v>1.3</v>
      </c>
      <c r="I7" t="s">
        <v>151</v>
      </c>
      <c r="J7" s="3">
        <v>0</v>
      </c>
      <c r="K7" s="3">
        <v>0</v>
      </c>
      <c r="L7" s="3">
        <v>67</v>
      </c>
      <c r="M7" s="4">
        <f>SUM(J7:L7)</f>
        <v>67</v>
      </c>
    </row>
    <row r="8" spans="1:15" x14ac:dyDescent="0.2">
      <c r="B8" t="s">
        <v>152</v>
      </c>
      <c r="C8">
        <v>93</v>
      </c>
      <c r="D8">
        <v>88</v>
      </c>
      <c r="E8">
        <v>95</v>
      </c>
      <c r="I8" t="s">
        <v>15</v>
      </c>
      <c r="J8" s="4">
        <f>SUM(J5:J7)</f>
        <v>93</v>
      </c>
      <c r="K8" s="4">
        <f t="shared" ref="K8:L8" si="0">SUM(K5:K7)</f>
        <v>86</v>
      </c>
      <c r="L8" s="4">
        <f t="shared" si="0"/>
        <v>95</v>
      </c>
    </row>
    <row r="13" spans="1:15" x14ac:dyDescent="0.2">
      <c r="C13" t="s">
        <v>153</v>
      </c>
      <c r="D13" t="s">
        <v>154</v>
      </c>
      <c r="E13" t="s">
        <v>155</v>
      </c>
      <c r="F13" t="s">
        <v>156</v>
      </c>
      <c r="G13" t="s">
        <v>157</v>
      </c>
      <c r="J13" t="s">
        <v>153</v>
      </c>
      <c r="K13" t="s">
        <v>154</v>
      </c>
      <c r="L13" t="s">
        <v>155</v>
      </c>
      <c r="M13" t="s">
        <v>156</v>
      </c>
      <c r="N13" t="s">
        <v>157</v>
      </c>
      <c r="O13" t="s">
        <v>15</v>
      </c>
    </row>
    <row r="14" spans="1:15" x14ac:dyDescent="0.2">
      <c r="B14" t="s">
        <v>149</v>
      </c>
      <c r="C14" s="15">
        <v>5.15</v>
      </c>
      <c r="D14" s="15">
        <v>5.69</v>
      </c>
      <c r="E14" s="15">
        <v>6.13</v>
      </c>
      <c r="F14" s="15">
        <v>5.63</v>
      </c>
      <c r="G14" s="15">
        <v>5.8</v>
      </c>
      <c r="I14" t="s">
        <v>149</v>
      </c>
      <c r="J14" s="15">
        <v>30</v>
      </c>
      <c r="K14" s="15">
        <v>0</v>
      </c>
      <c r="L14" s="15">
        <v>0</v>
      </c>
      <c r="M14" s="15">
        <v>91</v>
      </c>
      <c r="N14" s="15">
        <v>0</v>
      </c>
      <c r="O14">
        <f>SUM(J14:N14)</f>
        <v>121</v>
      </c>
    </row>
    <row r="15" spans="1:15" x14ac:dyDescent="0.2">
      <c r="B15" t="s">
        <v>150</v>
      </c>
      <c r="C15" s="15">
        <v>5.12</v>
      </c>
      <c r="D15" s="15">
        <v>5.47</v>
      </c>
      <c r="E15" s="15">
        <v>6.05</v>
      </c>
      <c r="F15" s="15">
        <v>6.12</v>
      </c>
      <c r="G15" s="15">
        <v>5.71</v>
      </c>
      <c r="I15" t="s">
        <v>150</v>
      </c>
      <c r="J15" s="15">
        <v>0</v>
      </c>
      <c r="K15" s="15">
        <v>57</v>
      </c>
      <c r="L15" s="15">
        <v>29</v>
      </c>
      <c r="M15" s="15">
        <v>0</v>
      </c>
      <c r="N15" s="15">
        <v>0</v>
      </c>
      <c r="O15">
        <f t="shared" ref="O15:O16" si="1">SUM(J15:N15)</f>
        <v>86</v>
      </c>
    </row>
    <row r="16" spans="1:15" x14ac:dyDescent="0.2">
      <c r="B16" t="s">
        <v>151</v>
      </c>
      <c r="C16" s="15">
        <v>5.32</v>
      </c>
      <c r="D16" s="15">
        <v>6.16</v>
      </c>
      <c r="E16" s="15">
        <v>6.25</v>
      </c>
      <c r="F16" s="15">
        <v>6.17</v>
      </c>
      <c r="G16" s="15">
        <v>5.87</v>
      </c>
      <c r="I16" t="s">
        <v>151</v>
      </c>
      <c r="J16" s="15">
        <v>0</v>
      </c>
      <c r="K16" s="15">
        <v>0</v>
      </c>
      <c r="L16" s="15">
        <v>19</v>
      </c>
      <c r="M16" s="15">
        <v>0</v>
      </c>
      <c r="N16" s="15">
        <v>48</v>
      </c>
      <c r="O16">
        <f t="shared" si="1"/>
        <v>67</v>
      </c>
    </row>
    <row r="17" spans="2:14" x14ac:dyDescent="0.2">
      <c r="B17" t="s">
        <v>158</v>
      </c>
      <c r="C17" s="15">
        <v>30</v>
      </c>
      <c r="D17" s="15">
        <v>57</v>
      </c>
      <c r="E17" s="15">
        <v>48</v>
      </c>
      <c r="F17" s="15">
        <v>91</v>
      </c>
      <c r="G17" s="15">
        <v>48</v>
      </c>
      <c r="I17" t="s">
        <v>16</v>
      </c>
      <c r="J17" s="15">
        <f>SUM(J14:J16)</f>
        <v>30</v>
      </c>
      <c r="K17" s="15">
        <f t="shared" ref="K17:N17" si="2">SUM(K14:K16)</f>
        <v>57</v>
      </c>
      <c r="L17" s="15">
        <f t="shared" si="2"/>
        <v>48</v>
      </c>
      <c r="M17" s="15">
        <f t="shared" si="2"/>
        <v>91</v>
      </c>
      <c r="N17" s="15">
        <f t="shared" si="2"/>
        <v>48</v>
      </c>
    </row>
    <row r="18" spans="2:14" x14ac:dyDescent="0.2">
      <c r="J18" s="4"/>
      <c r="K18" s="4"/>
      <c r="L18" s="4"/>
    </row>
    <row r="20" spans="2:14" x14ac:dyDescent="0.2">
      <c r="I20" t="s">
        <v>18</v>
      </c>
    </row>
    <row r="21" spans="2:14" x14ac:dyDescent="0.2">
      <c r="H21" t="s">
        <v>17</v>
      </c>
      <c r="I21" s="5">
        <f>SUMPRODUCT(J5:L7,C5:E7)+SUMPRODUCT(J14:N16,C14:G16)</f>
        <v>1963.82</v>
      </c>
    </row>
    <row r="22" spans="2:14" x14ac:dyDescent="0.2">
      <c r="I22" t="str">
        <f ca="1">_xlfn.FORMULATEXT(I21)</f>
        <v>=SUMPRODUCT(J5:L7,C5:E7)+SUMPRODUCT(J14:N16,C14:G16)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0CC11-0EB0-4529-BB9A-4F1EA61D3F71}">
  <dimension ref="A1:G47"/>
  <sheetViews>
    <sheetView showGridLines="0" workbookViewId="0"/>
  </sheetViews>
  <sheetFormatPr baseColWidth="10" defaultColWidth="8.83203125" defaultRowHeight="15" x14ac:dyDescent="0.2"/>
  <cols>
    <col min="1" max="1" width="2.33203125" customWidth="1"/>
    <col min="2" max="2" width="6.1640625" bestFit="1" customWidth="1"/>
    <col min="3" max="3" width="16.5" bestFit="1" customWidth="1"/>
    <col min="4" max="4" width="13.6640625" bestFit="1" customWidth="1"/>
    <col min="5" max="5" width="11.83203125" bestFit="1" customWidth="1"/>
    <col min="6" max="6" width="7.6640625" bestFit="1" customWidth="1"/>
    <col min="7" max="7" width="5.5" bestFit="1" customWidth="1"/>
  </cols>
  <sheetData>
    <row r="1" spans="1:5" x14ac:dyDescent="0.2">
      <c r="A1" s="1" t="s">
        <v>19</v>
      </c>
    </row>
    <row r="2" spans="1:5" x14ac:dyDescent="0.2">
      <c r="A2" s="1" t="s">
        <v>104</v>
      </c>
    </row>
    <row r="3" spans="1:5" x14ac:dyDescent="0.2">
      <c r="A3" s="1" t="s">
        <v>105</v>
      </c>
    </row>
    <row r="4" spans="1:5" x14ac:dyDescent="0.2">
      <c r="A4" s="1" t="s">
        <v>22</v>
      </c>
    </row>
    <row r="5" spans="1:5" x14ac:dyDescent="0.2">
      <c r="A5" s="1" t="s">
        <v>23</v>
      </c>
    </row>
    <row r="6" spans="1:5" x14ac:dyDescent="0.2">
      <c r="A6" s="1"/>
      <c r="B6" t="s">
        <v>24</v>
      </c>
    </row>
    <row r="7" spans="1:5" x14ac:dyDescent="0.2">
      <c r="A7" s="1"/>
      <c r="B7" t="s">
        <v>106</v>
      </c>
    </row>
    <row r="8" spans="1:5" x14ac:dyDescent="0.2">
      <c r="A8" s="1"/>
      <c r="B8" t="s">
        <v>107</v>
      </c>
    </row>
    <row r="9" spans="1:5" x14ac:dyDescent="0.2">
      <c r="A9" s="1" t="s">
        <v>27</v>
      </c>
    </row>
    <row r="10" spans="1:5" x14ac:dyDescent="0.2">
      <c r="B10" t="s">
        <v>28</v>
      </c>
    </row>
    <row r="11" spans="1:5" x14ac:dyDescent="0.2">
      <c r="B11" t="s">
        <v>29</v>
      </c>
    </row>
    <row r="14" spans="1:5" ht="16" thickBot="1" x14ac:dyDescent="0.25">
      <c r="A14" t="s">
        <v>30</v>
      </c>
    </row>
    <row r="15" spans="1:5" ht="16" thickBot="1" x14ac:dyDescent="0.25">
      <c r="B15" s="7" t="s">
        <v>31</v>
      </c>
      <c r="C15" s="7" t="s">
        <v>32</v>
      </c>
      <c r="D15" s="7" t="s">
        <v>33</v>
      </c>
      <c r="E15" s="7" t="s">
        <v>34</v>
      </c>
    </row>
    <row r="16" spans="1:5" ht="16" thickBot="1" x14ac:dyDescent="0.25">
      <c r="B16" s="6" t="s">
        <v>108</v>
      </c>
      <c r="C16" s="6" t="s">
        <v>109</v>
      </c>
      <c r="D16" s="9">
        <v>13440</v>
      </c>
      <c r="E16" s="9">
        <v>21600</v>
      </c>
    </row>
    <row r="19" spans="1:6" ht="16" thickBot="1" x14ac:dyDescent="0.25">
      <c r="A19" t="s">
        <v>35</v>
      </c>
    </row>
    <row r="20" spans="1:6" ht="16" thickBot="1" x14ac:dyDescent="0.25">
      <c r="B20" s="7" t="s">
        <v>31</v>
      </c>
      <c r="C20" s="7" t="s">
        <v>32</v>
      </c>
      <c r="D20" s="7" t="s">
        <v>33</v>
      </c>
      <c r="E20" s="7" t="s">
        <v>34</v>
      </c>
      <c r="F20" s="7" t="s">
        <v>36</v>
      </c>
    </row>
    <row r="21" spans="1:6" x14ac:dyDescent="0.2">
      <c r="B21" s="8" t="s">
        <v>110</v>
      </c>
      <c r="C21" s="8" t="s">
        <v>111</v>
      </c>
      <c r="D21" s="13">
        <v>10000</v>
      </c>
      <c r="E21" s="13">
        <v>0</v>
      </c>
      <c r="F21" s="8" t="s">
        <v>46</v>
      </c>
    </row>
    <row r="22" spans="1:6" x14ac:dyDescent="0.2">
      <c r="B22" s="8" t="s">
        <v>112</v>
      </c>
      <c r="C22" s="8" t="s">
        <v>113</v>
      </c>
      <c r="D22" s="13">
        <v>0</v>
      </c>
      <c r="E22" s="13">
        <v>10000</v>
      </c>
      <c r="F22" s="8" t="s">
        <v>46</v>
      </c>
    </row>
    <row r="23" spans="1:6" x14ac:dyDescent="0.2">
      <c r="B23" s="8" t="s">
        <v>114</v>
      </c>
      <c r="C23" s="8" t="s">
        <v>111</v>
      </c>
      <c r="D23" s="13">
        <v>0</v>
      </c>
      <c r="E23" s="13">
        <v>15000</v>
      </c>
      <c r="F23" s="8" t="s">
        <v>46</v>
      </c>
    </row>
    <row r="24" spans="1:6" x14ac:dyDescent="0.2">
      <c r="B24" s="8" t="s">
        <v>115</v>
      </c>
      <c r="C24" s="8" t="s">
        <v>113</v>
      </c>
      <c r="D24" s="13">
        <v>10000</v>
      </c>
      <c r="E24" s="13">
        <v>0</v>
      </c>
      <c r="F24" s="8" t="s">
        <v>46</v>
      </c>
    </row>
    <row r="25" spans="1:6" x14ac:dyDescent="0.2">
      <c r="B25" s="8" t="s">
        <v>116</v>
      </c>
      <c r="C25" s="8" t="s">
        <v>111</v>
      </c>
      <c r="D25" s="13">
        <v>0</v>
      </c>
      <c r="E25" s="13">
        <v>0</v>
      </c>
      <c r="F25" s="8" t="s">
        <v>46</v>
      </c>
    </row>
    <row r="26" spans="1:6" x14ac:dyDescent="0.2">
      <c r="B26" s="8" t="s">
        <v>117</v>
      </c>
      <c r="C26" s="8" t="s">
        <v>113</v>
      </c>
      <c r="D26" s="13">
        <v>5000</v>
      </c>
      <c r="E26" s="13">
        <v>15000</v>
      </c>
      <c r="F26" s="8" t="s">
        <v>46</v>
      </c>
    </row>
    <row r="27" spans="1:6" x14ac:dyDescent="0.2">
      <c r="B27" s="8" t="s">
        <v>118</v>
      </c>
      <c r="C27" s="8" t="s">
        <v>119</v>
      </c>
      <c r="D27" s="13">
        <v>0</v>
      </c>
      <c r="E27" s="13">
        <v>5000</v>
      </c>
      <c r="F27" s="8" t="s">
        <v>46</v>
      </c>
    </row>
    <row r="28" spans="1:6" x14ac:dyDescent="0.2">
      <c r="B28" s="8" t="s">
        <v>120</v>
      </c>
      <c r="C28" s="8" t="s">
        <v>121</v>
      </c>
      <c r="D28" s="13">
        <v>0</v>
      </c>
      <c r="E28" s="13">
        <v>10000</v>
      </c>
      <c r="F28" s="8" t="s">
        <v>46</v>
      </c>
    </row>
    <row r="29" spans="1:6" x14ac:dyDescent="0.2">
      <c r="B29" s="8" t="s">
        <v>122</v>
      </c>
      <c r="C29" s="8" t="s">
        <v>123</v>
      </c>
      <c r="D29" s="13">
        <v>0</v>
      </c>
      <c r="E29" s="13">
        <v>0</v>
      </c>
      <c r="F29" s="8" t="s">
        <v>46</v>
      </c>
    </row>
    <row r="30" spans="1:6" x14ac:dyDescent="0.2">
      <c r="B30" s="8" t="s">
        <v>124</v>
      </c>
      <c r="C30" s="8" t="s">
        <v>125</v>
      </c>
      <c r="D30" s="13">
        <v>5000</v>
      </c>
      <c r="E30" s="13">
        <v>0</v>
      </c>
      <c r="F30" s="8" t="s">
        <v>46</v>
      </c>
    </row>
    <row r="31" spans="1:6" x14ac:dyDescent="0.2">
      <c r="B31" s="8" t="s">
        <v>126</v>
      </c>
      <c r="C31" s="8" t="s">
        <v>119</v>
      </c>
      <c r="D31" s="13">
        <v>2000</v>
      </c>
      <c r="E31" s="13">
        <v>3000</v>
      </c>
      <c r="F31" s="8" t="s">
        <v>46</v>
      </c>
    </row>
    <row r="32" spans="1:6" x14ac:dyDescent="0.2">
      <c r="B32" s="8" t="s">
        <v>127</v>
      </c>
      <c r="C32" s="8" t="s">
        <v>121</v>
      </c>
      <c r="D32" s="13">
        <v>5000</v>
      </c>
      <c r="E32" s="13">
        <v>0</v>
      </c>
      <c r="F32" s="8" t="s">
        <v>46</v>
      </c>
    </row>
    <row r="33" spans="1:7" x14ac:dyDescent="0.2">
      <c r="B33" s="8" t="s">
        <v>128</v>
      </c>
      <c r="C33" s="8" t="s">
        <v>123</v>
      </c>
      <c r="D33" s="13">
        <v>4000</v>
      </c>
      <c r="E33" s="13">
        <v>12000</v>
      </c>
      <c r="F33" s="8" t="s">
        <v>46</v>
      </c>
    </row>
    <row r="34" spans="1:7" ht="16" thickBot="1" x14ac:dyDescent="0.25">
      <c r="B34" s="6" t="s">
        <v>129</v>
      </c>
      <c r="C34" s="6" t="s">
        <v>125</v>
      </c>
      <c r="D34" s="14">
        <v>0</v>
      </c>
      <c r="E34" s="14">
        <v>10000</v>
      </c>
      <c r="F34" s="6" t="s">
        <v>46</v>
      </c>
    </row>
    <row r="37" spans="1:7" ht="16" thickBot="1" x14ac:dyDescent="0.25">
      <c r="A37" t="s">
        <v>37</v>
      </c>
    </row>
    <row r="38" spans="1:7" ht="16" thickBot="1" x14ac:dyDescent="0.25">
      <c r="B38" s="7" t="s">
        <v>31</v>
      </c>
      <c r="C38" s="7" t="s">
        <v>32</v>
      </c>
      <c r="D38" s="7" t="s">
        <v>38</v>
      </c>
      <c r="E38" s="7" t="s">
        <v>39</v>
      </c>
      <c r="F38" s="7" t="s">
        <v>40</v>
      </c>
      <c r="G38" s="7" t="s">
        <v>41</v>
      </c>
    </row>
    <row r="39" spans="1:7" x14ac:dyDescent="0.2">
      <c r="B39" s="8" t="s">
        <v>69</v>
      </c>
      <c r="C39" s="8" t="s">
        <v>96</v>
      </c>
      <c r="D39" s="13">
        <v>15000</v>
      </c>
      <c r="E39" s="8" t="s">
        <v>130</v>
      </c>
      <c r="F39" s="8" t="s">
        <v>76</v>
      </c>
      <c r="G39" s="8">
        <v>0</v>
      </c>
    </row>
    <row r="40" spans="1:7" x14ac:dyDescent="0.2">
      <c r="B40" s="8" t="s">
        <v>131</v>
      </c>
      <c r="C40" s="8" t="s">
        <v>99</v>
      </c>
      <c r="D40" s="13">
        <v>25000</v>
      </c>
      <c r="E40" s="8" t="s">
        <v>132</v>
      </c>
      <c r="F40" s="8" t="s">
        <v>76</v>
      </c>
      <c r="G40" s="8">
        <v>0</v>
      </c>
    </row>
    <row r="41" spans="1:7" x14ac:dyDescent="0.2">
      <c r="B41" s="8" t="s">
        <v>133</v>
      </c>
      <c r="C41" s="8" t="s">
        <v>84</v>
      </c>
      <c r="D41" s="13">
        <v>8000</v>
      </c>
      <c r="E41" s="8" t="s">
        <v>134</v>
      </c>
      <c r="F41" s="8" t="s">
        <v>76</v>
      </c>
      <c r="G41" s="8">
        <v>0</v>
      </c>
    </row>
    <row r="42" spans="1:7" x14ac:dyDescent="0.2">
      <c r="B42" s="8" t="s">
        <v>135</v>
      </c>
      <c r="C42" s="8" t="s">
        <v>87</v>
      </c>
      <c r="D42" s="13">
        <v>10000</v>
      </c>
      <c r="E42" s="8" t="s">
        <v>136</v>
      </c>
      <c r="F42" s="8" t="s">
        <v>76</v>
      </c>
      <c r="G42" s="8">
        <v>0</v>
      </c>
    </row>
    <row r="43" spans="1:7" x14ac:dyDescent="0.2">
      <c r="B43" s="8" t="s">
        <v>137</v>
      </c>
      <c r="C43" s="8" t="s">
        <v>90</v>
      </c>
      <c r="D43" s="13">
        <v>12000</v>
      </c>
      <c r="E43" s="8" t="s">
        <v>138</v>
      </c>
      <c r="F43" s="8" t="s">
        <v>76</v>
      </c>
      <c r="G43" s="8">
        <v>0</v>
      </c>
    </row>
    <row r="44" spans="1:7" x14ac:dyDescent="0.2">
      <c r="B44" s="8" t="s">
        <v>59</v>
      </c>
      <c r="C44" s="8" t="s">
        <v>93</v>
      </c>
      <c r="D44" s="13">
        <v>10000</v>
      </c>
      <c r="E44" s="8" t="s">
        <v>139</v>
      </c>
      <c r="F44" s="8" t="s">
        <v>76</v>
      </c>
      <c r="G44" s="8">
        <v>0</v>
      </c>
    </row>
    <row r="45" spans="1:7" x14ac:dyDescent="0.2">
      <c r="B45" s="8" t="s">
        <v>47</v>
      </c>
      <c r="C45" s="8" t="s">
        <v>140</v>
      </c>
      <c r="D45" s="13">
        <v>10000</v>
      </c>
      <c r="E45" s="8" t="s">
        <v>141</v>
      </c>
      <c r="F45" s="8" t="s">
        <v>76</v>
      </c>
      <c r="G45" s="8">
        <v>0</v>
      </c>
    </row>
    <row r="46" spans="1:7" x14ac:dyDescent="0.2">
      <c r="B46" s="8" t="s">
        <v>53</v>
      </c>
      <c r="C46" s="8" t="s">
        <v>142</v>
      </c>
      <c r="D46" s="13">
        <v>15000</v>
      </c>
      <c r="E46" s="8" t="s">
        <v>143</v>
      </c>
      <c r="F46" s="8" t="s">
        <v>76</v>
      </c>
      <c r="G46" s="8">
        <v>0</v>
      </c>
    </row>
    <row r="47" spans="1:7" ht="16" thickBot="1" x14ac:dyDescent="0.25">
      <c r="B47" s="6" t="s">
        <v>77</v>
      </c>
      <c r="C47" s="6" t="s">
        <v>144</v>
      </c>
      <c r="D47" s="14">
        <v>15000</v>
      </c>
      <c r="E47" s="6" t="s">
        <v>145</v>
      </c>
      <c r="F47" s="6" t="s">
        <v>76</v>
      </c>
      <c r="G47" s="6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D27E9-E72D-408F-B3BB-57A4360C9BEB}">
  <dimension ref="A1:N18"/>
  <sheetViews>
    <sheetView zoomScale="212" zoomScaleNormal="130" workbookViewId="0">
      <selection activeCell="J16" sqref="J16"/>
    </sheetView>
  </sheetViews>
  <sheetFormatPr baseColWidth="10" defaultColWidth="8.83203125" defaultRowHeight="15" x14ac:dyDescent="0.2"/>
  <cols>
    <col min="1" max="1" width="5.1640625" customWidth="1"/>
    <col min="2" max="2" width="7.5" customWidth="1"/>
    <col min="3" max="3" width="4.83203125" customWidth="1"/>
    <col min="4" max="4" width="7.83203125" customWidth="1"/>
    <col min="5" max="5" width="7.5" customWidth="1"/>
    <col min="14" max="14" width="11.6640625" bestFit="1" customWidth="1"/>
  </cols>
  <sheetData>
    <row r="1" spans="1:14" x14ac:dyDescent="0.2">
      <c r="A1" t="s">
        <v>0</v>
      </c>
    </row>
    <row r="2" spans="1:14" x14ac:dyDescent="0.2">
      <c r="A2" t="s">
        <v>12</v>
      </c>
    </row>
    <row r="4" spans="1:14" x14ac:dyDescent="0.2">
      <c r="A4" s="1" t="s">
        <v>13</v>
      </c>
      <c r="E4" t="s">
        <v>101</v>
      </c>
      <c r="F4" t="s">
        <v>102</v>
      </c>
      <c r="H4" s="1" t="s">
        <v>11</v>
      </c>
      <c r="K4" t="s">
        <v>15</v>
      </c>
      <c r="N4" t="s">
        <v>17</v>
      </c>
    </row>
    <row r="5" spans="1:14" x14ac:dyDescent="0.2">
      <c r="A5">
        <v>1</v>
      </c>
      <c r="B5" t="s">
        <v>1</v>
      </c>
      <c r="C5">
        <v>8</v>
      </c>
      <c r="D5" t="s">
        <v>4</v>
      </c>
      <c r="E5" s="2">
        <v>0.4</v>
      </c>
      <c r="F5" s="12">
        <v>0</v>
      </c>
      <c r="H5">
        <v>1</v>
      </c>
      <c r="I5" t="s">
        <v>1</v>
      </c>
      <c r="J5">
        <v>10000</v>
      </c>
      <c r="K5">
        <f>SUMIF($A$5:$A$18,H5,$F$5:$F$18)</f>
        <v>10000</v>
      </c>
      <c r="M5" t="s">
        <v>18</v>
      </c>
      <c r="N5" s="5">
        <f>SUMPRODUCT(E5:E18,F5:F18)</f>
        <v>21600</v>
      </c>
    </row>
    <row r="6" spans="1:14" x14ac:dyDescent="0.2">
      <c r="A6">
        <v>1</v>
      </c>
      <c r="B6" t="s">
        <v>1</v>
      </c>
      <c r="C6">
        <v>9</v>
      </c>
      <c r="D6" t="s">
        <v>5</v>
      </c>
      <c r="E6" s="2">
        <v>0.32</v>
      </c>
      <c r="F6" s="12">
        <v>10000</v>
      </c>
      <c r="H6">
        <v>2</v>
      </c>
      <c r="I6" t="s">
        <v>2</v>
      </c>
      <c r="J6">
        <v>15000</v>
      </c>
      <c r="K6">
        <f>SUMIF($A$5:$A$18,H6,$F$5:$F$18)</f>
        <v>15000</v>
      </c>
    </row>
    <row r="7" spans="1:14" x14ac:dyDescent="0.2">
      <c r="A7">
        <v>2</v>
      </c>
      <c r="B7" t="s">
        <v>2</v>
      </c>
      <c r="C7">
        <v>8</v>
      </c>
      <c r="D7" t="s">
        <v>4</v>
      </c>
      <c r="E7" s="2">
        <v>0.22</v>
      </c>
      <c r="F7" s="12">
        <v>15000</v>
      </c>
      <c r="H7">
        <v>3</v>
      </c>
      <c r="I7" t="s">
        <v>3</v>
      </c>
      <c r="J7">
        <v>15000</v>
      </c>
      <c r="K7">
        <f t="shared" ref="K7" si="0">SUMIF($A$5:$A$18,H7,$F$5:$F$18)</f>
        <v>15000</v>
      </c>
    </row>
    <row r="8" spans="1:14" x14ac:dyDescent="0.2">
      <c r="A8">
        <v>2</v>
      </c>
      <c r="B8" t="s">
        <v>2</v>
      </c>
      <c r="C8">
        <v>9</v>
      </c>
      <c r="D8" t="s">
        <v>5</v>
      </c>
      <c r="E8" s="2">
        <v>0.24</v>
      </c>
      <c r="F8" s="12">
        <v>0</v>
      </c>
    </row>
    <row r="9" spans="1:14" x14ac:dyDescent="0.2">
      <c r="A9">
        <v>3</v>
      </c>
      <c r="B9" t="s">
        <v>3</v>
      </c>
      <c r="C9">
        <v>8</v>
      </c>
      <c r="D9" t="s">
        <v>4</v>
      </c>
      <c r="E9" s="2">
        <v>0.52</v>
      </c>
      <c r="F9" s="12">
        <v>0</v>
      </c>
      <c r="H9" s="1" t="s">
        <v>10</v>
      </c>
      <c r="K9" t="s">
        <v>16</v>
      </c>
    </row>
    <row r="10" spans="1:14" x14ac:dyDescent="0.2">
      <c r="A10">
        <v>3</v>
      </c>
      <c r="B10" t="s">
        <v>3</v>
      </c>
      <c r="C10">
        <v>9</v>
      </c>
      <c r="D10" t="s">
        <v>5</v>
      </c>
      <c r="E10" s="2">
        <v>0.36</v>
      </c>
      <c r="F10" s="12">
        <v>15000</v>
      </c>
      <c r="H10">
        <v>4</v>
      </c>
      <c r="I10" t="s">
        <v>6</v>
      </c>
      <c r="J10">
        <v>8000</v>
      </c>
      <c r="K10">
        <f>SUMIF($C$5:$C$18,H10,$F$5:$F$18)</f>
        <v>8000</v>
      </c>
    </row>
    <row r="11" spans="1:14" x14ac:dyDescent="0.2">
      <c r="A11">
        <v>8</v>
      </c>
      <c r="B11" t="s">
        <v>4</v>
      </c>
      <c r="C11">
        <v>4</v>
      </c>
      <c r="D11" t="s">
        <v>6</v>
      </c>
      <c r="E11" s="2">
        <v>0.18</v>
      </c>
      <c r="F11" s="12">
        <v>5000</v>
      </c>
      <c r="H11">
        <v>5</v>
      </c>
      <c r="I11" t="s">
        <v>7</v>
      </c>
      <c r="J11">
        <v>10000</v>
      </c>
      <c r="K11">
        <f t="shared" ref="K11:K13" si="1">SUMIF($C$5:$C$18,H11,$F$5:$F$18)</f>
        <v>10000</v>
      </c>
    </row>
    <row r="12" spans="1:14" x14ac:dyDescent="0.2">
      <c r="A12">
        <v>8</v>
      </c>
      <c r="B12" t="s">
        <v>4</v>
      </c>
      <c r="C12">
        <v>5</v>
      </c>
      <c r="D12" t="s">
        <v>7</v>
      </c>
      <c r="E12" s="2">
        <v>0.34</v>
      </c>
      <c r="F12" s="12">
        <v>10000</v>
      </c>
      <c r="H12">
        <v>6</v>
      </c>
      <c r="I12" t="s">
        <v>8</v>
      </c>
      <c r="J12">
        <v>12000</v>
      </c>
      <c r="K12">
        <f t="shared" si="1"/>
        <v>12000</v>
      </c>
    </row>
    <row r="13" spans="1:14" x14ac:dyDescent="0.2">
      <c r="A13">
        <v>8</v>
      </c>
      <c r="B13" t="s">
        <v>4</v>
      </c>
      <c r="C13">
        <v>6</v>
      </c>
      <c r="D13" t="s">
        <v>8</v>
      </c>
      <c r="E13" s="2">
        <v>0.16</v>
      </c>
      <c r="F13" s="12">
        <v>0</v>
      </c>
      <c r="H13">
        <v>7</v>
      </c>
      <c r="I13" t="s">
        <v>9</v>
      </c>
      <c r="J13">
        <v>10000</v>
      </c>
      <c r="K13">
        <f t="shared" si="1"/>
        <v>10000</v>
      </c>
    </row>
    <row r="14" spans="1:14" x14ac:dyDescent="0.2">
      <c r="A14">
        <v>8</v>
      </c>
      <c r="B14" t="s">
        <v>4</v>
      </c>
      <c r="C14">
        <v>7</v>
      </c>
      <c r="D14" t="s">
        <v>9</v>
      </c>
      <c r="E14" s="2">
        <v>0.36</v>
      </c>
      <c r="F14" s="12">
        <v>0</v>
      </c>
    </row>
    <row r="15" spans="1:14" x14ac:dyDescent="0.2">
      <c r="A15">
        <v>9</v>
      </c>
      <c r="B15" t="s">
        <v>5</v>
      </c>
      <c r="C15">
        <v>4</v>
      </c>
      <c r="D15" t="s">
        <v>6</v>
      </c>
      <c r="E15" s="2">
        <v>0.24</v>
      </c>
      <c r="F15" s="12">
        <v>3000</v>
      </c>
      <c r="H15" s="1" t="s">
        <v>103</v>
      </c>
      <c r="J15" t="s">
        <v>16</v>
      </c>
      <c r="K15" t="s">
        <v>15</v>
      </c>
    </row>
    <row r="16" spans="1:14" x14ac:dyDescent="0.2">
      <c r="A16">
        <v>9</v>
      </c>
      <c r="B16" t="s">
        <v>5</v>
      </c>
      <c r="C16">
        <v>5</v>
      </c>
      <c r="D16" t="s">
        <v>7</v>
      </c>
      <c r="E16" s="2">
        <v>0.48</v>
      </c>
      <c r="F16" s="12">
        <v>0</v>
      </c>
      <c r="H16">
        <v>8</v>
      </c>
      <c r="I16" t="s">
        <v>4</v>
      </c>
      <c r="J16">
        <f>SUMIF($C$5:$C$18,H16,$F$5:$F$18)</f>
        <v>15000</v>
      </c>
      <c r="K16">
        <f>SUMIF($A$5:$A$18,H16,$F$5:$F$18)</f>
        <v>15000</v>
      </c>
    </row>
    <row r="17" spans="1:11" x14ac:dyDescent="0.2">
      <c r="A17">
        <v>9</v>
      </c>
      <c r="B17" t="s">
        <v>5</v>
      </c>
      <c r="C17">
        <v>6</v>
      </c>
      <c r="D17" t="s">
        <v>8</v>
      </c>
      <c r="E17" s="2">
        <v>0.14000000000000001</v>
      </c>
      <c r="F17" s="12">
        <v>12000</v>
      </c>
      <c r="H17">
        <v>9</v>
      </c>
      <c r="I17" t="s">
        <v>5</v>
      </c>
      <c r="J17">
        <f>SUMIF($C$5:$C$18,H17,$F$5:$F$18)</f>
        <v>25000</v>
      </c>
      <c r="K17">
        <f>SUMIF($A$5:$A$18,H17,$F$5:$F$18)</f>
        <v>25000</v>
      </c>
    </row>
    <row r="18" spans="1:11" x14ac:dyDescent="0.2">
      <c r="A18">
        <v>9</v>
      </c>
      <c r="B18" t="s">
        <v>5</v>
      </c>
      <c r="C18">
        <v>7</v>
      </c>
      <c r="D18" t="s">
        <v>9</v>
      </c>
      <c r="E18" s="2">
        <v>0.3</v>
      </c>
      <c r="F18" s="12">
        <v>10000</v>
      </c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Answer Report 1</vt:lpstr>
      <vt:lpstr>Matrix</vt:lpstr>
      <vt:lpstr>Answer Report 2</vt:lpstr>
      <vt:lpstr>Flow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Bardossy</dc:creator>
  <cp:lastModifiedBy>Microsoft Office User</cp:lastModifiedBy>
  <dcterms:created xsi:type="dcterms:W3CDTF">2018-11-27T14:17:34Z</dcterms:created>
  <dcterms:modified xsi:type="dcterms:W3CDTF">2021-10-01T21:37:07Z</dcterms:modified>
</cp:coreProperties>
</file>