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D67431CD-D5EB-4A4F-B388-B82B4BE271A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odule1" sheetId="1" state="veryHidden" r:id="rId1"/>
    <sheet name="Answer Report 6.5(a)" sheetId="6" r:id="rId2"/>
    <sheet name="6.5_main" sheetId="5" r:id="rId3"/>
    <sheet name="6.7_main" sheetId="7" r:id="rId4"/>
    <sheet name="Answer Report 6.7" sheetId="8" r:id="rId5"/>
    <sheet name="STS_6.7" sheetId="9" r:id="rId6"/>
  </sheets>
  <definedNames>
    <definedName name="ChartData" localSheetId="5">STS_6.7!$K$5:$K$11</definedName>
    <definedName name="coin_cuttype" localSheetId="3" hidden="1">1</definedName>
    <definedName name="coin_dualtol" localSheetId="3" hidden="1">0.0000001</definedName>
    <definedName name="coin_heurs" localSheetId="3" hidden="1">1</definedName>
    <definedName name="coin_integerpresolve" localSheetId="3" hidden="1">1</definedName>
    <definedName name="coin_presolve1" localSheetId="3" hidden="1">1</definedName>
    <definedName name="coin_primaltol" localSheetId="3" hidden="1">0.0000001</definedName>
    <definedName name="InputValues" localSheetId="5">STS_6.7!$A$5:$A$11</definedName>
    <definedName name="OutputAddresses" localSheetId="5">STS_6.7!$B$4:$I$4</definedName>
    <definedName name="OutputValues" localSheetId="5">STS_6.7!$B$5:$I$11</definedName>
    <definedName name="solver_adj" localSheetId="2" hidden="1">'6.5_main'!$B$5:$B$12</definedName>
    <definedName name="solver_adj" localSheetId="3" hidden="1">'6.7_main'!$B$5:$G$5</definedName>
    <definedName name="solver_adj_ob" localSheetId="3" hidden="1">1</definedName>
    <definedName name="solver_cha" localSheetId="3" hidden="1">0</definedName>
    <definedName name="solver_chc1" localSheetId="3" hidden="1">0</definedName>
    <definedName name="solver_chc2" localSheetId="3" hidden="1">0</definedName>
    <definedName name="solver_chn" localSheetId="3" hidden="1">4</definedName>
    <definedName name="solver_chp1" localSheetId="3" hidden="1">0</definedName>
    <definedName name="solver_chp2" localSheetId="3" hidden="1">0</definedName>
    <definedName name="solver_cht" localSheetId="3" hidden="1">0</definedName>
    <definedName name="solver_cir1" localSheetId="3" hidden="1">1</definedName>
    <definedName name="solver_cir2" localSheetId="3" hidden="1">1</definedName>
    <definedName name="solver_con" localSheetId="3" hidden="1">" "</definedName>
    <definedName name="solver_con1" localSheetId="3" hidden="1">" "</definedName>
    <definedName name="solver_con2" localSheetId="3" hidden="1">" "</definedName>
    <definedName name="solver_cvg" localSheetId="2" hidden="1">0.0001</definedName>
    <definedName name="solver_cvg" localSheetId="3" hidden="1">0.0001</definedName>
    <definedName name="solver_dia" localSheetId="3" hidden="1">5</definedName>
    <definedName name="solver_drv" localSheetId="2" hidden="1">1</definedName>
    <definedName name="solver_drv" localSheetId="3" hidden="1">1</definedName>
    <definedName name="solver_dua" localSheetId="3" hidden="1">1</definedName>
    <definedName name="solver_eng" localSheetId="2" hidden="1">2</definedName>
    <definedName name="solver_eng" localSheetId="3" hidden="1">2</definedName>
    <definedName name="solver_est" localSheetId="3" hidden="1">1</definedName>
    <definedName name="solver_iao" localSheetId="3" hidden="1">0</definedName>
    <definedName name="solver_ibd" localSheetId="3" hidden="1">2</definedName>
    <definedName name="solver_ifs" localSheetId="3" hidden="1">0</definedName>
    <definedName name="solver_int" localSheetId="3" hidden="1">0</definedName>
    <definedName name="solver_irs" localSheetId="3" hidden="1">0</definedName>
    <definedName name="solver_ism" localSheetId="3" hidden="1">0</definedName>
    <definedName name="solver_itr" localSheetId="2" hidden="1">2147483647</definedName>
    <definedName name="solver_itr" localSheetId="3" hidden="1">1000</definedName>
    <definedName name="solver_kiv" localSheetId="3" hidden="1">2E+30</definedName>
    <definedName name="solver_lhs_ob1" localSheetId="3" hidden="1">0</definedName>
    <definedName name="solver_lhs_ob2" localSheetId="3" hidden="1">0</definedName>
    <definedName name="solver_lhs1" localSheetId="2" hidden="1">'6.5_main'!$B$21</definedName>
    <definedName name="solver_lhs1" localSheetId="3" hidden="1">'6.7_main'!$B$5:$G$5</definedName>
    <definedName name="solver_lhs2" localSheetId="2" hidden="1">'6.5_main'!$B$22</definedName>
    <definedName name="solver_lhs2" localSheetId="3" hidden="1">'6.7_main'!$B$5:$G$5</definedName>
    <definedName name="solver_lhs3" localSheetId="2" hidden="1">'6.5_main'!$B$5:$B$12</definedName>
    <definedName name="solver_lhs3" localSheetId="3" hidden="1">'6.7_main'!$H$13:$H$16</definedName>
    <definedName name="solver_lhs4" localSheetId="2" hidden="1">'6.5_main'!$C$13:$D$13</definedName>
    <definedName name="solver_lin" localSheetId="2" hidden="1">1</definedName>
    <definedName name="solver_lin" localSheetId="3" hidden="1">1</definedName>
    <definedName name="solver_mda" localSheetId="3" hidden="1">4</definedName>
    <definedName name="solver_mip" localSheetId="2" hidden="1">2147483647</definedName>
    <definedName name="solver_mip" localSheetId="3" hidden="1">1000</definedName>
    <definedName name="solver_mni" localSheetId="2" hidden="1">30</definedName>
    <definedName name="solver_mni" localSheetId="3" hidden="1">30</definedName>
    <definedName name="solver_mod" localSheetId="3" hidden="1">3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1000</definedName>
    <definedName name="solver_ntr" localSheetId="3" hidden="1">0</definedName>
    <definedName name="solver_ntri" hidden="1">1000</definedName>
    <definedName name="solver_num" localSheetId="2" hidden="1">4</definedName>
    <definedName name="solver_num" localSheetId="3" hidden="1">3</definedName>
    <definedName name="solver_nwt" localSheetId="3" hidden="1">1</definedName>
    <definedName name="solver_obc" localSheetId="3" hidden="1">0</definedName>
    <definedName name="solver_obp" localSheetId="3" hidden="1">0</definedName>
    <definedName name="solver_ofx" localSheetId="3" hidden="1">2</definedName>
    <definedName name="solver_opt" localSheetId="2" hidden="1">'6.5_main'!$E$16</definedName>
    <definedName name="solver_opt" localSheetId="3" hidden="1">'6.7_main'!$H$10</definedName>
    <definedName name="solver_opt_ob" localSheetId="3" hidden="1">1</definedName>
    <definedName name="solver_piv" localSheetId="3" hidden="1">0.000001</definedName>
    <definedName name="solver_pre" localSheetId="2" hidden="1">0.000001</definedName>
    <definedName name="solver_pre" localSheetId="3" hidden="1">0.00000001</definedName>
    <definedName name="solver_pro" localSheetId="3" hidden="1">2</definedName>
    <definedName name="solver_psi" localSheetId="3" hidden="1">0</definedName>
    <definedName name="solver_rbv" localSheetId="2" hidden="1">1</definedName>
    <definedName name="solver_rbv" localSheetId="3" hidden="1">1</definedName>
    <definedName name="solver_rdp" localSheetId="3" hidden="1">0</definedName>
    <definedName name="solver_red" localSheetId="3" hidden="1">0.000001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4</definedName>
    <definedName name="solver_rel3" localSheetId="2" hidden="1">5</definedName>
    <definedName name="solver_rel3" localSheetId="3" hidden="1">1</definedName>
    <definedName name="solver_rel4" localSheetId="2" hidden="1">1</definedName>
    <definedName name="solver_reo" localSheetId="3" hidden="1">2</definedName>
    <definedName name="solver_rep" localSheetId="3" hidden="1">2</definedName>
    <definedName name="solver_rhs1" localSheetId="2" hidden="1">'6.5_main'!$D$21</definedName>
    <definedName name="solver_rhs1" localSheetId="3" hidden="1">'6.7_main'!$B$7:$G$7</definedName>
    <definedName name="solver_rhs2" localSheetId="2" hidden="1">'6.5_main'!$D$22</definedName>
    <definedName name="solver_rhs2" localSheetId="3" hidden="1">"integer"</definedName>
    <definedName name="solver_rhs3" localSheetId="2" hidden="1">"binary"</definedName>
    <definedName name="solver_rhs3" localSheetId="3" hidden="1">'6.7_main'!$J$13:$J$16</definedName>
    <definedName name="solver_rhs4" localSheetId="2" hidden="1">'6.5_main'!$C$14:$D$14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rsmp" hidden="1">2</definedName>
    <definedName name="solver_rsp" localSheetId="3" hidden="1">0</definedName>
    <definedName name="solver_rtr" localSheetId="3" hidden="1">0</definedName>
    <definedName name="solver_rxc1" localSheetId="3" hidden="1">1</definedName>
    <definedName name="solver_rxc2" localSheetId="3" hidden="1">1</definedName>
    <definedName name="solver_rxv" localSheetId="3" hidden="1">1</definedName>
    <definedName name="solver_scl" localSheetId="2" hidden="1">1</definedName>
    <definedName name="solver_scl" localSheetId="3" hidden="1">2</definedName>
    <definedName name="solver_seed" hidden="1">0</definedName>
    <definedName name="solver_sel" localSheetId="3" hidden="1">1</definedName>
    <definedName name="solver_sho" localSheetId="2" hidden="1">2</definedName>
    <definedName name="solver_sho" localSheetId="3" hidden="1">2</definedName>
    <definedName name="solver_slv" localSheetId="3" hidden="1">0</definedName>
    <definedName name="solver_slvu" localSheetId="3" hidden="1">0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100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umod" localSheetId="3" hidden="1">1</definedName>
    <definedName name="solver_urs" localSheetId="3" hidden="1">0</definedName>
    <definedName name="solver_val" localSheetId="2" hidden="1">0</definedName>
    <definedName name="solver_val" localSheetId="3" hidden="1">0</definedName>
    <definedName name="solver_var" localSheetId="3" hidden="1">" "</definedName>
    <definedName name="solver_ver" localSheetId="2" hidden="1">2</definedName>
    <definedName name="solver_ver" localSheetId="3" hidden="1">2</definedName>
    <definedName name="solver_vir" localSheetId="3" hidden="1">1</definedName>
    <definedName name="solver_vol" localSheetId="3" hidden="1">0</definedName>
    <definedName name="solver_vst" localSheetId="3" hidden="1">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9" l="1"/>
  <c r="K11" i="9" s="1"/>
  <c r="K1" i="9"/>
  <c r="J16" i="7"/>
  <c r="H16" i="7"/>
  <c r="J15" i="7"/>
  <c r="H15" i="7"/>
  <c r="J14" i="7"/>
  <c r="H14" i="7"/>
  <c r="J13" i="7"/>
  <c r="H13" i="7"/>
  <c r="H10" i="7"/>
  <c r="J10" i="7" s="1"/>
  <c r="H9" i="7"/>
  <c r="H7" i="7"/>
  <c r="H5" i="7"/>
  <c r="J7" i="7" s="1"/>
  <c r="K5" i="9" l="1"/>
  <c r="K6" i="9"/>
  <c r="K7" i="9"/>
  <c r="K8" i="9"/>
  <c r="K9" i="9"/>
  <c r="K10" i="9"/>
  <c r="B21" i="5"/>
  <c r="B22" i="5"/>
  <c r="E16" i="5"/>
  <c r="D13" i="5"/>
  <c r="C1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B9274B62-2399-F245-80D0-749022F37F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 Cell</t>
        </r>
      </text>
    </comment>
    <comment ref="B6" authorId="0" shapeId="0" xr:uid="{1A3E0DA3-027C-0447-B9FB-FD139CBD44B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 Cell</t>
        </r>
      </text>
    </comment>
    <comment ref="B7" authorId="0" shapeId="0" xr:uid="{74B3E6ED-4BBF-7C4C-A0D2-7A6A51574A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B8" authorId="0" shapeId="0" xr:uid="{535BC86C-A980-4A41-B025-FD319D88481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B9" authorId="0" shapeId="0" xr:uid="{99890157-EC30-0C43-968E-4D51C4E800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B10" authorId="0" shapeId="0" xr:uid="{B8E81770-93B6-DB4E-A31E-7EBEE97D1C1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B11" authorId="0" shapeId="0" xr:uid="{74E462D6-5A5B-114F-9610-6BA5FA78148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B12" authorId="0" shapeId="0" xr:uid="{B513C018-528C-3346-AB81-3DE8DEC904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Variable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C13" authorId="0" shapeId="0" xr:uid="{7D929C2F-F5AC-E949-936A-7B0121E22A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Constraint Cell</t>
        </r>
      </text>
    </comment>
    <comment ref="D13" authorId="0" shapeId="0" xr:uid="{58151E57-31B6-2E43-A577-01FF2A10E8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Constraint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E16" authorId="0" shapeId="0" xr:uid="{4F849600-CFFB-2440-976A-5B423B8FD10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Objective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Cell</t>
        </r>
      </text>
    </comment>
    <comment ref="B21" authorId="0" shapeId="0" xr:uid="{63972A0E-B501-1E41-83AE-663DE3DB6D1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Constraint Cell</t>
        </r>
      </text>
    </comment>
    <comment ref="B22" authorId="0" shapeId="0" xr:uid="{1A365413-D1A4-7744-AC0E-C72CA3D764D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Constraint Cell</t>
        </r>
      </text>
    </comment>
  </commentList>
</comments>
</file>

<file path=xl/sharedStrings.xml><?xml version="1.0" encoding="utf-8"?>
<sst xmlns="http://schemas.openxmlformats.org/spreadsheetml/2006/main" count="224" uniqueCount="128">
  <si>
    <t>Select?</t>
  </si>
  <si>
    <t>Project</t>
  </si>
  <si>
    <t>(0=no, 1=yes)</t>
  </si>
  <si>
    <t>Total Net Present Value</t>
  </si>
  <si>
    <t>Scientists Required</t>
  </si>
  <si>
    <t>Expense ($000)</t>
  </si>
  <si>
    <t>Profit ($000)</t>
  </si>
  <si>
    <t>Total</t>
  </si>
  <si>
    <t>Available</t>
  </si>
  <si>
    <t>Microsoft Excel 16.53 Answer Report</t>
  </si>
  <si>
    <t>Solver Engine</t>
  </si>
  <si>
    <t>Engine: Simplex LP</t>
  </si>
  <si>
    <t>Solver Options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</si>
  <si>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</si>
  <si>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</si>
  <si>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</si>
  <si>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</si>
  <si>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</si>
  <si>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</si>
  <si>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</si>
  <si>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</si>
  <si>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</si>
  <si>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</si>
  <si>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</si>
  <si>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</si>
  <si>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Total Net Present Value Profit ($000)</t>
  </si>
  <si>
    <t>$B$6</t>
  </si>
  <si>
    <t>$B$7</t>
  </si>
  <si>
    <t>$B$8</t>
  </si>
  <si>
    <t>$B$9</t>
  </si>
  <si>
    <t>$B$10</t>
  </si>
  <si>
    <t>$B$11</t>
  </si>
  <si>
    <t>$B$12</t>
  </si>
  <si>
    <t>Total Expense ($000)</t>
  </si>
  <si>
    <t>Not Binding</t>
  </si>
  <si>
    <t>Total Scientists Required</t>
  </si>
  <si>
    <t>Binary</t>
  </si>
  <si>
    <t>Result: Solver found an integer solution within tolerance.  All constraints are satisfied.</t>
  </si>
  <si>
    <t>Worksheet: [telenor.xlsx]Sheet3</t>
  </si>
  <si>
    <t>Report Created: 2021/10/4 4:35:47 PM</t>
  </si>
  <si>
    <t>Solution Time: 2775.797 Seconds.</t>
  </si>
  <si>
    <t>Iterations: 0 Subproblems: 72</t>
  </si>
  <si>
    <t>Max Time Unlimited, Iterations Unlimited, Precision 1E-06, Use Automatic Scaling</t>
  </si>
  <si>
    <t>Max Subproblems Unlimited, Max Integer Sols Unlimited, Integer Tolerance 1%, Assume NonNegative</t>
  </si>
  <si>
    <t>$E$16</t>
  </si>
  <si>
    <t>$B$5</t>
  </si>
  <si>
    <t>$C$13</t>
  </si>
  <si>
    <t>$C$13&lt;=$C$14</t>
  </si>
  <si>
    <t>$D$13</t>
  </si>
  <si>
    <t>$D$13&lt;=$D$14</t>
  </si>
  <si>
    <t>$B$5:$B$12=Binary</t>
  </si>
  <si>
    <t>Extra Limit</t>
  </si>
  <si>
    <t>6.5 Choosing R&amp;D Projects:</t>
  </si>
  <si>
    <t>X2+X5</t>
  </si>
  <si>
    <t>&lt;=</t>
  </si>
  <si>
    <t>X5+X6+X7+X8</t>
  </si>
  <si>
    <t>&gt;=</t>
  </si>
  <si>
    <t>Applied In</t>
  </si>
  <si>
    <t>(b) (c)</t>
  </si>
  <si>
    <t>(c)</t>
  </si>
  <si>
    <t>6.7 Reservation Scheduling</t>
  </si>
  <si>
    <t>Decision Variables</t>
  </si>
  <si>
    <t>shift Number</t>
  </si>
  <si>
    <t>Presentage</t>
  </si>
  <si>
    <t>FSSM</t>
  </si>
  <si>
    <t>FS</t>
  </si>
  <si>
    <t>FSS</t>
  </si>
  <si>
    <t>SS</t>
  </si>
  <si>
    <t>SSM</t>
  </si>
  <si>
    <t>Sunday</t>
  </si>
  <si>
    <t>days</t>
  </si>
  <si>
    <t>Objective Function</t>
  </si>
  <si>
    <t>Total dollar</t>
  </si>
  <si>
    <t>Rate</t>
  </si>
  <si>
    <t>LHS</t>
  </si>
  <si>
    <t>RHS</t>
  </si>
  <si>
    <t>FR</t>
  </si>
  <si>
    <t>SA</t>
  </si>
  <si>
    <t>SU</t>
  </si>
  <si>
    <t>Mo</t>
  </si>
  <si>
    <t>Worksheet: [IA5_6.7.xlsx]agentscheduling</t>
  </si>
  <si>
    <t>Report Created: 2021/10/6 1:55:06 PM</t>
  </si>
  <si>
    <t>Result: Solver found a solution.  All constraints and optimality conditions are satisfied.</t>
  </si>
  <si>
    <t>Solution Time: 3159.419 Seconds.</t>
  </si>
  <si>
    <t>Iterations: 7 Subproblems: 0</t>
  </si>
  <si>
    <t>Max Time 100 sec, Iterations 1000, Precision 0.00000001</t>
  </si>
  <si>
    <t>Max Subproblems 1000, Max Integer Sols 1000, Integer Tolerance 0%, Assume NonNegative</t>
  </si>
  <si>
    <t>$H$10</t>
  </si>
  <si>
    <t>Rate Total</t>
  </si>
  <si>
    <t>days FSSM</t>
  </si>
  <si>
    <t>$C$5</t>
  </si>
  <si>
    <t>days FS</t>
  </si>
  <si>
    <t>$D$5</t>
  </si>
  <si>
    <t>days FSS</t>
  </si>
  <si>
    <t>$E$5</t>
  </si>
  <si>
    <t>days SS</t>
  </si>
  <si>
    <t>$F$5</t>
  </si>
  <si>
    <t>days SSM</t>
  </si>
  <si>
    <t>$G$5</t>
  </si>
  <si>
    <t>days Sunday</t>
  </si>
  <si>
    <t>$H$13</t>
  </si>
  <si>
    <t>FR LHS</t>
  </si>
  <si>
    <t>$H$13&lt;=$J$13</t>
  </si>
  <si>
    <t>$H$14</t>
  </si>
  <si>
    <t>SA LHS</t>
  </si>
  <si>
    <t>$H$14&lt;=$J$14</t>
  </si>
  <si>
    <t>Binding</t>
  </si>
  <si>
    <t>$H$15</t>
  </si>
  <si>
    <t>SU LHS</t>
  </si>
  <si>
    <t>$H$15&lt;=$J$15</t>
  </si>
  <si>
    <t>$H$16</t>
  </si>
  <si>
    <t>Mo LHS</t>
  </si>
  <si>
    <t>$H$16&lt;=$J$16</t>
  </si>
  <si>
    <t>$B$5&lt;=$B$7</t>
  </si>
  <si>
    <t>$C$5&lt;=$C$7</t>
  </si>
  <si>
    <t>$D$5&lt;=$D$7</t>
  </si>
  <si>
    <t>$E$5&lt;=$E$7</t>
  </si>
  <si>
    <t>$F$5&lt;=$F$7</t>
  </si>
  <si>
    <t>$G$5&lt;=$G$7</t>
  </si>
  <si>
    <t>$B$5:$G$5=Integer</t>
  </si>
  <si>
    <t>Oneway analysis for Solver model in agentscheduling worksheet</t>
  </si>
  <si>
    <t>Input (cell $L$13) values along side, output cell(s) along top</t>
  </si>
  <si>
    <t>Data for chart</t>
  </si>
  <si>
    <t>MO</t>
  </si>
  <si>
    <t>Total customer</t>
  </si>
  <si>
    <t>Customer precentage</t>
  </si>
  <si>
    <t>Dollar precentage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</si>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</sst>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_);\(&quot;¥&quot;#,##0\)"/>
    <numFmt numFmtId="164" formatCode="General_)"/>
    <numFmt numFmtId="165" formatCode="_(&quot;$&quot;* #,##0.00_);_(&quot;$&quot;* \(#,##0.00\);_(&quot;$&quot;* &quot;-&quot;??_);_(@_)"/>
    <numFmt numFmtId="166" formatCode="0.00_);\(0.00\)"/>
  </numFmts>
  <fonts count="17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MS Sans Serif"/>
    </font>
    <font>
      <b/>
      <sz val="10"/>
      <color indexed="18"/>
      <name val="MS Sans Serif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</font>
    <font>
      <b/>
      <sz val="10"/>
      <color indexed="18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/>
    <xf numFmtId="165" fontId="2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2" borderId="0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/>
    <xf numFmtId="0" fontId="0" fillId="0" borderId="4" xfId="0" applyFill="1" applyBorder="1" applyAlignment="1"/>
    <xf numFmtId="0" fontId="7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5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1" fontId="0" fillId="0" borderId="5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Border="1"/>
    <xf numFmtId="1" fontId="4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7" fontId="5" fillId="2" borderId="2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1" fillId="0" borderId="0" xfId="1" applyFont="1"/>
    <xf numFmtId="0" fontId="12" fillId="0" borderId="0" xfId="1" applyFont="1"/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2" applyNumberFormat="1" applyFont="1" applyAlignment="1">
      <alignment horizontal="right"/>
    </xf>
    <xf numFmtId="0" fontId="12" fillId="0" borderId="0" xfId="1" applyFont="1" applyAlignment="1">
      <alignment horizontal="right"/>
    </xf>
    <xf numFmtId="0" fontId="12" fillId="3" borderId="7" xfId="1" applyFont="1" applyFill="1" applyBorder="1"/>
    <xf numFmtId="0" fontId="12" fillId="3" borderId="8" xfId="1" applyFont="1" applyFill="1" applyBorder="1"/>
    <xf numFmtId="166" fontId="12" fillId="4" borderId="9" xfId="3" applyNumberFormat="1" applyFont="1" applyFill="1" applyBorder="1"/>
    <xf numFmtId="2" fontId="12" fillId="0" borderId="0" xfId="1" applyNumberFormat="1" applyFont="1"/>
    <xf numFmtId="166" fontId="12" fillId="5" borderId="9" xfId="3" applyNumberFormat="1" applyFont="1" applyFill="1" applyBorder="1"/>
    <xf numFmtId="0" fontId="13" fillId="0" borderId="0" xfId="1" applyFont="1" applyAlignment="1">
      <alignment horizontal="right"/>
    </xf>
    <xf numFmtId="164" fontId="1" fillId="0" borderId="0" xfId="2" applyFont="1"/>
    <xf numFmtId="164" fontId="2" fillId="0" borderId="0" xfId="2"/>
    <xf numFmtId="164" fontId="15" fillId="0" borderId="3" xfId="2" applyFont="1" applyBorder="1" applyAlignment="1">
      <alignment horizontal="center"/>
    </xf>
    <xf numFmtId="164" fontId="2" fillId="0" borderId="4" xfId="2" applyBorder="1"/>
    <xf numFmtId="166" fontId="2" fillId="0" borderId="4" xfId="2" applyNumberFormat="1" applyBorder="1"/>
    <xf numFmtId="164" fontId="2" fillId="0" borderId="5" xfId="2" applyBorder="1"/>
    <xf numFmtId="0" fontId="2" fillId="0" borderId="5" xfId="2" applyNumberFormat="1" applyBorder="1"/>
    <xf numFmtId="0" fontId="2" fillId="0" borderId="4" xfId="2" applyNumberFormat="1" applyBorder="1"/>
    <xf numFmtId="164" fontId="16" fillId="0" borderId="0" xfId="2" applyFont="1"/>
    <xf numFmtId="164" fontId="2" fillId="0" borderId="0" xfId="2" applyAlignment="1">
      <alignment horizontal="right" textRotation="90"/>
    </xf>
    <xf numFmtId="164" fontId="2" fillId="6" borderId="0" xfId="2" applyFill="1" applyAlignment="1">
      <alignment horizontal="right" textRotation="90"/>
    </xf>
    <xf numFmtId="0" fontId="2" fillId="0" borderId="0" xfId="2" applyNumberFormat="1"/>
    <xf numFmtId="0" fontId="2" fillId="0" borderId="10" xfId="2" applyNumberFormat="1" applyBorder="1"/>
    <xf numFmtId="0" fontId="2" fillId="0" borderId="11" xfId="2" applyNumberFormat="1" applyBorder="1"/>
    <xf numFmtId="166" fontId="2" fillId="0" borderId="11" xfId="2" applyNumberFormat="1" applyBorder="1"/>
    <xf numFmtId="0" fontId="2" fillId="0" borderId="12" xfId="2" applyNumberFormat="1" applyBorder="1"/>
    <xf numFmtId="0" fontId="2" fillId="0" borderId="13" xfId="2" applyNumberFormat="1" applyBorder="1"/>
    <xf numFmtId="166" fontId="2" fillId="0" borderId="0" xfId="2" applyNumberFormat="1"/>
    <xf numFmtId="0" fontId="2" fillId="0" borderId="14" xfId="2" applyNumberFormat="1" applyBorder="1"/>
    <xf numFmtId="0" fontId="2" fillId="0" borderId="15" xfId="2" applyNumberFormat="1" applyBorder="1"/>
    <xf numFmtId="0" fontId="2" fillId="0" borderId="16" xfId="2" applyNumberFormat="1" applyBorder="1"/>
    <xf numFmtId="166" fontId="2" fillId="0" borderId="16" xfId="2" applyNumberFormat="1" applyBorder="1"/>
    <xf numFmtId="0" fontId="2" fillId="0" borderId="17" xfId="2" applyNumberFormat="1" applyBorder="1"/>
  </cellXfs>
  <cellStyles count="4">
    <cellStyle name="Currency 2" xfId="3" xr:uid="{E3B56CD7-2286-594E-8BFF-371E9C5525F6}"/>
    <cellStyle name="Normal" xfId="0" builtinId="0"/>
    <cellStyle name="Normal 2" xfId="1" xr:uid="{4B018EC6-1142-774D-B47B-74B5D165E6CD}"/>
    <cellStyle name="Normal 3" xfId="2" xr:uid="{180DB13C-9842-D84B-9DBC-FC0DFD0CA36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STS_6.7!$K$1</c:f>
          <c:strCache>
            <c:ptCount val="1"/>
            <c:pt idx="0">
              <c:v>Sensitivity of Customer precentage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STS_6.7!$A$5:$A$11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cat>
          <c:val>
            <c:numRef>
              <c:f>STS_6.7!$K$5:$K$11</c:f>
              <c:numCache>
                <c:formatCode>General_)</c:formatCode>
                <c:ptCount val="7"/>
                <c:pt idx="0">
                  <c:v>0.63157894736842102</c:v>
                </c:pt>
                <c:pt idx="1">
                  <c:v>0.68421052631578949</c:v>
                </c:pt>
                <c:pt idx="2">
                  <c:v>0.73684210526315785</c:v>
                </c:pt>
                <c:pt idx="3">
                  <c:v>0.78947368421052633</c:v>
                </c:pt>
                <c:pt idx="4">
                  <c:v>0.84210526315789469</c:v>
                </c:pt>
                <c:pt idx="5">
                  <c:v>0.89473684210526316</c:v>
                </c:pt>
                <c:pt idx="6">
                  <c:v>0.94736842105263153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7-2E40-A7D7-7BD115998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72576"/>
        <c:axId val="158292256"/>
      </c:lineChart>
      <c:catAx>
        <c:axId val="15757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($L$13)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292256"/>
        <c:crosses val="autoZero"/>
        <c:auto val="1"/>
        <c:lblAlgn val="ctr"/>
        <c:lblOffset val="100"/>
        <c:noMultiLvlLbl val="0"/>
      </c:catAx>
      <c:valAx>
        <c:axId val="158292256"/>
        <c:scaling>
          <c:orientation val="minMax"/>
        </c:scaling>
        <c:delete val="0"/>
        <c:axPos val="l"/>
        <c:majorGridlines/>
        <c:numFmt formatCode="General_)" sourceLinked="1"/>
        <c:majorTickMark val="out"/>
        <c:minorTickMark val="none"/>
        <c:tickLblPos val="nextTo"/>
        <c:crossAx val="15757257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/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165100</xdr:colOff>
      <xdr:row>1</xdr:row>
      <xdr:rowOff>63500</xdr:rowOff>
    </xdr:from>
    <xdr:to>
      <xdr:col>13</xdr:col>
      <xdr:colOff>225425</xdr:colOff>
      <xdr:row>6</xdr:row>
      <xdr:rowOff>174625</xdr:rowOff>
    </xdr:to>
    <xdr:sp macro="" textlink="">
      <xdr:nvSpPr>
        <xdr:cNvPr id="2" name="Note">
          <a:extLst>
            <a:ext uri="{FF2B5EF4-FFF2-40B4-BE49-F238E27FC236}">
              <a16:creationId xmlns:a16="http://schemas.microsoft.com/office/drawing/2014/main" id="{9A14E1A3-D2C7-A04A-8057-0D1EE0972245}"/>
            </a:ext>
          </a:extLst>
        </xdr:cNvPr>
        <xdr:cNvSpPr txBox="1">
          <a:spLocks noChangeArrowheads="1"/>
        </xdr:cNvSpPr>
      </xdr:nvSpPr>
      <xdr:spPr bwMode="auto">
        <a:xfrm>
          <a:off x="6311900" y="254000"/>
          <a:ext cx="2498725" cy="10636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M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ax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imize:   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H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8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By changing: B5:G5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Subject to: 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H13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: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H16&lt;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=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J13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: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J16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            </a:t>
          </a:r>
        </a:p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Fixedsys"/>
            </a:rPr>
            <a:t>                    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 B5: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G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5&gt;=0 &amp; integer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Fixedsys"/>
            </a:rPr>
            <a:t>                     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B5:G5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&lt;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=B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7</a:t>
          </a: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:G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Fixedsys"/>
            </a:rPr>
            <a:t>7</a:t>
          </a:r>
          <a:endParaRPr lang="en-US" sz="1000" b="0" i="0" u="none" strike="noStrike" baseline="0">
            <a:solidFill>
              <a:srgbClr val="000000"/>
            </a:solidFill>
            <a:latin typeface="Fixedsy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495300</xdr:colOff>
      <xdr:row>13</xdr:row>
      <xdr:rowOff>152400</xdr:rowOff>
    </xdr:from>
    <xdr:to>
      <xdr:col>10</xdr:col>
      <xdr:colOff>419100</xdr:colOff>
      <xdr:row>31</xdr:row>
      <xdr:rowOff>38100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7A16DCB7-D39A-9144-930F-9CBC3C1CD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393700</xdr:colOff>
      <xdr:row>3</xdr:row>
      <xdr:rowOff>76200</xdr:rowOff>
    </xdr:from>
    <xdr:to>
      <xdr:col>14</xdr:col>
      <xdr:colOff>355600</xdr:colOff>
      <xdr:row>3</xdr:row>
      <xdr:rowOff>838200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087240-506A-F542-8BB6-49BCFF3E05ED}"/>
            </a:ext>
          </a:extLst>
        </xdr:cNvPr>
        <xdr:cNvSpPr txBox="1"/>
      </xdr:nvSpPr>
      <xdr:spPr>
        <a:xfrm>
          <a:off x="9474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83B0-E5FA-D84D-A566-77395CDD0774}">
  <sheetPr codeName="Sheet2"/>
  <dimension ref="A1:G35"/>
  <sheetViews>
    <sheetView showGridLines="0" tabSelected="1" workbookViewId="0">
      <selection activeCell="C53" sqref="C53"/>
    </sheetView>
  </sheetViews>
  <sheetFormatPr baseColWidth="10" defaultRowHeight="13"/>
  <cols>
    <col min="1" max="1" width="2.6640625" customWidth="1"/>
    <col min="2" max="2" width="18.6640625" bestFit="1" customWidth="1"/>
    <col min="3" max="3" width="32.33203125" bestFit="1" customWidth="1"/>
    <col min="4" max="4" width="14.33203125" bestFit="1" customWidth="1"/>
    <col min="5" max="5" width="14.6640625" bestFit="1" customWidth="1"/>
    <col min="6" max="6" width="11.6640625" bestFit="1" customWidth="1"/>
    <col min="7" max="7" width="6.1640625" bestFit="1" customWidth="1"/>
  </cols>
  <sheetData>
    <row r="1" spans="1:5">
      <c r="A1" s="11" t="s">
        <v>9</v>
      </c>
    </row>
    <row r="2" spans="1:5">
      <c r="A2" s="11" t="s">
        <v>38</v>
      </c>
    </row>
    <row r="3" spans="1:5">
      <c r="A3" s="11" t="s">
        <v>39</v>
      </c>
    </row>
    <row r="4" spans="1:5">
      <c r="A4" s="11" t="s">
        <v>37</v>
      </c>
    </row>
    <row r="5" spans="1:5">
      <c r="A5" s="11" t="s">
        <v>10</v>
      </c>
    </row>
    <row r="6" spans="1:5">
      <c r="A6" s="11"/>
      <c r="B6" t="s">
        <v>11</v>
      </c>
    </row>
    <row r="7" spans="1:5">
      <c r="A7" s="11"/>
      <c r="B7" t="s">
        <v>40</v>
      </c>
    </row>
    <row r="8" spans="1:5">
      <c r="A8" s="11"/>
      <c r="B8" t="s">
        <v>41</v>
      </c>
    </row>
    <row r="9" spans="1:5">
      <c r="A9" s="11" t="s">
        <v>12</v>
      </c>
    </row>
    <row r="10" spans="1:5">
      <c r="B10" t="s">
        <v>42</v>
      </c>
    </row>
    <row r="11" spans="1:5">
      <c r="B11" t="s">
        <v>43</v>
      </c>
    </row>
    <row r="14" spans="1:5" ht="14" thickBot="1">
      <c r="A14" t="s">
        <v>13</v>
      </c>
    </row>
    <row r="15" spans="1:5" ht="14" thickBot="1">
      <c r="B15" s="13" t="s">
        <v>14</v>
      </c>
      <c r="C15" s="13" t="s">
        <v>15</v>
      </c>
      <c r="D15" s="13" t="s">
        <v>16</v>
      </c>
      <c r="E15" s="13" t="s">
        <v>17</v>
      </c>
    </row>
    <row r="16" spans="1:5" ht="14" thickBot="1">
      <c r="B16" s="12" t="s">
        <v>44</v>
      </c>
      <c r="C16" s="12" t="s">
        <v>25</v>
      </c>
      <c r="D16" s="15">
        <v>199</v>
      </c>
      <c r="E16" s="15">
        <v>199</v>
      </c>
    </row>
    <row r="19" spans="1:7" ht="14" thickBot="1">
      <c r="A19" t="s">
        <v>18</v>
      </c>
    </row>
    <row r="20" spans="1:7" ht="14" thickBot="1"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19</v>
      </c>
    </row>
    <row r="21" spans="1:7">
      <c r="B21" s="14" t="s">
        <v>45</v>
      </c>
      <c r="C21" s="14" t="s">
        <v>2</v>
      </c>
      <c r="D21" s="16">
        <v>0</v>
      </c>
      <c r="E21" s="16">
        <v>0</v>
      </c>
      <c r="F21" s="14" t="s">
        <v>36</v>
      </c>
    </row>
    <row r="22" spans="1:7">
      <c r="B22" s="14" t="s">
        <v>26</v>
      </c>
      <c r="C22" s="14" t="s">
        <v>2</v>
      </c>
      <c r="D22" s="16">
        <v>1</v>
      </c>
      <c r="E22" s="16">
        <v>1</v>
      </c>
      <c r="F22" s="14" t="s">
        <v>36</v>
      </c>
    </row>
    <row r="23" spans="1:7">
      <c r="B23" s="14" t="s">
        <v>27</v>
      </c>
      <c r="C23" s="14" t="s">
        <v>2</v>
      </c>
      <c r="D23" s="16">
        <v>0</v>
      </c>
      <c r="E23" s="16">
        <v>0</v>
      </c>
      <c r="F23" s="14" t="s">
        <v>36</v>
      </c>
    </row>
    <row r="24" spans="1:7">
      <c r="B24" s="14" t="s">
        <v>28</v>
      </c>
      <c r="C24" s="14" t="s">
        <v>2</v>
      </c>
      <c r="D24" s="16">
        <v>0</v>
      </c>
      <c r="E24" s="16">
        <v>0</v>
      </c>
      <c r="F24" s="14" t="s">
        <v>36</v>
      </c>
    </row>
    <row r="25" spans="1:7">
      <c r="B25" s="14" t="s">
        <v>29</v>
      </c>
      <c r="C25" s="14" t="s">
        <v>2</v>
      </c>
      <c r="D25" s="16">
        <v>1</v>
      </c>
      <c r="E25" s="16">
        <v>1</v>
      </c>
      <c r="F25" s="14" t="s">
        <v>36</v>
      </c>
    </row>
    <row r="26" spans="1:7">
      <c r="B26" s="14" t="s">
        <v>30</v>
      </c>
      <c r="C26" s="14" t="s">
        <v>2</v>
      </c>
      <c r="D26" s="16">
        <v>1</v>
      </c>
      <c r="E26" s="16">
        <v>1</v>
      </c>
      <c r="F26" s="14" t="s">
        <v>36</v>
      </c>
    </row>
    <row r="27" spans="1:7">
      <c r="B27" s="14" t="s">
        <v>31</v>
      </c>
      <c r="C27" s="14" t="s">
        <v>2</v>
      </c>
      <c r="D27" s="16">
        <v>0</v>
      </c>
      <c r="E27" s="16">
        <v>0</v>
      </c>
      <c r="F27" s="14" t="s">
        <v>36</v>
      </c>
    </row>
    <row r="28" spans="1:7" ht="14" thickBot="1">
      <c r="B28" s="12" t="s">
        <v>32</v>
      </c>
      <c r="C28" s="12" t="s">
        <v>2</v>
      </c>
      <c r="D28" s="17">
        <v>0</v>
      </c>
      <c r="E28" s="17">
        <v>0</v>
      </c>
      <c r="F28" s="12" t="s">
        <v>36</v>
      </c>
    </row>
    <row r="31" spans="1:7" ht="14" thickBot="1">
      <c r="A31" t="s">
        <v>20</v>
      </c>
    </row>
    <row r="32" spans="1:7" ht="14" thickBot="1">
      <c r="B32" s="13" t="s">
        <v>14</v>
      </c>
      <c r="C32" s="13" t="s">
        <v>15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2:7">
      <c r="B33" s="14" t="s">
        <v>46</v>
      </c>
      <c r="C33" s="14" t="s">
        <v>33</v>
      </c>
      <c r="D33" s="18">
        <v>287</v>
      </c>
      <c r="E33" s="14" t="s">
        <v>47</v>
      </c>
      <c r="F33" s="14" t="s">
        <v>34</v>
      </c>
      <c r="G33" s="14">
        <v>13</v>
      </c>
    </row>
    <row r="34" spans="2:7">
      <c r="B34" s="14" t="s">
        <v>48</v>
      </c>
      <c r="C34" s="14" t="s">
        <v>35</v>
      </c>
      <c r="D34" s="18">
        <v>22</v>
      </c>
      <c r="E34" s="14" t="s">
        <v>49</v>
      </c>
      <c r="F34" s="14" t="s">
        <v>34</v>
      </c>
      <c r="G34" s="14">
        <v>18</v>
      </c>
    </row>
    <row r="35" spans="2:7" ht="14" thickBot="1">
      <c r="B35" s="12" t="s">
        <v>50</v>
      </c>
      <c r="C35" s="12"/>
      <c r="D35" s="12"/>
      <c r="E35" s="12"/>
      <c r="F35" s="12"/>
      <c r="G3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058B-BD26-4A44-A7A4-028435D18C0C}">
  <sheetPr codeName="Sheet3"/>
  <dimension ref="A1:F23"/>
  <sheetViews>
    <sheetView zoomScale="125" workbookViewId="0">
      <selection activeCell="H30" sqref="H30"/>
    </sheetView>
  </sheetViews>
  <sheetFormatPr baseColWidth="10" defaultRowHeight="13"/>
  <cols>
    <col min="1" max="1" width="11" customWidth="1"/>
    <col min="2" max="2" width="16.83203125" customWidth="1"/>
    <col min="3" max="3" width="17.83203125" customWidth="1"/>
    <col min="4" max="4" width="21.6640625" customWidth="1"/>
    <col min="5" max="5" width="15.6640625" customWidth="1"/>
    <col min="7" max="7" width="15.6640625" customWidth="1"/>
    <col min="8" max="8" width="13.1640625" customWidth="1"/>
  </cols>
  <sheetData>
    <row r="1" spans="1:6">
      <c r="A1" s="24" t="s">
        <v>52</v>
      </c>
    </row>
    <row r="3" spans="1:6">
      <c r="A3" s="2"/>
      <c r="B3" s="3" t="s">
        <v>0</v>
      </c>
      <c r="C3" s="4"/>
      <c r="D3" s="5"/>
      <c r="E3" s="6"/>
    </row>
    <row r="4" spans="1:6">
      <c r="A4" s="3" t="s">
        <v>1</v>
      </c>
      <c r="B4" s="3" t="s">
        <v>2</v>
      </c>
      <c r="C4" s="3" t="s">
        <v>5</v>
      </c>
      <c r="D4" s="19" t="s">
        <v>4</v>
      </c>
      <c r="E4" s="19" t="s">
        <v>6</v>
      </c>
    </row>
    <row r="5" spans="1:6">
      <c r="A5" s="3">
        <v>1</v>
      </c>
      <c r="B5" s="9">
        <v>0</v>
      </c>
      <c r="C5" s="3">
        <v>60</v>
      </c>
      <c r="D5" s="3">
        <v>7</v>
      </c>
      <c r="E5" s="3">
        <v>36</v>
      </c>
    </row>
    <row r="6" spans="1:6">
      <c r="A6" s="3">
        <v>2</v>
      </c>
      <c r="B6" s="9">
        <v>1</v>
      </c>
      <c r="C6" s="3">
        <v>110</v>
      </c>
      <c r="D6" s="3">
        <v>9</v>
      </c>
      <c r="E6" s="3">
        <v>82</v>
      </c>
    </row>
    <row r="7" spans="1:6">
      <c r="A7" s="3">
        <v>3</v>
      </c>
      <c r="B7" s="9">
        <v>0</v>
      </c>
      <c r="C7" s="3">
        <v>53</v>
      </c>
      <c r="D7" s="3">
        <v>8</v>
      </c>
      <c r="E7" s="3">
        <v>29</v>
      </c>
    </row>
    <row r="8" spans="1:6">
      <c r="A8" s="3">
        <v>4</v>
      </c>
      <c r="B8" s="9">
        <v>0</v>
      </c>
      <c r="C8" s="3">
        <v>47</v>
      </c>
      <c r="D8" s="3">
        <v>4</v>
      </c>
      <c r="E8" s="3">
        <v>16</v>
      </c>
      <c r="F8" s="1"/>
    </row>
    <row r="9" spans="1:6">
      <c r="A9" s="3">
        <v>5</v>
      </c>
      <c r="B9" s="9">
        <v>0</v>
      </c>
      <c r="C9" s="3">
        <v>92</v>
      </c>
      <c r="D9" s="3">
        <v>7</v>
      </c>
      <c r="E9" s="3">
        <v>56</v>
      </c>
      <c r="F9" s="1"/>
    </row>
    <row r="10" spans="1:6">
      <c r="A10" s="3">
        <v>6</v>
      </c>
      <c r="B10" s="9">
        <v>1</v>
      </c>
      <c r="C10" s="3">
        <v>85</v>
      </c>
      <c r="D10" s="3">
        <v>6</v>
      </c>
      <c r="E10" s="3">
        <v>61</v>
      </c>
      <c r="F10" s="1"/>
    </row>
    <row r="11" spans="1:6">
      <c r="A11" s="3">
        <v>7</v>
      </c>
      <c r="B11" s="9">
        <v>1</v>
      </c>
      <c r="C11" s="3">
        <v>73</v>
      </c>
      <c r="D11" s="3">
        <v>8</v>
      </c>
      <c r="E11" s="3">
        <v>48</v>
      </c>
      <c r="F11" s="1"/>
    </row>
    <row r="12" spans="1:6" ht="14" thickBot="1">
      <c r="A12" s="7">
        <v>8</v>
      </c>
      <c r="B12" s="22">
        <v>0</v>
      </c>
      <c r="C12" s="7">
        <v>65</v>
      </c>
      <c r="D12" s="7">
        <v>5</v>
      </c>
      <c r="E12" s="7">
        <v>41</v>
      </c>
      <c r="F12" s="1"/>
    </row>
    <row r="13" spans="1:6">
      <c r="A13" s="20"/>
      <c r="B13" s="8" t="s">
        <v>7</v>
      </c>
      <c r="C13" s="21">
        <f>SUMPRODUCT($B5:$B12,C5:C12)</f>
        <v>268</v>
      </c>
      <c r="D13" s="21">
        <f>SUMPRODUCT($B5:$B12,D5:D12)</f>
        <v>23</v>
      </c>
      <c r="E13" s="10"/>
      <c r="F13" s="1"/>
    </row>
    <row r="14" spans="1:6">
      <c r="A14" s="1"/>
      <c r="B14" s="8" t="s">
        <v>8</v>
      </c>
      <c r="C14" s="10">
        <v>300</v>
      </c>
      <c r="D14" s="10">
        <v>40</v>
      </c>
      <c r="E14" s="10"/>
      <c r="F14" s="1"/>
    </row>
    <row r="15" spans="1:6" ht="14" thickBot="1">
      <c r="A15" s="1"/>
      <c r="B15" s="1"/>
      <c r="C15" s="1"/>
      <c r="D15" s="1"/>
      <c r="E15" s="1"/>
      <c r="F15" s="1"/>
    </row>
    <row r="16" spans="1:6" ht="15" thickTop="1" thickBot="1">
      <c r="A16" s="1"/>
      <c r="B16" s="1"/>
      <c r="C16" s="8"/>
      <c r="D16" s="8" t="s">
        <v>3</v>
      </c>
      <c r="E16" s="23">
        <f>SUMPRODUCT(B5:B12,E5:E12)</f>
        <v>191</v>
      </c>
      <c r="F16" s="1"/>
    </row>
    <row r="17" spans="1:5" ht="14" thickTop="1"/>
    <row r="20" spans="1:5">
      <c r="A20" s="19" t="s">
        <v>51</v>
      </c>
      <c r="B20" s="19"/>
      <c r="E20" s="19" t="s">
        <v>57</v>
      </c>
    </row>
    <row r="21" spans="1:5">
      <c r="A21" s="19" t="s">
        <v>53</v>
      </c>
      <c r="B21" s="19">
        <f>B6+B9</f>
        <v>1</v>
      </c>
      <c r="C21" s="19" t="s">
        <v>54</v>
      </c>
      <c r="D21" s="19">
        <v>1</v>
      </c>
      <c r="E21" s="19" t="s">
        <v>58</v>
      </c>
    </row>
    <row r="22" spans="1:5">
      <c r="A22" s="19" t="s">
        <v>55</v>
      </c>
      <c r="B22" s="19">
        <f>SUM(B9:B12)</f>
        <v>2</v>
      </c>
      <c r="C22" s="19" t="s">
        <v>56</v>
      </c>
      <c r="D22" s="19">
        <v>2</v>
      </c>
      <c r="E22" s="19" t="s">
        <v>59</v>
      </c>
    </row>
    <row r="23" spans="1:5">
      <c r="A23" s="1"/>
    </row>
  </sheetData>
  <sheetProtection formatCells="0" formatColumns="0" formatRows="0" insertColumns="0" insertRows="0" insertHyperlinks="0" deleteColumns="0" deleteRows="0" sort="0" autoFilter="0" pivotTables="0"/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188D-F57E-3A4E-ACCF-3C2A81BAD04E}">
  <sheetPr codeName="Sheet4"/>
  <dimension ref="A1:L16"/>
  <sheetViews>
    <sheetView workbookViewId="0">
      <selection activeCell="N31" sqref="N31"/>
    </sheetView>
  </sheetViews>
  <sheetFormatPr baseColWidth="10" defaultColWidth="10.6640625" defaultRowHeight="15"/>
  <cols>
    <col min="1" max="1" width="21.5" style="26" customWidth="1"/>
    <col min="2" max="2" width="7" style="26" customWidth="1"/>
    <col min="3" max="6" width="5.83203125" style="26" customWidth="1"/>
    <col min="7" max="7" width="7" style="26" customWidth="1"/>
    <col min="8" max="8" width="9.1640625" style="26" customWidth="1"/>
    <col min="9" max="9" width="4.83203125" style="26" customWidth="1"/>
    <col min="10" max="10" width="7.83203125" style="26" customWidth="1"/>
    <col min="11" max="16384" width="10.6640625" style="26"/>
  </cols>
  <sheetData>
    <row r="1" spans="1:12">
      <c r="A1" s="25" t="s">
        <v>60</v>
      </c>
      <c r="I1" s="27"/>
    </row>
    <row r="2" spans="1:12">
      <c r="I2" s="27"/>
    </row>
    <row r="3" spans="1:12">
      <c r="A3" s="25" t="s">
        <v>61</v>
      </c>
      <c r="B3" s="26" t="s">
        <v>62</v>
      </c>
      <c r="H3" s="28" t="s">
        <v>7</v>
      </c>
      <c r="I3" s="27"/>
      <c r="J3" s="29" t="s">
        <v>63</v>
      </c>
    </row>
    <row r="4" spans="1:12">
      <c r="A4" s="25"/>
      <c r="B4" s="27" t="s">
        <v>64</v>
      </c>
      <c r="C4" s="27" t="s">
        <v>65</v>
      </c>
      <c r="D4" s="27" t="s">
        <v>66</v>
      </c>
      <c r="E4" s="27" t="s">
        <v>67</v>
      </c>
      <c r="F4" s="27" t="s">
        <v>68</v>
      </c>
      <c r="G4" s="27" t="s">
        <v>69</v>
      </c>
      <c r="I4" s="27"/>
    </row>
    <row r="5" spans="1:12">
      <c r="A5" s="30" t="s">
        <v>70</v>
      </c>
      <c r="B5" s="31">
        <v>1</v>
      </c>
      <c r="C5" s="32">
        <v>2</v>
      </c>
      <c r="D5" s="32">
        <v>5</v>
      </c>
      <c r="E5" s="32">
        <v>0</v>
      </c>
      <c r="F5" s="32">
        <v>2</v>
      </c>
      <c r="G5" s="32">
        <v>2</v>
      </c>
      <c r="H5" s="25">
        <f t="shared" ref="H5" si="0">SUM(B5:G5)</f>
        <v>12</v>
      </c>
      <c r="I5" s="27"/>
    </row>
    <row r="6" spans="1:12">
      <c r="A6" s="30"/>
      <c r="B6" s="25" t="s">
        <v>54</v>
      </c>
      <c r="C6" s="25" t="s">
        <v>54</v>
      </c>
      <c r="D6" s="25" t="s">
        <v>54</v>
      </c>
      <c r="E6" s="25" t="s">
        <v>54</v>
      </c>
      <c r="F6" s="25" t="s">
        <v>54</v>
      </c>
      <c r="G6" s="25" t="s">
        <v>54</v>
      </c>
      <c r="H6" s="25"/>
      <c r="I6" s="27"/>
    </row>
    <row r="7" spans="1:12">
      <c r="A7" s="30"/>
      <c r="B7" s="25">
        <v>1</v>
      </c>
      <c r="C7" s="25">
        <v>4</v>
      </c>
      <c r="D7" s="25">
        <v>5</v>
      </c>
      <c r="E7" s="25">
        <v>4</v>
      </c>
      <c r="F7" s="25">
        <v>3</v>
      </c>
      <c r="G7" s="25">
        <v>2</v>
      </c>
      <c r="H7" s="25">
        <f>SUM(B7:G7)</f>
        <v>19</v>
      </c>
      <c r="I7" s="27"/>
      <c r="J7" s="26">
        <f>H5/H7</f>
        <v>0.63157894736842102</v>
      </c>
    </row>
    <row r="8" spans="1:12">
      <c r="A8" s="25"/>
      <c r="B8" s="25"/>
      <c r="C8" s="25"/>
      <c r="D8" s="25"/>
      <c r="E8" s="25"/>
      <c r="F8" s="25"/>
      <c r="G8" s="25"/>
      <c r="I8" s="27"/>
    </row>
    <row r="9" spans="1:12">
      <c r="A9" s="25" t="s">
        <v>71</v>
      </c>
      <c r="G9" s="29" t="s">
        <v>72</v>
      </c>
      <c r="H9" s="33">
        <f>SUMPRODUCT($B$7:$G$7,B10:G10)</f>
        <v>1549.0500000000002</v>
      </c>
      <c r="I9" s="28"/>
    </row>
    <row r="10" spans="1:12">
      <c r="A10" s="30" t="s">
        <v>73</v>
      </c>
      <c r="B10" s="34">
        <v>119.95</v>
      </c>
      <c r="C10" s="34">
        <v>69.95</v>
      </c>
      <c r="D10" s="34">
        <v>99.95</v>
      </c>
      <c r="E10" s="34">
        <v>74.95</v>
      </c>
      <c r="F10" s="34">
        <v>89.95</v>
      </c>
      <c r="G10" s="34">
        <v>39.950000000000003</v>
      </c>
      <c r="H10" s="35">
        <f>SUMPRODUCT($B$5:$G$5,B10:G10)</f>
        <v>1019.4</v>
      </c>
      <c r="I10" s="27"/>
      <c r="J10" s="26">
        <f>H10/H9</f>
        <v>0.6580807591749781</v>
      </c>
    </row>
    <row r="11" spans="1:12">
      <c r="A11" s="25"/>
      <c r="I11" s="27"/>
    </row>
    <row r="12" spans="1:12">
      <c r="A12" s="25" t="s">
        <v>20</v>
      </c>
      <c r="B12" s="27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36" t="s">
        <v>74</v>
      </c>
      <c r="I12" s="28"/>
      <c r="J12" s="36" t="s">
        <v>75</v>
      </c>
      <c r="L12" s="28" t="s">
        <v>8</v>
      </c>
    </row>
    <row r="13" spans="1:12">
      <c r="A13" s="27" t="s">
        <v>76</v>
      </c>
      <c r="B13" s="26">
        <v>1</v>
      </c>
      <c r="C13" s="26">
        <v>1</v>
      </c>
      <c r="D13" s="26">
        <v>1</v>
      </c>
      <c r="E13" s="26">
        <v>0</v>
      </c>
      <c r="F13" s="26">
        <v>0</v>
      </c>
      <c r="G13" s="26">
        <v>0</v>
      </c>
      <c r="H13" s="26">
        <f>SUMPRODUCT($B$5:$G$5,B13:G13)</f>
        <v>8</v>
      </c>
      <c r="I13" s="27" t="s">
        <v>54</v>
      </c>
      <c r="J13" s="26">
        <f>L$13</f>
        <v>10</v>
      </c>
      <c r="L13" s="26">
        <v>10</v>
      </c>
    </row>
    <row r="14" spans="1:12">
      <c r="A14" s="27" t="s">
        <v>77</v>
      </c>
      <c r="B14" s="26">
        <v>1</v>
      </c>
      <c r="C14" s="26">
        <v>1</v>
      </c>
      <c r="D14" s="26">
        <v>1</v>
      </c>
      <c r="E14" s="26">
        <v>1</v>
      </c>
      <c r="F14" s="26">
        <v>1</v>
      </c>
      <c r="G14" s="26">
        <v>0</v>
      </c>
      <c r="H14" s="26">
        <f>SUMPRODUCT($B$5:$G$5,B14:G14)</f>
        <v>10</v>
      </c>
      <c r="I14" s="27" t="s">
        <v>54</v>
      </c>
      <c r="J14" s="26">
        <f t="shared" ref="J14:J16" si="1">L$13</f>
        <v>10</v>
      </c>
    </row>
    <row r="15" spans="1:12">
      <c r="A15" s="27" t="s">
        <v>78</v>
      </c>
      <c r="B15" s="26">
        <v>1</v>
      </c>
      <c r="C15" s="26">
        <v>0</v>
      </c>
      <c r="D15" s="26">
        <v>1</v>
      </c>
      <c r="E15" s="26">
        <v>1</v>
      </c>
      <c r="F15" s="26">
        <v>1</v>
      </c>
      <c r="G15" s="26">
        <v>1</v>
      </c>
      <c r="H15" s="26">
        <f>SUMPRODUCT($B$5:$G$5,B15:G15)</f>
        <v>10</v>
      </c>
      <c r="I15" s="27" t="s">
        <v>54</v>
      </c>
      <c r="J15" s="26">
        <f t="shared" si="1"/>
        <v>10</v>
      </c>
    </row>
    <row r="16" spans="1:12">
      <c r="A16" s="27" t="s">
        <v>79</v>
      </c>
      <c r="B16" s="26">
        <v>1</v>
      </c>
      <c r="C16" s="26">
        <v>0</v>
      </c>
      <c r="D16" s="26">
        <v>0</v>
      </c>
      <c r="E16" s="26">
        <v>0</v>
      </c>
      <c r="F16" s="26">
        <v>1</v>
      </c>
      <c r="G16" s="26">
        <v>0</v>
      </c>
      <c r="H16" s="26">
        <f>SUMPRODUCT($B$5:$G$5,B16:G16)</f>
        <v>3</v>
      </c>
      <c r="I16" s="27" t="s">
        <v>54</v>
      </c>
      <c r="J16" s="26">
        <f t="shared" si="1"/>
        <v>10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97A4-A058-9A48-9086-8E73D9E36942}">
  <sheetPr codeName="Sheet5"/>
  <dimension ref="A1:G41"/>
  <sheetViews>
    <sheetView showGridLines="0" workbookViewId="0">
      <selection activeCell="C17" sqref="C17"/>
    </sheetView>
  </sheetViews>
  <sheetFormatPr baseColWidth="10" defaultRowHeight="13"/>
  <cols>
    <col min="1" max="1" width="2.33203125" style="38" customWidth="1"/>
    <col min="2" max="2" width="16.83203125" style="38" bestFit="1" customWidth="1"/>
    <col min="3" max="3" width="11.33203125" style="38" bestFit="1" customWidth="1"/>
    <col min="4" max="4" width="12.83203125" style="38" bestFit="1" customWidth="1"/>
    <col min="5" max="5" width="13.1640625" style="38" bestFit="1" customWidth="1"/>
    <col min="6" max="6" width="10.1640625" style="38" bestFit="1" customWidth="1"/>
    <col min="7" max="7" width="5.83203125" style="38" bestFit="1" customWidth="1"/>
    <col min="8" max="16384" width="10.83203125" style="38"/>
  </cols>
  <sheetData>
    <row r="1" spans="1:5">
      <c r="A1" s="37" t="s">
        <v>9</v>
      </c>
    </row>
    <row r="2" spans="1:5">
      <c r="A2" s="37" t="s">
        <v>80</v>
      </c>
    </row>
    <row r="3" spans="1:5">
      <c r="A3" s="37" t="s">
        <v>81</v>
      </c>
    </row>
    <row r="4" spans="1:5">
      <c r="A4" s="37" t="s">
        <v>82</v>
      </c>
    </row>
    <row r="5" spans="1:5">
      <c r="A5" s="37" t="s">
        <v>10</v>
      </c>
    </row>
    <row r="6" spans="1:5">
      <c r="A6" s="37"/>
      <c r="B6" s="38" t="s">
        <v>11</v>
      </c>
    </row>
    <row r="7" spans="1:5">
      <c r="A7" s="37"/>
      <c r="B7" s="38" t="s">
        <v>83</v>
      </c>
    </row>
    <row r="8" spans="1:5">
      <c r="A8" s="37"/>
      <c r="B8" s="38" t="s">
        <v>84</v>
      </c>
    </row>
    <row r="9" spans="1:5">
      <c r="A9" s="37" t="s">
        <v>12</v>
      </c>
    </row>
    <row r="10" spans="1:5">
      <c r="B10" s="38" t="s">
        <v>85</v>
      </c>
    </row>
    <row r="11" spans="1:5">
      <c r="B11" s="38" t="s">
        <v>86</v>
      </c>
    </row>
    <row r="14" spans="1:5" ht="14" thickBot="1">
      <c r="A14" s="38" t="s">
        <v>13</v>
      </c>
    </row>
    <row r="15" spans="1:5" ht="14" thickBot="1">
      <c r="B15" s="39" t="s">
        <v>14</v>
      </c>
      <c r="C15" s="39" t="s">
        <v>15</v>
      </c>
      <c r="D15" s="39" t="s">
        <v>16</v>
      </c>
      <c r="E15" s="39" t="s">
        <v>17</v>
      </c>
    </row>
    <row r="16" spans="1:5" ht="14" thickBot="1">
      <c r="B16" s="40" t="s">
        <v>87</v>
      </c>
      <c r="C16" s="40" t="s">
        <v>88</v>
      </c>
      <c r="D16" s="41">
        <v>1019.4</v>
      </c>
      <c r="E16" s="41">
        <v>1019.4</v>
      </c>
    </row>
    <row r="19" spans="1:7" ht="14" thickBot="1">
      <c r="A19" s="38" t="s">
        <v>18</v>
      </c>
    </row>
    <row r="20" spans="1:7" ht="14" thickBot="1">
      <c r="B20" s="39" t="s">
        <v>14</v>
      </c>
      <c r="C20" s="39" t="s">
        <v>15</v>
      </c>
      <c r="D20" s="39" t="s">
        <v>16</v>
      </c>
      <c r="E20" s="39" t="s">
        <v>17</v>
      </c>
      <c r="F20" s="39" t="s">
        <v>19</v>
      </c>
    </row>
    <row r="21" spans="1:7">
      <c r="B21" s="42" t="s">
        <v>45</v>
      </c>
      <c r="C21" s="42" t="s">
        <v>89</v>
      </c>
      <c r="D21" s="43">
        <v>1</v>
      </c>
      <c r="E21" s="43">
        <v>1</v>
      </c>
      <c r="F21" s="42" t="s">
        <v>19</v>
      </c>
    </row>
    <row r="22" spans="1:7">
      <c r="B22" s="42" t="s">
        <v>90</v>
      </c>
      <c r="C22" s="42" t="s">
        <v>91</v>
      </c>
      <c r="D22" s="43">
        <v>2</v>
      </c>
      <c r="E22" s="43">
        <v>2</v>
      </c>
      <c r="F22" s="42" t="s">
        <v>19</v>
      </c>
    </row>
    <row r="23" spans="1:7">
      <c r="B23" s="42" t="s">
        <v>92</v>
      </c>
      <c r="C23" s="42" t="s">
        <v>93</v>
      </c>
      <c r="D23" s="43">
        <v>5</v>
      </c>
      <c r="E23" s="43">
        <v>5</v>
      </c>
      <c r="F23" s="42" t="s">
        <v>19</v>
      </c>
    </row>
    <row r="24" spans="1:7">
      <c r="B24" s="42" t="s">
        <v>94</v>
      </c>
      <c r="C24" s="42" t="s">
        <v>95</v>
      </c>
      <c r="D24" s="43">
        <v>0</v>
      </c>
      <c r="E24" s="43">
        <v>0</v>
      </c>
      <c r="F24" s="42" t="s">
        <v>19</v>
      </c>
    </row>
    <row r="25" spans="1:7">
      <c r="B25" s="42" t="s">
        <v>96</v>
      </c>
      <c r="C25" s="42" t="s">
        <v>97</v>
      </c>
      <c r="D25" s="43">
        <v>2</v>
      </c>
      <c r="E25" s="43">
        <v>2</v>
      </c>
      <c r="F25" s="42" t="s">
        <v>19</v>
      </c>
    </row>
    <row r="26" spans="1:7" ht="14" thickBot="1">
      <c r="B26" s="40" t="s">
        <v>98</v>
      </c>
      <c r="C26" s="40" t="s">
        <v>99</v>
      </c>
      <c r="D26" s="44">
        <v>2</v>
      </c>
      <c r="E26" s="44">
        <v>2</v>
      </c>
      <c r="F26" s="40" t="s">
        <v>19</v>
      </c>
    </row>
    <row r="29" spans="1:7" ht="14" thickBot="1">
      <c r="A29" s="38" t="s">
        <v>20</v>
      </c>
    </row>
    <row r="30" spans="1:7" ht="14" thickBot="1">
      <c r="B30" s="39" t="s">
        <v>14</v>
      </c>
      <c r="C30" s="39" t="s">
        <v>15</v>
      </c>
      <c r="D30" s="39" t="s">
        <v>21</v>
      </c>
      <c r="E30" s="39" t="s">
        <v>22</v>
      </c>
      <c r="F30" s="39" t="s">
        <v>23</v>
      </c>
      <c r="G30" s="39" t="s">
        <v>24</v>
      </c>
    </row>
    <row r="31" spans="1:7">
      <c r="B31" s="42" t="s">
        <v>100</v>
      </c>
      <c r="C31" s="42" t="s">
        <v>101</v>
      </c>
      <c r="D31" s="43">
        <v>8</v>
      </c>
      <c r="E31" s="42" t="s">
        <v>102</v>
      </c>
      <c r="F31" s="42" t="s">
        <v>34</v>
      </c>
      <c r="G31" s="42">
        <v>2</v>
      </c>
    </row>
    <row r="32" spans="1:7">
      <c r="B32" s="42" t="s">
        <v>103</v>
      </c>
      <c r="C32" s="42" t="s">
        <v>104</v>
      </c>
      <c r="D32" s="43">
        <v>10</v>
      </c>
      <c r="E32" s="42" t="s">
        <v>105</v>
      </c>
      <c r="F32" s="42" t="s">
        <v>106</v>
      </c>
      <c r="G32" s="42">
        <v>0</v>
      </c>
    </row>
    <row r="33" spans="2:7">
      <c r="B33" s="42" t="s">
        <v>107</v>
      </c>
      <c r="C33" s="42" t="s">
        <v>108</v>
      </c>
      <c r="D33" s="43">
        <v>10</v>
      </c>
      <c r="E33" s="42" t="s">
        <v>109</v>
      </c>
      <c r="F33" s="42" t="s">
        <v>106</v>
      </c>
      <c r="G33" s="42">
        <v>0</v>
      </c>
    </row>
    <row r="34" spans="2:7">
      <c r="B34" s="42" t="s">
        <v>110</v>
      </c>
      <c r="C34" s="42" t="s">
        <v>111</v>
      </c>
      <c r="D34" s="43">
        <v>3</v>
      </c>
      <c r="E34" s="42" t="s">
        <v>112</v>
      </c>
      <c r="F34" s="42" t="s">
        <v>34</v>
      </c>
      <c r="G34" s="42">
        <v>7</v>
      </c>
    </row>
    <row r="35" spans="2:7">
      <c r="B35" s="42" t="s">
        <v>45</v>
      </c>
      <c r="C35" s="42" t="s">
        <v>89</v>
      </c>
      <c r="D35" s="43">
        <v>1</v>
      </c>
      <c r="E35" s="42" t="s">
        <v>113</v>
      </c>
      <c r="F35" s="42" t="s">
        <v>106</v>
      </c>
      <c r="G35" s="42">
        <v>0</v>
      </c>
    </row>
    <row r="36" spans="2:7">
      <c r="B36" s="42" t="s">
        <v>90</v>
      </c>
      <c r="C36" s="42" t="s">
        <v>91</v>
      </c>
      <c r="D36" s="43">
        <v>2</v>
      </c>
      <c r="E36" s="42" t="s">
        <v>114</v>
      </c>
      <c r="F36" s="42" t="s">
        <v>34</v>
      </c>
      <c r="G36" s="42">
        <v>2</v>
      </c>
    </row>
    <row r="37" spans="2:7">
      <c r="B37" s="42" t="s">
        <v>92</v>
      </c>
      <c r="C37" s="42" t="s">
        <v>93</v>
      </c>
      <c r="D37" s="43">
        <v>5</v>
      </c>
      <c r="E37" s="42" t="s">
        <v>115</v>
      </c>
      <c r="F37" s="42" t="s">
        <v>106</v>
      </c>
      <c r="G37" s="42">
        <v>0</v>
      </c>
    </row>
    <row r="38" spans="2:7">
      <c r="B38" s="42" t="s">
        <v>94</v>
      </c>
      <c r="C38" s="42" t="s">
        <v>95</v>
      </c>
      <c r="D38" s="43">
        <v>0</v>
      </c>
      <c r="E38" s="42" t="s">
        <v>116</v>
      </c>
      <c r="F38" s="42" t="s">
        <v>34</v>
      </c>
      <c r="G38" s="42">
        <v>4</v>
      </c>
    </row>
    <row r="39" spans="2:7">
      <c r="B39" s="42" t="s">
        <v>96</v>
      </c>
      <c r="C39" s="42" t="s">
        <v>97</v>
      </c>
      <c r="D39" s="43">
        <v>2</v>
      </c>
      <c r="E39" s="42" t="s">
        <v>117</v>
      </c>
      <c r="F39" s="42" t="s">
        <v>34</v>
      </c>
      <c r="G39" s="42">
        <v>1</v>
      </c>
    </row>
    <row r="40" spans="2:7">
      <c r="B40" s="42" t="s">
        <v>98</v>
      </c>
      <c r="C40" s="42" t="s">
        <v>99</v>
      </c>
      <c r="D40" s="43">
        <v>2</v>
      </c>
      <c r="E40" s="42" t="s">
        <v>118</v>
      </c>
      <c r="F40" s="42" t="s">
        <v>106</v>
      </c>
      <c r="G40" s="42">
        <v>0</v>
      </c>
    </row>
    <row r="41" spans="2:7" ht="14" thickBot="1">
      <c r="B41" s="40" t="s">
        <v>119</v>
      </c>
      <c r="C41" s="40"/>
      <c r="D41" s="40"/>
      <c r="E41" s="40"/>
      <c r="F41" s="40"/>
      <c r="G41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CD42-88BB-DA41-9D91-F9FF65B82E94}">
  <sheetPr codeName="Sheet6"/>
  <dimension ref="A1:K11"/>
  <sheetViews>
    <sheetView workbookViewId="0">
      <selection activeCell="B25" sqref="B25"/>
    </sheetView>
  </sheetViews>
  <sheetFormatPr baseColWidth="10" defaultRowHeight="13"/>
  <cols>
    <col min="1" max="16384" width="10.83203125" style="38"/>
  </cols>
  <sheetData>
    <row r="1" spans="1:11">
      <c r="A1" s="37" t="s">
        <v>120</v>
      </c>
      <c r="K1" s="45" t="str">
        <f>CONCATENATE("Sensitivity of ",$K$4," to ","Input")</f>
        <v>Sensitivity of Customer precentage to Input</v>
      </c>
    </row>
    <row r="3" spans="1:11">
      <c r="A3" s="38" t="s">
        <v>121</v>
      </c>
      <c r="K3" s="38" t="s">
        <v>122</v>
      </c>
    </row>
    <row r="4" spans="1:11" ht="108">
      <c r="A4" s="38" t="s">
        <v>127</v>
      </c>
      <c r="B4" s="46" t="s">
        <v>76</v>
      </c>
      <c r="C4" s="46" t="s">
        <v>77</v>
      </c>
      <c r="D4" s="46" t="s">
        <v>78</v>
      </c>
      <c r="E4" s="46" t="s">
        <v>123</v>
      </c>
      <c r="F4" s="46" t="s">
        <v>124</v>
      </c>
      <c r="G4" s="46" t="s">
        <v>72</v>
      </c>
      <c r="H4" s="46" t="s">
        <v>125</v>
      </c>
      <c r="I4" s="46" t="s">
        <v>126</v>
      </c>
      <c r="J4" s="45">
        <f>MATCH($K$4,OutputAddresses,0)</f>
        <v>7</v>
      </c>
      <c r="K4" s="47" t="s">
        <v>125</v>
      </c>
    </row>
    <row r="5" spans="1:11">
      <c r="A5" s="48">
        <v>10</v>
      </c>
      <c r="B5" s="49">
        <v>8</v>
      </c>
      <c r="C5" s="50">
        <v>10</v>
      </c>
      <c r="D5" s="50">
        <v>10</v>
      </c>
      <c r="E5" s="50">
        <v>3</v>
      </c>
      <c r="F5" s="50">
        <v>12</v>
      </c>
      <c r="G5" s="51">
        <v>1019.4</v>
      </c>
      <c r="H5" s="50">
        <v>0.63157894736842102</v>
      </c>
      <c r="I5" s="52">
        <v>0.6580807591749781</v>
      </c>
      <c r="K5" s="38">
        <f>INDEX(OutputValues,1,$J$4)</f>
        <v>0.63157894736842102</v>
      </c>
    </row>
    <row r="6" spans="1:11">
      <c r="A6" s="48">
        <v>11</v>
      </c>
      <c r="B6" s="53">
        <v>8</v>
      </c>
      <c r="C6" s="48">
        <v>11</v>
      </c>
      <c r="D6" s="48">
        <v>11</v>
      </c>
      <c r="E6" s="48">
        <v>4</v>
      </c>
      <c r="F6" s="48">
        <v>13</v>
      </c>
      <c r="G6" s="54">
        <v>1109.3500000000001</v>
      </c>
      <c r="H6" s="48">
        <v>0.68421052631578949</v>
      </c>
      <c r="I6" s="55">
        <v>0.71614860721087115</v>
      </c>
      <c r="K6" s="38">
        <f>INDEX(OutputValues,2,$J$4)</f>
        <v>0.68421052631578949</v>
      </c>
    </row>
    <row r="7" spans="1:11">
      <c r="A7" s="48">
        <v>12</v>
      </c>
      <c r="B7" s="53">
        <v>8</v>
      </c>
      <c r="C7" s="48">
        <v>12</v>
      </c>
      <c r="D7" s="48">
        <v>12</v>
      </c>
      <c r="E7" s="48">
        <v>4</v>
      </c>
      <c r="F7" s="48">
        <v>14</v>
      </c>
      <c r="G7" s="54">
        <v>1184.3000000000002</v>
      </c>
      <c r="H7" s="48">
        <v>0.73684210526315785</v>
      </c>
      <c r="I7" s="55">
        <v>0.76453310093282978</v>
      </c>
      <c r="K7" s="38">
        <f>INDEX(OutputValues,3,$J$4)</f>
        <v>0.73684210526315785</v>
      </c>
    </row>
    <row r="8" spans="1:11">
      <c r="A8" s="48">
        <v>13</v>
      </c>
      <c r="B8" s="53">
        <v>8</v>
      </c>
      <c r="C8" s="48">
        <v>13</v>
      </c>
      <c r="D8" s="48">
        <v>13</v>
      </c>
      <c r="E8" s="48">
        <v>4</v>
      </c>
      <c r="F8" s="48">
        <v>15</v>
      </c>
      <c r="G8" s="54">
        <v>1259.25</v>
      </c>
      <c r="H8" s="48">
        <v>0.78947368421052633</v>
      </c>
      <c r="I8" s="55">
        <v>0.8129175946547883</v>
      </c>
      <c r="K8" s="38">
        <f>INDEX(OutputValues,4,$J$4)</f>
        <v>0.78947368421052633</v>
      </c>
    </row>
    <row r="9" spans="1:11">
      <c r="A9" s="48">
        <v>14</v>
      </c>
      <c r="B9" s="53">
        <v>8</v>
      </c>
      <c r="C9" s="48">
        <v>14</v>
      </c>
      <c r="D9" s="48">
        <v>14</v>
      </c>
      <c r="E9" s="48">
        <v>4</v>
      </c>
      <c r="F9" s="48">
        <v>16</v>
      </c>
      <c r="G9" s="54">
        <v>1334.2000000000003</v>
      </c>
      <c r="H9" s="48">
        <v>0.84210526315789469</v>
      </c>
      <c r="I9" s="55">
        <v>0.86130208837674715</v>
      </c>
      <c r="K9" s="38">
        <f>INDEX(OutputValues,5,$J$4)</f>
        <v>0.84210526315789469</v>
      </c>
    </row>
    <row r="10" spans="1:11">
      <c r="A10" s="48">
        <v>15</v>
      </c>
      <c r="B10" s="53">
        <v>8</v>
      </c>
      <c r="C10" s="48">
        <v>15</v>
      </c>
      <c r="D10" s="48">
        <v>15</v>
      </c>
      <c r="E10" s="48">
        <v>4</v>
      </c>
      <c r="F10" s="48">
        <v>17</v>
      </c>
      <c r="G10" s="54">
        <v>1409.15</v>
      </c>
      <c r="H10" s="48">
        <v>0.89473684210526316</v>
      </c>
      <c r="I10" s="55">
        <v>0.90968658209870557</v>
      </c>
      <c r="K10" s="38">
        <f>INDEX(OutputValues,6,$J$4)</f>
        <v>0.89473684210526316</v>
      </c>
    </row>
    <row r="11" spans="1:11">
      <c r="A11" s="48">
        <v>16</v>
      </c>
      <c r="B11" s="56">
        <v>9</v>
      </c>
      <c r="C11" s="57">
        <v>16</v>
      </c>
      <c r="D11" s="57">
        <v>15</v>
      </c>
      <c r="E11" s="57">
        <v>4</v>
      </c>
      <c r="F11" s="57">
        <v>18</v>
      </c>
      <c r="G11" s="58">
        <v>1479.1</v>
      </c>
      <c r="H11" s="57">
        <v>0.94736842105263153</v>
      </c>
      <c r="I11" s="59">
        <v>0.95484329104935262</v>
      </c>
      <c r="K11" s="38">
        <f>INDEX(OutputValues,7,$J$4)</f>
        <v>0.94736842105263153</v>
      </c>
    </row>
  </sheetData>
  <dataValidations count="1">
    <dataValidation type="list" allowBlank="1" showInputMessage="1" showErrorMessage="1" sqref="K4" xr:uid="{49FFAA02-9BD2-A44A-9C97-60DE27632C17}">
      <formula1>OutputAddresses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Answer Report 6.5(a)</vt:lpstr>
      <vt:lpstr>6.5_main</vt:lpstr>
      <vt:lpstr>6.7_main</vt:lpstr>
      <vt:lpstr>Answer Report 6.7</vt:lpstr>
      <vt:lpstr>STS_6.7</vt:lpstr>
      <vt:lpstr>STS_6.7!ChartData</vt:lpstr>
      <vt:lpstr>STS_6.7!InputValues</vt:lpstr>
      <vt:lpstr>STS_6.7!OutputAddresses</vt:lpstr>
      <vt:lpstr>STS_6.7!OutputValues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</dc:creator>
  <cp:lastModifiedBy>Microsoft Office User</cp:lastModifiedBy>
  <cp:lastPrinted>2001-09-27T16:05:35Z</cp:lastPrinted>
  <dcterms:created xsi:type="dcterms:W3CDTF">2000-10-05T18:49:39Z</dcterms:created>
  <dcterms:modified xsi:type="dcterms:W3CDTF">2021-10-06T23:51:13Z</dcterms:modified>
</cp:coreProperties>
</file>