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lr/Downloads/"/>
    </mc:Choice>
  </mc:AlternateContent>
  <xr:revisionPtr revIDLastSave="0" documentId="13_ncr:1_{091DA460-6B8D-3240-B913-8A5805D627AD}" xr6:coauthVersionLast="47" xr6:coauthVersionMax="47" xr10:uidLastSave="{00000000-0000-0000-0000-000000000000}"/>
  <bookViews>
    <workbookView xWindow="10500" yWindow="2160" windowWidth="18100" windowHeight="12600" activeTab="4" xr2:uid="{00000000-000D-0000-FFFF-FFFF00000000}"/>
  </bookViews>
  <sheets>
    <sheet name="6.7_main" sheetId="3" r:id="rId1"/>
    <sheet name="Module1" sheetId="1" state="veryHidden" r:id="rId2"/>
    <sheet name="Answer Report 6.7" sheetId="5" r:id="rId3"/>
    <sheet name="agentscheduling_STS" sheetId="6" state="veryHidden" r:id="rId4"/>
    <sheet name="STS_6.7" sheetId="7" r:id="rId5"/>
    <sheet name="6.7_main_STS" sheetId="8" state="veryHidden" r:id="rId6"/>
  </sheets>
  <definedNames>
    <definedName name="ChartData" localSheetId="4">STS_6.7!$K$5:$K$11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InputValues" localSheetId="4">STS_6.7!$A$5:$A$11</definedName>
    <definedName name="OutputAddresses" localSheetId="4">STS_6.7!$B$4:$I$4</definedName>
    <definedName name="OutputValues" localSheetId="4">STS_6.7!$B$5:$I$11</definedName>
    <definedName name="solver_adj" localSheetId="0" hidden="1">'6.7_main'!$B$5:$G$5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fs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1" localSheetId="0" hidden="1">'6.7_main'!$B$5:$G$5</definedName>
    <definedName name="solver_lhs2" localSheetId="0" hidden="1">'6.7_main'!$B$5:$G$5</definedName>
    <definedName name="solver_lhs3" localSheetId="0" hidden="1">'6.7_main'!$H$13:$H$16</definedName>
    <definedName name="solver_lin" localSheetId="0" hidden="1">1</definedName>
    <definedName name="solver_mda" localSheetId="0" hidden="1">4</definedName>
    <definedName name="solver_mip" localSheetId="0" hidden="1">1000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1000</definedName>
    <definedName name="solver_ntr" localSheetId="0" hidden="1">0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'6.7_main'!$H$10</definedName>
    <definedName name="solver_opt_ob" localSheetId="0" hidden="1">1</definedName>
    <definedName name="solver_piv" localSheetId="0" hidden="1">0.000001</definedName>
    <definedName name="solver_pre" localSheetId="0" hidden="1">0.00000001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'6.7_main'!$B$7:$G$7</definedName>
    <definedName name="solver_rhs2" localSheetId="0" hidden="1">"integer"</definedName>
    <definedName name="solver_rhs3" localSheetId="0" hidden="1">'6.7_main'!$J$13:$J$16</definedName>
    <definedName name="solver_rlx" localSheetId="0" hidden="1">2</definedName>
    <definedName name="solver_rsd" localSheetId="0" hidden="1">0</definedName>
    <definedName name="solver_rsmp" hidden="1">2</definedName>
    <definedName name="solver_rsp" localSheetId="0" hidden="1">0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7" l="1"/>
  <c r="J4" i="7"/>
  <c r="K11" i="7" s="1"/>
  <c r="J14" i="3"/>
  <c r="J15" i="3"/>
  <c r="J16" i="3"/>
  <c r="J13" i="3"/>
  <c r="H9" i="3"/>
  <c r="H5" i="3"/>
  <c r="J7" i="3" s="1"/>
  <c r="H7" i="3"/>
  <c r="H16" i="3"/>
  <c r="H13" i="3"/>
  <c r="H10" i="3"/>
  <c r="J10" i="3" s="1"/>
  <c r="H15" i="3"/>
  <c r="H14" i="3"/>
  <c r="K7" i="7" l="1"/>
  <c r="K8" i="7"/>
  <c r="K9" i="7"/>
  <c r="K10" i="7"/>
  <c r="K5" i="7"/>
  <c r="K6" i="7"/>
</calcChain>
</file>

<file path=xl/sharedStrings.xml><?xml version="1.0" encoding="utf-8"?>
<sst xmlns="http://schemas.openxmlformats.org/spreadsheetml/2006/main" count="144" uniqueCount="91">
  <si>
    <t>Decision Variables</t>
  </si>
  <si>
    <t>SU</t>
  </si>
  <si>
    <t>MO</t>
  </si>
  <si>
    <t>FR</t>
  </si>
  <si>
    <t>SA</t>
  </si>
  <si>
    <t>Objective Function</t>
  </si>
  <si>
    <t>Total</t>
  </si>
  <si>
    <t>Constraints</t>
  </si>
  <si>
    <t>LHS</t>
  </si>
  <si>
    <t>RHS</t>
  </si>
  <si>
    <t>shift Number</t>
  </si>
  <si>
    <t>FSSM</t>
  </si>
  <si>
    <t>FS</t>
  </si>
  <si>
    <t>FSS</t>
  </si>
  <si>
    <t>SS</t>
  </si>
  <si>
    <t>SSM</t>
  </si>
  <si>
    <t>Sunday</t>
  </si>
  <si>
    <t>Rate</t>
  </si>
  <si>
    <t>days</t>
  </si>
  <si>
    <t>&lt;=</t>
  </si>
  <si>
    <t>Microsoft Excel 16.53 Answer Report</t>
  </si>
  <si>
    <t>Result: Solver found a solution.  All constraints and optimality conditions are satisfied.</t>
  </si>
  <si>
    <t>Solver Engine</t>
  </si>
  <si>
    <t>Engine: Simplex LP</t>
  </si>
  <si>
    <t>Iterations: 7 Subproblems: 0</t>
  </si>
  <si>
    <t>Solver Options</t>
  </si>
  <si>
    <t>Max Time 100 sec, Iterations 1000, Precision 0.00000001</t>
  </si>
  <si>
    <t>Max Subproblems 1000, Max Integer Sols 1000,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</si>
  <si>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</si>
  <si>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</si>
  <si>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</si>
  <si>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</si>
  <si>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</si>
  <si>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</si>
  <si>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</si>
  <si>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</si>
  <si>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</si>
  <si>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</si>
  <si>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</si>
  <si>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$H$10</t>
  </si>
  <si>
    <t>Rate Total</t>
  </si>
  <si>
    <t>$B$5</t>
  </si>
  <si>
    <t>days FSSM</t>
  </si>
  <si>
    <t>$C$5</t>
  </si>
  <si>
    <t>days FS</t>
  </si>
  <si>
    <t>$D$5</t>
  </si>
  <si>
    <t>days FSS</t>
  </si>
  <si>
    <t>$E$5</t>
  </si>
  <si>
    <t>days SS</t>
  </si>
  <si>
    <t>$F$5</t>
  </si>
  <si>
    <t>days SSM</t>
  </si>
  <si>
    <t>$G$5</t>
  </si>
  <si>
    <t>days Sunday</t>
  </si>
  <si>
    <t>$H$13</t>
  </si>
  <si>
    <t>SA LHS</t>
  </si>
  <si>
    <t>$H$13&lt;=$J$13</t>
  </si>
  <si>
    <t>Binding</t>
  </si>
  <si>
    <t>$H$14</t>
  </si>
  <si>
    <t>SU LHS</t>
  </si>
  <si>
    <t>$H$14&lt;=$J$14</t>
  </si>
  <si>
    <t>$B$5&lt;=$B$7</t>
  </si>
  <si>
    <t>$C$5&lt;=$C$7</t>
  </si>
  <si>
    <t>Not Binding</t>
  </si>
  <si>
    <t>$D$5&lt;=$D$7</t>
  </si>
  <si>
    <t>$E$5&lt;=$E$7</t>
  </si>
  <si>
    <t>$F$5&lt;=$F$7</t>
  </si>
  <si>
    <t>$G$5&lt;=$G$7</t>
  </si>
  <si>
    <t>$B$5:$G$5=Integer</t>
  </si>
  <si>
    <t>Mo</t>
  </si>
  <si>
    <t>Worksheet: [IA5_6.7.xlsx]agentscheduling</t>
  </si>
  <si>
    <t>Report Created: 2021/10/6 1:55:06 PM</t>
  </si>
  <si>
    <t>Solution Time: 3159.419 Seconds.</t>
  </si>
  <si>
    <t>FR LHS</t>
  </si>
  <si>
    <t>$H$15</t>
  </si>
  <si>
    <t>$H$15&lt;=$J$15</t>
  </si>
  <si>
    <t>$H$16</t>
  </si>
  <si>
    <t>Mo LHS</t>
  </si>
  <si>
    <t>$H$16&lt;=$J$16</t>
  </si>
  <si>
    <t>Total dollar</t>
  </si>
  <si>
    <t>Presentage</t>
  </si>
  <si>
    <t>Available</t>
  </si>
  <si>
    <t>$L$13</t>
  </si>
  <si>
    <t>$H$13:$H$16,$H$5,$H$10,$J$7,$J$10</t>
  </si>
  <si>
    <t>Input</t>
  </si>
  <si>
    <t>Oneway analysis for Solver model in agentscheduling worksheet</t>
  </si>
  <si>
    <t>Input (cell $L$13) values along side, output cell(s) along top</t>
  </si>
  <si>
    <t>Data for chart</t>
  </si>
  <si>
    <t>Total customer</t>
  </si>
  <si>
    <t>Customer precentage</t>
  </si>
  <si>
    <t>Dollar precentage</t>
  </si>
  <si>
    <t>6.7 Reservation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</si>
</sst>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General_)"/>
    <numFmt numFmtId="166" formatCode="0.00_);\(0.00\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1"/>
      <name val="Calibri"/>
      <family val="2"/>
    </font>
    <font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165" fontId="0" fillId="0" borderId="0"/>
    <xf numFmtId="164" fontId="1" fillId="0" borderId="0" applyFont="0" applyFill="0" applyBorder="0" applyAlignment="0" applyProtection="0"/>
    <xf numFmtId="0" fontId="1" fillId="0" borderId="0"/>
  </cellStyleXfs>
  <cellXfs count="37">
    <xf numFmtId="165" fontId="0" fillId="0" borderId="0" xfId="0"/>
    <xf numFmtId="0" fontId="2" fillId="0" borderId="0" xfId="2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3" fillId="2" borderId="2" xfId="2" applyFont="1" applyFill="1" applyBorder="1"/>
    <xf numFmtId="0" fontId="3" fillId="2" borderId="3" xfId="2" applyFont="1" applyFill="1" applyBorder="1"/>
    <xf numFmtId="0" fontId="4" fillId="0" borderId="0" xfId="2" applyFont="1" applyAlignment="1">
      <alignment horizontal="center"/>
    </xf>
    <xf numFmtId="166" fontId="3" fillId="3" borderId="1" xfId="1" applyNumberFormat="1" applyFont="1" applyFill="1" applyBorder="1"/>
    <xf numFmtId="0" fontId="4" fillId="0" borderId="0" xfId="2" applyFont="1" applyAlignment="1">
      <alignment horizontal="right"/>
    </xf>
    <xf numFmtId="2" fontId="3" fillId="0" borderId="0" xfId="2" applyNumberFormat="1" applyFont="1"/>
    <xf numFmtId="165" fontId="5" fillId="0" borderId="0" xfId="0" applyFont="1"/>
    <xf numFmtId="165" fontId="0" fillId="0" borderId="5" xfId="0" applyFill="1" applyBorder="1" applyAlignment="1"/>
    <xf numFmtId="165" fontId="6" fillId="0" borderId="4" xfId="0" applyFont="1" applyFill="1" applyBorder="1" applyAlignment="1">
      <alignment horizontal="center"/>
    </xf>
    <xf numFmtId="165" fontId="0" fillId="0" borderId="6" xfId="0" applyFill="1" applyBorder="1" applyAlignment="1"/>
    <xf numFmtId="166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/>
    <xf numFmtId="0" fontId="7" fillId="0" borderId="0" xfId="0" applyNumberFormat="1" applyFont="1" applyAlignment="1">
      <alignment horizontal="right"/>
    </xf>
    <xf numFmtId="166" fontId="3" fillId="4" borderId="1" xfId="1" applyNumberFormat="1" applyFont="1" applyFill="1" applyBorder="1"/>
    <xf numFmtId="49" fontId="0" fillId="0" borderId="0" xfId="0" applyNumberFormat="1"/>
    <xf numFmtId="165" fontId="0" fillId="0" borderId="0" xfId="0" applyAlignment="1">
      <alignment horizontal="right" textRotation="90"/>
    </xf>
    <xf numFmtId="165" fontId="0" fillId="5" borderId="0" xfId="0" applyFill="1" applyAlignment="1">
      <alignment horizontal="right" textRotation="90"/>
    </xf>
    <xf numFmtId="165" fontId="8" fillId="0" borderId="0" xfId="0" applyFont="1"/>
    <xf numFmtId="0" fontId="0" fillId="0" borderId="7" xfId="0" applyNumberFormat="1" applyBorder="1"/>
    <xf numFmtId="0" fontId="0" fillId="0" borderId="8" xfId="0" applyNumberFormat="1" applyBorder="1"/>
    <xf numFmtId="166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 applyBorder="1"/>
    <xf numFmtId="166" fontId="0" fillId="0" borderId="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166" fontId="0" fillId="0" borderId="13" xfId="0" applyNumberFormat="1" applyBorder="1"/>
    <xf numFmtId="0" fontId="0" fillId="0" borderId="14" xfId="0" applyNumberFormat="1" applyBorder="1"/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STS_6.7!$K$1</c:f>
          <c:strCache>
            <c:ptCount val="1"/>
            <c:pt idx="0">
              <c:v>Sensitivity of Customer precentage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STS_6.7!$A$5:$A$11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STS_6.7!$K$5:$K$11</c:f>
              <c:numCache>
                <c:formatCode>General_)</c:formatCode>
                <c:ptCount val="7"/>
                <c:pt idx="0">
                  <c:v>0.63157894736842102</c:v>
                </c:pt>
                <c:pt idx="1">
                  <c:v>0.68421052631578949</c:v>
                </c:pt>
                <c:pt idx="2">
                  <c:v>0.73684210526315785</c:v>
                </c:pt>
                <c:pt idx="3">
                  <c:v>0.78947368421052633</c:v>
                </c:pt>
                <c:pt idx="4">
                  <c:v>0.84210526315789469</c:v>
                </c:pt>
                <c:pt idx="5">
                  <c:v>0.89473684210526316</c:v>
                </c:pt>
                <c:pt idx="6">
                  <c:v>0.94736842105263153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B-5D4A-8558-709B3D94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72576"/>
        <c:axId val="158292256"/>
      </c:lineChart>
      <c:catAx>
        <c:axId val="1575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($L$13)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92256"/>
        <c:crosses val="autoZero"/>
        <c:auto val="1"/>
        <c:lblAlgn val="ctr"/>
        <c:lblOffset val="100"/>
        <c:noMultiLvlLbl val="0"/>
      </c:catAx>
      <c:valAx>
        <c:axId val="158292256"/>
        <c:scaling>
          <c:orientation val="minMax"/>
        </c:scaling>
        <c:delete val="0"/>
        <c:axPos val="l"/>
        <c:majorGridlines/>
        <c:numFmt formatCode="General_)" sourceLinked="1"/>
        <c:majorTickMark val="out"/>
        <c:minorTickMark val="none"/>
        <c:tickLblPos val="nextTo"/>
        <c:crossAx val="157572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1</xdr:row>
      <xdr:rowOff>63500</xdr:rowOff>
    </xdr:from>
    <xdr:to>
      <xdr:col>13</xdr:col>
      <xdr:colOff>225425</xdr:colOff>
      <xdr:row>6</xdr:row>
      <xdr:rowOff>174625</xdr:rowOff>
    </xdr:to>
    <xdr:sp macro="" textlink="">
      <xdr:nvSpPr>
        <xdr:cNvPr id="7" name="Not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311900" y="254000"/>
          <a:ext cx="2498725" cy="10636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ax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imize:   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H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8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B5:G5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H13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: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H16&lt;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=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J13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: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J16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Fixedsys"/>
            </a:rPr>
            <a:t>                    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B5: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G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5&gt;=0 &amp; integer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Fixedsys"/>
            </a:rPr>
            <a:t>                     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B5:G5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&lt;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=B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7</a:t>
          </a: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:G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Fixedsys"/>
            </a:rPr>
            <a:t>7</a:t>
          </a:r>
          <a:endParaRPr lang="en-US" sz="1000" b="0" i="0" u="none" strike="noStrike" baseline="0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495300</xdr:colOff>
      <xdr:row>13</xdr:row>
      <xdr:rowOff>152400</xdr:rowOff>
    </xdr:from>
    <xdr:to>
      <xdr:col>10</xdr:col>
      <xdr:colOff>419100</xdr:colOff>
      <xdr:row>31</xdr:row>
      <xdr:rowOff>38100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89DC1002-B08A-8743-BCB8-4F3309E19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3</xdr:row>
      <xdr:rowOff>76200</xdr:rowOff>
    </xdr:from>
    <xdr:to>
      <xdr:col>14</xdr:col>
      <xdr:colOff>355600</xdr:colOff>
      <xdr:row>3</xdr:row>
      <xdr:rowOff>838200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8B0053-6544-054E-9933-F1928B170E42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M18" sqref="M18"/>
    </sheetView>
  </sheetViews>
  <sheetFormatPr baseColWidth="10" defaultColWidth="10.6640625" defaultRowHeight="15" x14ac:dyDescent="0.2"/>
  <cols>
    <col min="1" max="1" width="21.5" style="2" customWidth="1"/>
    <col min="2" max="2" width="7" style="2" customWidth="1"/>
    <col min="3" max="6" width="5.83203125" style="2" customWidth="1"/>
    <col min="7" max="7" width="7" style="2" customWidth="1"/>
    <col min="8" max="8" width="9.1640625" style="2" customWidth="1"/>
    <col min="9" max="9" width="4.83203125" style="2" customWidth="1"/>
    <col min="10" max="10" width="7.83203125" style="2" customWidth="1"/>
    <col min="11" max="16384" width="10.6640625" style="2"/>
  </cols>
  <sheetData>
    <row r="1" spans="1:12" x14ac:dyDescent="0.2">
      <c r="A1" s="1" t="s">
        <v>90</v>
      </c>
      <c r="I1" s="3"/>
    </row>
    <row r="2" spans="1:12" x14ac:dyDescent="0.2">
      <c r="I2" s="3"/>
    </row>
    <row r="3" spans="1:12" x14ac:dyDescent="0.2">
      <c r="A3" s="1" t="s">
        <v>0</v>
      </c>
      <c r="B3" s="2" t="s">
        <v>10</v>
      </c>
      <c r="H3" s="7" t="s">
        <v>6</v>
      </c>
      <c r="I3" s="3"/>
      <c r="J3" s="19" t="s">
        <v>79</v>
      </c>
    </row>
    <row r="4" spans="1:12" x14ac:dyDescent="0.2">
      <c r="A4" s="1"/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I4" s="3"/>
    </row>
    <row r="5" spans="1:12" x14ac:dyDescent="0.2">
      <c r="A5" s="4" t="s">
        <v>18</v>
      </c>
      <c r="B5" s="5">
        <v>1</v>
      </c>
      <c r="C5" s="6">
        <v>2</v>
      </c>
      <c r="D5" s="6">
        <v>5</v>
      </c>
      <c r="E5" s="6">
        <v>0</v>
      </c>
      <c r="F5" s="6">
        <v>2</v>
      </c>
      <c r="G5" s="6">
        <v>2</v>
      </c>
      <c r="H5" s="1">
        <f t="shared" ref="H5" si="0">SUM(B5:G5)</f>
        <v>12</v>
      </c>
      <c r="I5" s="3"/>
    </row>
    <row r="6" spans="1:12" x14ac:dyDescent="0.2">
      <c r="A6" s="4"/>
      <c r="B6" s="1" t="s">
        <v>19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  <c r="H6" s="1"/>
      <c r="I6" s="3"/>
    </row>
    <row r="7" spans="1:12" x14ac:dyDescent="0.2">
      <c r="A7" s="4"/>
      <c r="B7" s="1">
        <v>1</v>
      </c>
      <c r="C7" s="1">
        <v>4</v>
      </c>
      <c r="D7" s="1">
        <v>5</v>
      </c>
      <c r="E7" s="1">
        <v>4</v>
      </c>
      <c r="F7" s="1">
        <v>3</v>
      </c>
      <c r="G7" s="1">
        <v>2</v>
      </c>
      <c r="H7" s="1">
        <f>SUM(B7:G7)</f>
        <v>19</v>
      </c>
      <c r="I7" s="3"/>
      <c r="J7" s="2">
        <f>H5/H7</f>
        <v>0.63157894736842102</v>
      </c>
    </row>
    <row r="8" spans="1:12" x14ac:dyDescent="0.2">
      <c r="A8" s="1"/>
      <c r="B8" s="1"/>
      <c r="C8" s="1"/>
      <c r="D8" s="1"/>
      <c r="E8" s="1"/>
      <c r="F8" s="1"/>
      <c r="G8" s="1"/>
      <c r="I8" s="3"/>
    </row>
    <row r="9" spans="1:12" x14ac:dyDescent="0.2">
      <c r="A9" s="1" t="s">
        <v>5</v>
      </c>
      <c r="G9" s="19" t="s">
        <v>78</v>
      </c>
      <c r="H9" s="20">
        <f>SUMPRODUCT($B$7:$G$7,B10:G10)</f>
        <v>1549.0500000000002</v>
      </c>
      <c r="I9" s="7"/>
    </row>
    <row r="10" spans="1:12" x14ac:dyDescent="0.2">
      <c r="A10" s="4" t="s">
        <v>17</v>
      </c>
      <c r="B10" s="10">
        <v>119.95</v>
      </c>
      <c r="C10" s="10">
        <v>69.95</v>
      </c>
      <c r="D10" s="10">
        <v>99.95</v>
      </c>
      <c r="E10" s="10">
        <v>74.95</v>
      </c>
      <c r="F10" s="10">
        <v>89.95</v>
      </c>
      <c r="G10" s="10">
        <v>39.950000000000003</v>
      </c>
      <c r="H10" s="8">
        <f>SUMPRODUCT($B$5:$G$5,B10:G10)</f>
        <v>1019.4</v>
      </c>
      <c r="I10" s="3"/>
      <c r="J10" s="2">
        <f>H10/H9</f>
        <v>0.6580807591749781</v>
      </c>
    </row>
    <row r="11" spans="1:12" x14ac:dyDescent="0.2">
      <c r="A11" s="1"/>
      <c r="I11" s="3"/>
    </row>
    <row r="12" spans="1:12" x14ac:dyDescent="0.2">
      <c r="A12" s="1" t="s">
        <v>7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9" t="s">
        <v>8</v>
      </c>
      <c r="I12" s="7"/>
      <c r="J12" s="9" t="s">
        <v>9</v>
      </c>
      <c r="L12" s="7" t="s">
        <v>80</v>
      </c>
    </row>
    <row r="13" spans="1:12" x14ac:dyDescent="0.2">
      <c r="A13" s="3" t="s">
        <v>3</v>
      </c>
      <c r="B13" s="2">
        <v>1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f>SUMPRODUCT($B$5:$G$5,B13:G13)</f>
        <v>8</v>
      </c>
      <c r="I13" s="3" t="s">
        <v>19</v>
      </c>
      <c r="J13" s="2">
        <f>L$13</f>
        <v>10</v>
      </c>
      <c r="L13" s="2">
        <v>10</v>
      </c>
    </row>
    <row r="14" spans="1:12" x14ac:dyDescent="0.2">
      <c r="A14" s="3" t="s">
        <v>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0</v>
      </c>
      <c r="H14" s="2">
        <f>SUMPRODUCT($B$5:$G$5,B14:G14)</f>
        <v>10</v>
      </c>
      <c r="I14" s="3" t="s">
        <v>19</v>
      </c>
      <c r="J14" s="2">
        <f t="shared" ref="J14:J16" si="1">L$13</f>
        <v>10</v>
      </c>
    </row>
    <row r="15" spans="1:12" x14ac:dyDescent="0.2">
      <c r="A15" s="3" t="s">
        <v>1</v>
      </c>
      <c r="B15" s="2">
        <v>1</v>
      </c>
      <c r="C15" s="2">
        <v>0</v>
      </c>
      <c r="D15" s="2">
        <v>1</v>
      </c>
      <c r="E15" s="2">
        <v>1</v>
      </c>
      <c r="F15" s="2">
        <v>1</v>
      </c>
      <c r="G15" s="2">
        <v>1</v>
      </c>
      <c r="H15" s="2">
        <f>SUMPRODUCT($B$5:$G$5,B15:G15)</f>
        <v>10</v>
      </c>
      <c r="I15" s="3" t="s">
        <v>19</v>
      </c>
      <c r="J15" s="2">
        <f t="shared" si="1"/>
        <v>10</v>
      </c>
    </row>
    <row r="16" spans="1:12" x14ac:dyDescent="0.2">
      <c r="A16" s="3" t="s">
        <v>68</v>
      </c>
      <c r="B16" s="2">
        <v>1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f>SUMPRODUCT($B$5:$G$5,B16:G16)</f>
        <v>3</v>
      </c>
      <c r="I16" s="3" t="s">
        <v>19</v>
      </c>
      <c r="J16" s="2">
        <f t="shared" si="1"/>
        <v>10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12AD-88B3-3B45-96E4-C282AE3F6F7D}">
  <dimension ref="A1:G41"/>
  <sheetViews>
    <sheetView showGridLines="0" workbookViewId="0">
      <selection activeCell="J43" sqref="J43"/>
    </sheetView>
  </sheetViews>
  <sheetFormatPr baseColWidth="10" defaultRowHeight="13" x14ac:dyDescent="0.15"/>
  <cols>
    <col min="1" max="1" width="2.33203125" customWidth="1"/>
    <col min="2" max="2" width="16.83203125" bestFit="1" customWidth="1"/>
    <col min="3" max="3" width="11.33203125" bestFit="1" customWidth="1"/>
    <col min="4" max="4" width="12.83203125" bestFit="1" customWidth="1"/>
    <col min="5" max="5" width="13.1640625" bestFit="1" customWidth="1"/>
    <col min="6" max="6" width="10.1640625" bestFit="1" customWidth="1"/>
    <col min="7" max="7" width="5.83203125" bestFit="1" customWidth="1"/>
  </cols>
  <sheetData>
    <row r="1" spans="1:5" x14ac:dyDescent="0.15">
      <c r="A1" s="11" t="s">
        <v>20</v>
      </c>
    </row>
    <row r="2" spans="1:5" x14ac:dyDescent="0.15">
      <c r="A2" s="11" t="s">
        <v>69</v>
      </c>
    </row>
    <row r="3" spans="1:5" x14ac:dyDescent="0.15">
      <c r="A3" s="11" t="s">
        <v>70</v>
      </c>
    </row>
    <row r="4" spans="1:5" x14ac:dyDescent="0.15">
      <c r="A4" s="11" t="s">
        <v>21</v>
      </c>
    </row>
    <row r="5" spans="1:5" x14ac:dyDescent="0.15">
      <c r="A5" s="11" t="s">
        <v>22</v>
      </c>
    </row>
    <row r="6" spans="1:5" x14ac:dyDescent="0.15">
      <c r="A6" s="11"/>
      <c r="B6" t="s">
        <v>23</v>
      </c>
    </row>
    <row r="7" spans="1:5" x14ac:dyDescent="0.15">
      <c r="A7" s="11"/>
      <c r="B7" t="s">
        <v>71</v>
      </c>
    </row>
    <row r="8" spans="1:5" x14ac:dyDescent="0.15">
      <c r="A8" s="11"/>
      <c r="B8" t="s">
        <v>24</v>
      </c>
    </row>
    <row r="9" spans="1:5" x14ac:dyDescent="0.15">
      <c r="A9" s="11" t="s">
        <v>25</v>
      </c>
    </row>
    <row r="10" spans="1:5" x14ac:dyDescent="0.15">
      <c r="B10" t="s">
        <v>26</v>
      </c>
    </row>
    <row r="11" spans="1:5" x14ac:dyDescent="0.15">
      <c r="B11" t="s">
        <v>27</v>
      </c>
    </row>
    <row r="14" spans="1:5" ht="14" thickBot="1" x14ac:dyDescent="0.2">
      <c r="A14" t="s">
        <v>28</v>
      </c>
    </row>
    <row r="15" spans="1:5" ht="14" thickBot="1" x14ac:dyDescent="0.2">
      <c r="B15" s="13" t="s">
        <v>29</v>
      </c>
      <c r="C15" s="13" t="s">
        <v>30</v>
      </c>
      <c r="D15" s="13" t="s">
        <v>31</v>
      </c>
      <c r="E15" s="13" t="s">
        <v>32</v>
      </c>
    </row>
    <row r="16" spans="1:5" ht="14" thickBot="1" x14ac:dyDescent="0.2">
      <c r="B16" s="12" t="s">
        <v>39</v>
      </c>
      <c r="C16" s="12" t="s">
        <v>40</v>
      </c>
      <c r="D16" s="15">
        <v>1019.4</v>
      </c>
      <c r="E16" s="15">
        <v>1019.4</v>
      </c>
    </row>
    <row r="19" spans="1:7" ht="14" thickBot="1" x14ac:dyDescent="0.2">
      <c r="A19" t="s">
        <v>33</v>
      </c>
    </row>
    <row r="20" spans="1:7" ht="14" thickBot="1" x14ac:dyDescent="0.2"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34</v>
      </c>
    </row>
    <row r="21" spans="1:7" x14ac:dyDescent="0.15">
      <c r="B21" s="14" t="s">
        <v>41</v>
      </c>
      <c r="C21" s="14" t="s">
        <v>42</v>
      </c>
      <c r="D21" s="16">
        <v>1</v>
      </c>
      <c r="E21" s="16">
        <v>1</v>
      </c>
      <c r="F21" s="14" t="s">
        <v>34</v>
      </c>
    </row>
    <row r="22" spans="1:7" x14ac:dyDescent="0.15">
      <c r="B22" s="14" t="s">
        <v>43</v>
      </c>
      <c r="C22" s="14" t="s">
        <v>44</v>
      </c>
      <c r="D22" s="16">
        <v>2</v>
      </c>
      <c r="E22" s="16">
        <v>2</v>
      </c>
      <c r="F22" s="14" t="s">
        <v>34</v>
      </c>
    </row>
    <row r="23" spans="1:7" x14ac:dyDescent="0.15">
      <c r="B23" s="14" t="s">
        <v>45</v>
      </c>
      <c r="C23" s="14" t="s">
        <v>46</v>
      </c>
      <c r="D23" s="16">
        <v>5</v>
      </c>
      <c r="E23" s="16">
        <v>5</v>
      </c>
      <c r="F23" s="14" t="s">
        <v>34</v>
      </c>
    </row>
    <row r="24" spans="1:7" x14ac:dyDescent="0.15">
      <c r="B24" s="14" t="s">
        <v>47</v>
      </c>
      <c r="C24" s="14" t="s">
        <v>48</v>
      </c>
      <c r="D24" s="16">
        <v>0</v>
      </c>
      <c r="E24" s="16">
        <v>0</v>
      </c>
      <c r="F24" s="14" t="s">
        <v>34</v>
      </c>
    </row>
    <row r="25" spans="1:7" x14ac:dyDescent="0.15">
      <c r="B25" s="14" t="s">
        <v>49</v>
      </c>
      <c r="C25" s="14" t="s">
        <v>50</v>
      </c>
      <c r="D25" s="16">
        <v>2</v>
      </c>
      <c r="E25" s="16">
        <v>2</v>
      </c>
      <c r="F25" s="14" t="s">
        <v>34</v>
      </c>
    </row>
    <row r="26" spans="1:7" ht="14" thickBot="1" x14ac:dyDescent="0.2">
      <c r="B26" s="12" t="s">
        <v>51</v>
      </c>
      <c r="C26" s="12" t="s">
        <v>52</v>
      </c>
      <c r="D26" s="17">
        <v>2</v>
      </c>
      <c r="E26" s="17">
        <v>2</v>
      </c>
      <c r="F26" s="12" t="s">
        <v>34</v>
      </c>
    </row>
    <row r="29" spans="1:7" ht="14" thickBot="1" x14ac:dyDescent="0.2">
      <c r="A29" t="s">
        <v>7</v>
      </c>
    </row>
    <row r="30" spans="1:7" ht="14" thickBot="1" x14ac:dyDescent="0.2">
      <c r="B30" s="13" t="s">
        <v>29</v>
      </c>
      <c r="C30" s="13" t="s">
        <v>30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15">
      <c r="B31" s="14" t="s">
        <v>53</v>
      </c>
      <c r="C31" s="14" t="s">
        <v>72</v>
      </c>
      <c r="D31" s="16">
        <v>8</v>
      </c>
      <c r="E31" s="14" t="s">
        <v>55</v>
      </c>
      <c r="F31" s="14" t="s">
        <v>62</v>
      </c>
      <c r="G31" s="14">
        <v>2</v>
      </c>
    </row>
    <row r="32" spans="1:7" x14ac:dyDescent="0.15">
      <c r="B32" s="14" t="s">
        <v>57</v>
      </c>
      <c r="C32" s="14" t="s">
        <v>54</v>
      </c>
      <c r="D32" s="16">
        <v>10</v>
      </c>
      <c r="E32" s="14" t="s">
        <v>59</v>
      </c>
      <c r="F32" s="14" t="s">
        <v>56</v>
      </c>
      <c r="G32" s="14">
        <v>0</v>
      </c>
    </row>
    <row r="33" spans="2:7" x14ac:dyDescent="0.15">
      <c r="B33" s="14" t="s">
        <v>73</v>
      </c>
      <c r="C33" s="14" t="s">
        <v>58</v>
      </c>
      <c r="D33" s="16">
        <v>10</v>
      </c>
      <c r="E33" s="14" t="s">
        <v>74</v>
      </c>
      <c r="F33" s="14" t="s">
        <v>56</v>
      </c>
      <c r="G33" s="14">
        <v>0</v>
      </c>
    </row>
    <row r="34" spans="2:7" x14ac:dyDescent="0.15">
      <c r="B34" s="14" t="s">
        <v>75</v>
      </c>
      <c r="C34" s="14" t="s">
        <v>76</v>
      </c>
      <c r="D34" s="16">
        <v>3</v>
      </c>
      <c r="E34" s="14" t="s">
        <v>77</v>
      </c>
      <c r="F34" s="14" t="s">
        <v>62</v>
      </c>
      <c r="G34" s="14">
        <v>7</v>
      </c>
    </row>
    <row r="35" spans="2:7" x14ac:dyDescent="0.15">
      <c r="B35" s="14" t="s">
        <v>41</v>
      </c>
      <c r="C35" s="14" t="s">
        <v>42</v>
      </c>
      <c r="D35" s="16">
        <v>1</v>
      </c>
      <c r="E35" s="14" t="s">
        <v>60</v>
      </c>
      <c r="F35" s="14" t="s">
        <v>56</v>
      </c>
      <c r="G35" s="14">
        <v>0</v>
      </c>
    </row>
    <row r="36" spans="2:7" x14ac:dyDescent="0.15">
      <c r="B36" s="14" t="s">
        <v>43</v>
      </c>
      <c r="C36" s="14" t="s">
        <v>44</v>
      </c>
      <c r="D36" s="16">
        <v>2</v>
      </c>
      <c r="E36" s="14" t="s">
        <v>61</v>
      </c>
      <c r="F36" s="14" t="s">
        <v>62</v>
      </c>
      <c r="G36" s="14">
        <v>2</v>
      </c>
    </row>
    <row r="37" spans="2:7" x14ac:dyDescent="0.15">
      <c r="B37" s="14" t="s">
        <v>45</v>
      </c>
      <c r="C37" s="14" t="s">
        <v>46</v>
      </c>
      <c r="D37" s="16">
        <v>5</v>
      </c>
      <c r="E37" s="14" t="s">
        <v>63</v>
      </c>
      <c r="F37" s="14" t="s">
        <v>56</v>
      </c>
      <c r="G37" s="14">
        <v>0</v>
      </c>
    </row>
    <row r="38" spans="2:7" x14ac:dyDescent="0.15">
      <c r="B38" s="14" t="s">
        <v>47</v>
      </c>
      <c r="C38" s="14" t="s">
        <v>48</v>
      </c>
      <c r="D38" s="16">
        <v>0</v>
      </c>
      <c r="E38" s="14" t="s">
        <v>64</v>
      </c>
      <c r="F38" s="14" t="s">
        <v>62</v>
      </c>
      <c r="G38" s="14">
        <v>4</v>
      </c>
    </row>
    <row r="39" spans="2:7" x14ac:dyDescent="0.15">
      <c r="B39" s="14" t="s">
        <v>49</v>
      </c>
      <c r="C39" s="14" t="s">
        <v>50</v>
      </c>
      <c r="D39" s="16">
        <v>2</v>
      </c>
      <c r="E39" s="14" t="s">
        <v>65</v>
      </c>
      <c r="F39" s="14" t="s">
        <v>62</v>
      </c>
      <c r="G39" s="14">
        <v>1</v>
      </c>
    </row>
    <row r="40" spans="2:7" x14ac:dyDescent="0.15">
      <c r="B40" s="14" t="s">
        <v>51</v>
      </c>
      <c r="C40" s="14" t="s">
        <v>52</v>
      </c>
      <c r="D40" s="16">
        <v>2</v>
      </c>
      <c r="E40" s="14" t="s">
        <v>66</v>
      </c>
      <c r="F40" s="14" t="s">
        <v>56</v>
      </c>
      <c r="G40" s="14">
        <v>0</v>
      </c>
    </row>
    <row r="41" spans="2:7" ht="14" thickBot="1" x14ac:dyDescent="0.2">
      <c r="B41" s="12" t="s">
        <v>67</v>
      </c>
      <c r="C41" s="12"/>
      <c r="D41" s="12"/>
      <c r="E41" s="12"/>
      <c r="F41" s="12"/>
      <c r="G4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00A1-0C4B-0B4F-92CF-BC7A175974D1}">
  <dimension ref="A1:B15"/>
  <sheetViews>
    <sheetView workbookViewId="0"/>
  </sheetViews>
  <sheetFormatPr baseColWidth="10" defaultRowHeight="13" x14ac:dyDescent="0.15"/>
  <sheetData>
    <row r="1" spans="1:2" x14ac:dyDescent="0.15">
      <c r="A1">
        <v>1</v>
      </c>
    </row>
    <row r="2" spans="1:2" x14ac:dyDescent="0.15">
      <c r="A2" t="s">
        <v>81</v>
      </c>
    </row>
    <row r="3" spans="1:2" x14ac:dyDescent="0.15">
      <c r="A3">
        <v>1</v>
      </c>
    </row>
    <row r="4" spans="1:2" x14ac:dyDescent="0.15">
      <c r="A4">
        <v>10</v>
      </c>
    </row>
    <row r="5" spans="1:2" x14ac:dyDescent="0.15">
      <c r="A5">
        <v>16</v>
      </c>
    </row>
    <row r="6" spans="1:2" x14ac:dyDescent="0.15">
      <c r="A6">
        <v>1</v>
      </c>
    </row>
    <row r="8" spans="1:2" x14ac:dyDescent="0.15">
      <c r="A8" s="21"/>
      <c r="B8" s="21"/>
    </row>
    <row r="9" spans="1:2" x14ac:dyDescent="0.15">
      <c r="A9" t="s">
        <v>82</v>
      </c>
    </row>
    <row r="10" spans="1:2" x14ac:dyDescent="0.15">
      <c r="A10" t="s">
        <v>83</v>
      </c>
    </row>
    <row r="15" spans="1:2" x14ac:dyDescent="0.15">
      <c r="B1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CEAB-9E0F-DC48-8642-EC46EF4F97DB}">
  <dimension ref="A1:K11"/>
  <sheetViews>
    <sheetView tabSelected="1" topLeftCell="A4" workbookViewId="0">
      <selection activeCell="C18" sqref="C18"/>
    </sheetView>
  </sheetViews>
  <sheetFormatPr baseColWidth="10" defaultRowHeight="13" x14ac:dyDescent="0.15"/>
  <sheetData>
    <row r="1" spans="1:11" x14ac:dyDescent="0.15">
      <c r="A1" s="11" t="s">
        <v>84</v>
      </c>
      <c r="K1" s="24" t="str">
        <f>CONCATENATE("Sensitivity of ",$K$4," to ","Input")</f>
        <v>Sensitivity of Customer precentage to Input</v>
      </c>
    </row>
    <row r="3" spans="1:11" x14ac:dyDescent="0.15">
      <c r="A3" t="s">
        <v>85</v>
      </c>
      <c r="K3" t="s">
        <v>86</v>
      </c>
    </row>
    <row r="4" spans="1:11" ht="108" x14ac:dyDescent="0.15">
      <c r="B4" s="22" t="s">
        <v>3</v>
      </c>
      <c r="C4" s="22" t="s">
        <v>4</v>
      </c>
      <c r="D4" s="22" t="s">
        <v>1</v>
      </c>
      <c r="E4" s="22" t="s">
        <v>2</v>
      </c>
      <c r="F4" s="22" t="s">
        <v>87</v>
      </c>
      <c r="G4" s="22" t="s">
        <v>78</v>
      </c>
      <c r="H4" s="22" t="s">
        <v>88</v>
      </c>
      <c r="I4" s="22" t="s">
        <v>89</v>
      </c>
      <c r="J4" s="24">
        <f>MATCH($K$4,OutputAddresses,0)</f>
        <v>7</v>
      </c>
      <c r="K4" s="23" t="s">
        <v>88</v>
      </c>
    </row>
    <row r="5" spans="1:11" x14ac:dyDescent="0.15">
      <c r="A5" s="18">
        <v>10</v>
      </c>
      <c r="B5" s="25">
        <v>8</v>
      </c>
      <c r="C5" s="26">
        <v>10</v>
      </c>
      <c r="D5" s="26">
        <v>10</v>
      </c>
      <c r="E5" s="26">
        <v>3</v>
      </c>
      <c r="F5" s="26">
        <v>12</v>
      </c>
      <c r="G5" s="27">
        <v>1019.4</v>
      </c>
      <c r="H5" s="26">
        <v>0.63157894736842102</v>
      </c>
      <c r="I5" s="28">
        <v>0.6580807591749781</v>
      </c>
      <c r="K5">
        <f>INDEX(OutputValues,1,$J$4)</f>
        <v>0.63157894736842102</v>
      </c>
    </row>
    <row r="6" spans="1:11" x14ac:dyDescent="0.15">
      <c r="A6" s="18">
        <v>11</v>
      </c>
      <c r="B6" s="29">
        <v>8</v>
      </c>
      <c r="C6" s="30">
        <v>11</v>
      </c>
      <c r="D6" s="30">
        <v>11</v>
      </c>
      <c r="E6" s="30">
        <v>4</v>
      </c>
      <c r="F6" s="30">
        <v>13</v>
      </c>
      <c r="G6" s="31">
        <v>1109.3500000000001</v>
      </c>
      <c r="H6" s="30">
        <v>0.68421052631578949</v>
      </c>
      <c r="I6" s="32">
        <v>0.71614860721087115</v>
      </c>
      <c r="K6">
        <f>INDEX(OutputValues,2,$J$4)</f>
        <v>0.68421052631578949</v>
      </c>
    </row>
    <row r="7" spans="1:11" x14ac:dyDescent="0.15">
      <c r="A7" s="18">
        <v>12</v>
      </c>
      <c r="B7" s="29">
        <v>8</v>
      </c>
      <c r="C7" s="30">
        <v>12</v>
      </c>
      <c r="D7" s="30">
        <v>12</v>
      </c>
      <c r="E7" s="30">
        <v>4</v>
      </c>
      <c r="F7" s="30">
        <v>14</v>
      </c>
      <c r="G7" s="31">
        <v>1184.3000000000002</v>
      </c>
      <c r="H7" s="30">
        <v>0.73684210526315785</v>
      </c>
      <c r="I7" s="32">
        <v>0.76453310093282978</v>
      </c>
      <c r="K7">
        <f>INDEX(OutputValues,3,$J$4)</f>
        <v>0.73684210526315785</v>
      </c>
    </row>
    <row r="8" spans="1:11" x14ac:dyDescent="0.15">
      <c r="A8" s="18">
        <v>13</v>
      </c>
      <c r="B8" s="29">
        <v>8</v>
      </c>
      <c r="C8" s="30">
        <v>13</v>
      </c>
      <c r="D8" s="30">
        <v>13</v>
      </c>
      <c r="E8" s="30">
        <v>4</v>
      </c>
      <c r="F8" s="30">
        <v>15</v>
      </c>
      <c r="G8" s="31">
        <v>1259.25</v>
      </c>
      <c r="H8" s="30">
        <v>0.78947368421052633</v>
      </c>
      <c r="I8" s="32">
        <v>0.8129175946547883</v>
      </c>
      <c r="K8">
        <f>INDEX(OutputValues,4,$J$4)</f>
        <v>0.78947368421052633</v>
      </c>
    </row>
    <row r="9" spans="1:11" x14ac:dyDescent="0.15">
      <c r="A9" s="18">
        <v>14</v>
      </c>
      <c r="B9" s="29">
        <v>8</v>
      </c>
      <c r="C9" s="30">
        <v>14</v>
      </c>
      <c r="D9" s="30">
        <v>14</v>
      </c>
      <c r="E9" s="30">
        <v>4</v>
      </c>
      <c r="F9" s="30">
        <v>16</v>
      </c>
      <c r="G9" s="31">
        <v>1334.2000000000003</v>
      </c>
      <c r="H9" s="30">
        <v>0.84210526315789469</v>
      </c>
      <c r="I9" s="32">
        <v>0.86130208837674715</v>
      </c>
      <c r="K9">
        <f>INDEX(OutputValues,5,$J$4)</f>
        <v>0.84210526315789469</v>
      </c>
    </row>
    <row r="10" spans="1:11" x14ac:dyDescent="0.15">
      <c r="A10" s="18">
        <v>15</v>
      </c>
      <c r="B10" s="29">
        <v>8</v>
      </c>
      <c r="C10" s="30">
        <v>15</v>
      </c>
      <c r="D10" s="30">
        <v>15</v>
      </c>
      <c r="E10" s="30">
        <v>4</v>
      </c>
      <c r="F10" s="30">
        <v>17</v>
      </c>
      <c r="G10" s="31">
        <v>1409.15</v>
      </c>
      <c r="H10" s="30">
        <v>0.89473684210526316</v>
      </c>
      <c r="I10" s="32">
        <v>0.90968658209870557</v>
      </c>
      <c r="K10">
        <f>INDEX(OutputValues,6,$J$4)</f>
        <v>0.89473684210526316</v>
      </c>
    </row>
    <row r="11" spans="1:11" x14ac:dyDescent="0.15">
      <c r="A11" s="18">
        <v>16</v>
      </c>
      <c r="B11" s="33">
        <v>9</v>
      </c>
      <c r="C11" s="34">
        <v>16</v>
      </c>
      <c r="D11" s="34">
        <v>15</v>
      </c>
      <c r="E11" s="34">
        <v>4</v>
      </c>
      <c r="F11" s="34">
        <v>18</v>
      </c>
      <c r="G11" s="35">
        <v>1479.1</v>
      </c>
      <c r="H11" s="34">
        <v>0.94736842105263153</v>
      </c>
      <c r="I11" s="36">
        <v>0.95484329104935262</v>
      </c>
      <c r="K11">
        <f>INDEX(OutputValues,7,$J$4)</f>
        <v>0.94736842105263153</v>
      </c>
    </row>
  </sheetData>
  <dataValidations count="1">
    <dataValidation type="list" allowBlank="1" showInputMessage="1" showErrorMessage="1" sqref="K4" xr:uid="{E9927446-7CAA-D546-8100-0194BC8720EF}">
      <formula1>OutputAddresses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910C-C980-2841-92EC-5DB5C59A91B6}">
  <dimension ref="A8:B15"/>
  <sheetViews>
    <sheetView workbookViewId="0"/>
  </sheetViews>
  <sheetFormatPr baseColWidth="10" defaultRowHeight="13" x14ac:dyDescent="0.15"/>
  <sheetData>
    <row r="8" spans="1:2" x14ac:dyDescent="0.15">
      <c r="A8" s="21"/>
      <c r="B8" s="21"/>
    </row>
    <row r="15" spans="1:2" x14ac:dyDescent="0.15">
      <c r="B1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6.7_main</vt:lpstr>
      <vt:lpstr>Answer Report 6.7</vt:lpstr>
      <vt:lpstr>STS_6.7</vt:lpstr>
      <vt:lpstr>STS_6.7!ChartData</vt:lpstr>
      <vt:lpstr>STS_6.7!InputValues</vt:lpstr>
      <vt:lpstr>STS_6.7!OutputAddresses</vt:lpstr>
      <vt:lpstr>STS_6.7!OutputValues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Microsoft Office User</cp:lastModifiedBy>
  <cp:lastPrinted>1996-09-25T20:10:37Z</cp:lastPrinted>
  <dcterms:created xsi:type="dcterms:W3CDTF">1996-10-13T01:52:01Z</dcterms:created>
  <dcterms:modified xsi:type="dcterms:W3CDTF">2021-10-06T23:51:16Z</dcterms:modified>
</cp:coreProperties>
</file>