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DT732 Fall 21\"/>
    </mc:Choice>
  </mc:AlternateContent>
  <xr:revisionPtr revIDLastSave="0" documentId="8_{713DA68D-DAD0-489C-AF8D-8C9EDAE21DD5}" xr6:coauthVersionLast="47" xr6:coauthVersionMax="47" xr10:uidLastSave="{00000000-0000-0000-0000-000000000000}"/>
  <bookViews>
    <workbookView xWindow="-90" yWindow="-90" windowWidth="19380" windowHeight="10380" activeTab="1" xr2:uid="{55EC2CF4-95E6-4AC3-8543-840810ED6E22}"/>
  </bookViews>
  <sheets>
    <sheet name="Answer Report 1" sheetId="5" r:id="rId1"/>
    <sheet name="Model" sheetId="1" r:id="rId2"/>
    <sheet name="Map" sheetId="6" r:id="rId3"/>
    <sheet name="Locations" sheetId="2" r:id="rId4"/>
  </sheets>
  <definedNames>
    <definedName name="_xlnm._FilterDatabase" localSheetId="0" hidden="1">'Answer Report 1'!$A$20:$F$50</definedName>
    <definedName name="_xlnm._FilterDatabase" localSheetId="3" hidden="1">Locations!$A$1:$E$12</definedName>
    <definedName name="Lat_place_1">Model!$B$17</definedName>
    <definedName name="Lat_place_2">Model!$B$18</definedName>
    <definedName name="Lon_place_1">Model!$C$17</definedName>
    <definedName name="Lon_place_2">Model!$C$18</definedName>
    <definedName name="solver_adj" localSheetId="1" hidden="1">Model!$J$15:$N$20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Model!$J$21:$N$21</definedName>
    <definedName name="solver_lhs2" localSheetId="1" hidden="1">Model!$O$15:$O$20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Model!$J$24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1</definedName>
    <definedName name="solver_rhs1" localSheetId="1" hidden="1">1</definedName>
    <definedName name="solver_rhs2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1" l="1"/>
  <c r="J24" i="1"/>
  <c r="O16" i="1"/>
  <c r="O17" i="1"/>
  <c r="O18" i="1"/>
  <c r="O19" i="1"/>
  <c r="O20" i="1"/>
  <c r="O15" i="1"/>
  <c r="K21" i="1"/>
  <c r="L21" i="1"/>
  <c r="M21" i="1"/>
  <c r="N21" i="1"/>
  <c r="J21" i="1"/>
  <c r="C18" i="1"/>
  <c r="A17" i="1"/>
  <c r="C17" i="1" s="1"/>
  <c r="B18" i="1" l="1"/>
  <c r="B17" i="1"/>
  <c r="B20" i="1" l="1"/>
  <c r="I4" i="1" s="1"/>
</calcChain>
</file>

<file path=xl/sharedStrings.xml><?xml version="1.0" encoding="utf-8"?>
<sst xmlns="http://schemas.openxmlformats.org/spreadsheetml/2006/main" count="255" uniqueCount="152">
  <si>
    <t>miles</t>
  </si>
  <si>
    <t>Latitude</t>
  </si>
  <si>
    <t>Longitude</t>
  </si>
  <si>
    <t>Distance (miles)</t>
  </si>
  <si>
    <t>https://andrew.hedges.name/experiments/haversine/</t>
  </si>
  <si>
    <t>https://blog.batchgeo.com/manipulating-coordinates-in-excel/</t>
  </si>
  <si>
    <t>Representative</t>
  </si>
  <si>
    <t>Meghan</t>
  </si>
  <si>
    <t>Tamela</t>
  </si>
  <si>
    <t>Leo</t>
  </si>
  <si>
    <t>Melonie</t>
  </si>
  <si>
    <t>Jorge</t>
  </si>
  <si>
    <t>Titus</t>
  </si>
  <si>
    <t>Client</t>
  </si>
  <si>
    <t>Radius (miles)</t>
  </si>
  <si>
    <t>Distance Calculation</t>
  </si>
  <si>
    <t>References for this model:</t>
  </si>
  <si>
    <t>Distance Matrix</t>
  </si>
  <si>
    <t>Decision Variables</t>
  </si>
  <si>
    <t>Total</t>
  </si>
  <si>
    <t>Distance Traveled</t>
  </si>
  <si>
    <t>Assignment Problem: Accounting Firm</t>
  </si>
  <si>
    <t>Client 1</t>
  </si>
  <si>
    <t>Client 2</t>
  </si>
  <si>
    <t>Client 3</t>
  </si>
  <si>
    <t>Client 4</t>
  </si>
  <si>
    <t>Client 5</t>
  </si>
  <si>
    <t>Optimization Model</t>
  </si>
  <si>
    <t>Location information</t>
  </si>
  <si>
    <t>Microsoft Excel 16.0 Answer Report</t>
  </si>
  <si>
    <t>Worksheet: [Assignment Problem Accounting Firm.xlsx]Model</t>
  </si>
  <si>
    <t>Report Created: 10/29/2020 9:49:22 AM</t>
  </si>
  <si>
    <t>Result: Solver found a solution.  All Constraints and optimality conditions are satisfied.</t>
  </si>
  <si>
    <t>Solver Engine</t>
  </si>
  <si>
    <t>Engine: Simplex LP</t>
  </si>
  <si>
    <t>Solution Time: 0.125 Seconds.</t>
  </si>
  <si>
    <t>Iterations: 28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</si>
  <si>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</si>
  <si>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</si>
  <si>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</si>
  <si>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</si>
  <si>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</si>
  <si>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</si>
  <si>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</si>
  <si>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</si>
  <si>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</si>
  <si>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</si>
  <si>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</si>
  <si>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</si>
  <si>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</si>
  <si>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</si>
  <si>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</si>
  <si>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$J$24</t>
  </si>
  <si>
    <t>Total Distance Traveled</t>
  </si>
  <si>
    <t>$J$15</t>
  </si>
  <si>
    <t>Meghan Client 1</t>
  </si>
  <si>
    <t>Contin</t>
  </si>
  <si>
    <t>$K$15</t>
  </si>
  <si>
    <t>Meghan Client 2</t>
  </si>
  <si>
    <t>$L$15</t>
  </si>
  <si>
    <t>Meghan Client 3</t>
  </si>
  <si>
    <t>$M$15</t>
  </si>
  <si>
    <t>Meghan Client 4</t>
  </si>
  <si>
    <t>$N$15</t>
  </si>
  <si>
    <t>Meghan Client 5</t>
  </si>
  <si>
    <t>$J$16</t>
  </si>
  <si>
    <t>Tamela Client 1</t>
  </si>
  <si>
    <t>$K$16</t>
  </si>
  <si>
    <t>Tamela Client 2</t>
  </si>
  <si>
    <t>$L$16</t>
  </si>
  <si>
    <t>Tamela Client 3</t>
  </si>
  <si>
    <t>$M$16</t>
  </si>
  <si>
    <t>Tamela Client 4</t>
  </si>
  <si>
    <t>$N$16</t>
  </si>
  <si>
    <t>Tamela Client 5</t>
  </si>
  <si>
    <t>$J$17</t>
  </si>
  <si>
    <t>Leo Client 1</t>
  </si>
  <si>
    <t>$K$17</t>
  </si>
  <si>
    <t>Leo Client 2</t>
  </si>
  <si>
    <t>$L$17</t>
  </si>
  <si>
    <t>Leo Client 3</t>
  </si>
  <si>
    <t>$M$17</t>
  </si>
  <si>
    <t>Leo Client 4</t>
  </si>
  <si>
    <t>$N$17</t>
  </si>
  <si>
    <t>Leo Client 5</t>
  </si>
  <si>
    <t>$J$18</t>
  </si>
  <si>
    <t>Melonie Client 1</t>
  </si>
  <si>
    <t>$K$18</t>
  </si>
  <si>
    <t>Melonie Client 2</t>
  </si>
  <si>
    <t>$L$18</t>
  </si>
  <si>
    <t>Melonie Client 3</t>
  </si>
  <si>
    <t>$M$18</t>
  </si>
  <si>
    <t>Melonie Client 4</t>
  </si>
  <si>
    <t>$N$18</t>
  </si>
  <si>
    <t>Melonie Client 5</t>
  </si>
  <si>
    <t>$J$19</t>
  </si>
  <si>
    <t>Jorge Client 1</t>
  </si>
  <si>
    <t>$K$19</t>
  </si>
  <si>
    <t>Jorge Client 2</t>
  </si>
  <si>
    <t>$L$19</t>
  </si>
  <si>
    <t>Jorge Client 3</t>
  </si>
  <si>
    <t>$M$19</t>
  </si>
  <si>
    <t>Jorge Client 4</t>
  </si>
  <si>
    <t>$N$19</t>
  </si>
  <si>
    <t>Jorge Client 5</t>
  </si>
  <si>
    <t>$J$20</t>
  </si>
  <si>
    <t>Titus Client 1</t>
  </si>
  <si>
    <t>$K$20</t>
  </si>
  <si>
    <t>Titus Client 2</t>
  </si>
  <si>
    <t>$L$20</t>
  </si>
  <si>
    <t>Titus Client 3</t>
  </si>
  <si>
    <t>$M$20</t>
  </si>
  <si>
    <t>Titus Client 4</t>
  </si>
  <si>
    <t>$N$20</t>
  </si>
  <si>
    <t>Titus Client 5</t>
  </si>
  <si>
    <t>$J$21</t>
  </si>
  <si>
    <t>Total Client 1</t>
  </si>
  <si>
    <t>$J$21=1</t>
  </si>
  <si>
    <t>Binding</t>
  </si>
  <si>
    <t>$K$21</t>
  </si>
  <si>
    <t>Total Client 2</t>
  </si>
  <si>
    <t>$K$21=1</t>
  </si>
  <si>
    <t>$L$21</t>
  </si>
  <si>
    <t>Total Client 3</t>
  </si>
  <si>
    <t>$L$21=1</t>
  </si>
  <si>
    <t>$M$21</t>
  </si>
  <si>
    <t>Total Client 4</t>
  </si>
  <si>
    <t>$M$21=1</t>
  </si>
  <si>
    <t>$N$21</t>
  </si>
  <si>
    <t>Total Client 5</t>
  </si>
  <si>
    <t>$N$21=1</t>
  </si>
  <si>
    <t>$O$15</t>
  </si>
  <si>
    <t>Meghan Total</t>
  </si>
  <si>
    <t>$O$15&lt;=1</t>
  </si>
  <si>
    <t>$O$16</t>
  </si>
  <si>
    <t>Tamela Total</t>
  </si>
  <si>
    <t>$O$16&lt;=1</t>
  </si>
  <si>
    <t>$O$17</t>
  </si>
  <si>
    <t>Leo Total</t>
  </si>
  <si>
    <t>$O$17&lt;=1</t>
  </si>
  <si>
    <t>Not Binding</t>
  </si>
  <si>
    <t>$O$18</t>
  </si>
  <si>
    <t>Melonie Total</t>
  </si>
  <si>
    <t>$O$18&lt;=1</t>
  </si>
  <si>
    <t>$O$19</t>
  </si>
  <si>
    <t>Jorge Total</t>
  </si>
  <si>
    <t>$O$19&lt;=1</t>
  </si>
  <si>
    <t>$O$20</t>
  </si>
  <si>
    <t>Titus Total</t>
  </si>
  <si>
    <t>$O$20&lt;=1</t>
  </si>
  <si>
    <t>Type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</si>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</sst>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24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FFD24F"/>
      </left>
      <right/>
      <top style="thin">
        <color rgb="FFFFD24F"/>
      </top>
      <bottom style="thin">
        <color rgb="FFFFD24F"/>
      </bottom>
      <diagonal/>
    </border>
    <border>
      <left/>
      <right/>
      <top style="thin">
        <color rgb="FFFFD24F"/>
      </top>
      <bottom style="thin">
        <color rgb="FFFFD24F"/>
      </bottom>
      <diagonal/>
    </border>
    <border>
      <left/>
      <right style="thin">
        <color rgb="FFFFD24F"/>
      </right>
      <top style="thin">
        <color rgb="FFFFD24F"/>
      </top>
      <bottom style="thin">
        <color rgb="FFFFD24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D24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2" fillId="0" borderId="0" xfId="0" applyFont="1"/>
    <xf numFmtId="2" fontId="0" fillId="0" borderId="0" xfId="0" applyNumberFormat="1" applyFont="1"/>
    <xf numFmtId="0" fontId="3" fillId="2" borderId="1" xfId="0" applyFont="1" applyFill="1" applyBorder="1" applyAlignment="1">
      <alignment horizontal="right" vertical="center" wrapText="1" readingOrder="1"/>
    </xf>
    <xf numFmtId="0" fontId="3" fillId="2" borderId="2" xfId="0" applyFont="1" applyFill="1" applyBorder="1" applyAlignment="1">
      <alignment horizontal="right" vertical="center" wrapText="1" readingOrder="1"/>
    </xf>
    <xf numFmtId="0" fontId="3" fillId="2" borderId="3" xfId="0" applyFont="1" applyFill="1" applyBorder="1" applyAlignment="1">
      <alignment horizontal="right" vertical="center" wrapText="1" readingOrder="1"/>
    </xf>
    <xf numFmtId="0" fontId="0" fillId="0" borderId="0" xfId="0" applyFont="1" applyAlignment="1">
      <alignment horizontal="right"/>
    </xf>
    <xf numFmtId="0" fontId="2" fillId="0" borderId="1" xfId="0" applyFont="1" applyBorder="1" applyAlignment="1">
      <alignment horizontal="right" vertical="center" wrapText="1" readingOrder="1"/>
    </xf>
    <xf numFmtId="164" fontId="0" fillId="0" borderId="0" xfId="0" applyNumberFormat="1" applyFont="1"/>
    <xf numFmtId="0" fontId="1" fillId="0" borderId="0" xfId="0" applyFont="1"/>
    <xf numFmtId="0" fontId="2" fillId="0" borderId="0" xfId="0" applyFont="1" applyFill="1" applyBorder="1" applyAlignment="1">
      <alignment horizontal="right" vertical="center" wrapText="1" readingOrder="1"/>
    </xf>
    <xf numFmtId="0" fontId="2" fillId="0" borderId="5" xfId="0" applyFont="1" applyFill="1" applyBorder="1" applyAlignment="1">
      <alignment horizontal="right" vertical="center" wrapText="1" readingOrder="1"/>
    </xf>
    <xf numFmtId="0" fontId="1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 readingOrder="1"/>
    </xf>
    <xf numFmtId="0" fontId="1" fillId="0" borderId="0" xfId="0" applyFont="1" applyAlignment="1"/>
    <xf numFmtId="164" fontId="2" fillId="0" borderId="2" xfId="0" applyNumberFormat="1" applyFont="1" applyBorder="1" applyAlignment="1">
      <alignment horizontal="right" vertical="center" wrapText="1" readingOrder="1"/>
    </xf>
    <xf numFmtId="164" fontId="2" fillId="0" borderId="3" xfId="0" applyNumberFormat="1" applyFont="1" applyBorder="1" applyAlignment="1">
      <alignment horizontal="right" vertical="center" wrapText="1" readingOrder="1"/>
    </xf>
    <xf numFmtId="2" fontId="0" fillId="4" borderId="4" xfId="0" applyNumberFormat="1" applyFont="1" applyFill="1" applyBorder="1"/>
    <xf numFmtId="0" fontId="0" fillId="3" borderId="6" xfId="0" applyFont="1" applyFill="1" applyBorder="1"/>
    <xf numFmtId="0" fontId="0" fillId="0" borderId="8" xfId="0" applyFill="1" applyBorder="1" applyAlignment="1"/>
    <xf numFmtId="0" fontId="6" fillId="0" borderId="7" xfId="0" applyFont="1" applyFill="1" applyBorder="1" applyAlignment="1">
      <alignment horizontal="center"/>
    </xf>
    <xf numFmtId="0" fontId="0" fillId="0" borderId="9" xfId="0" applyFill="1" applyBorder="1" applyAlignment="1"/>
    <xf numFmtId="2" fontId="0" fillId="0" borderId="8" xfId="0" applyNumberFormat="1" applyFill="1" applyBorder="1" applyAlignment="1"/>
    <xf numFmtId="0" fontId="0" fillId="0" borderId="9" xfId="0" applyNumberFormat="1" applyFill="1" applyBorder="1" applyAlignment="1"/>
    <xf numFmtId="0" fontId="0" fillId="0" borderId="8" xfId="0" applyNumberFormat="1" applyFill="1" applyBorder="1" applyAlignment="1"/>
    <xf numFmtId="0" fontId="3" fillId="2" borderId="0" xfId="0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2</xdr:row>
      <xdr:rowOff>28575</xdr:rowOff>
    </xdr:from>
    <xdr:to>
      <xdr:col>23</xdr:col>
      <xdr:colOff>457045</xdr:colOff>
      <xdr:row>42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CF0248-A19D-4075-A4A4-26F1F46F0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925" y="390525"/>
          <a:ext cx="12029920" cy="7267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01CF-00F1-4B03-BA5D-092C3334C84A}">
  <sheetPr filterMode="1"/>
  <dimension ref="A1:G65"/>
  <sheetViews>
    <sheetView showGridLines="0" workbookViewId="0">
      <selection activeCell="D52" sqref="D52"/>
    </sheetView>
  </sheetViews>
  <sheetFormatPr defaultRowHeight="14.75" x14ac:dyDescent="0.75"/>
  <cols>
    <col min="1" max="1" width="2.1796875" customWidth="1"/>
    <col min="2" max="2" width="6.54296875" bestFit="1" customWidth="1"/>
    <col min="3" max="3" width="21" bestFit="1" customWidth="1"/>
    <col min="4" max="4" width="13.08984375" bestFit="1" customWidth="1"/>
    <col min="5" max="5" width="10.36328125" bestFit="1" customWidth="1"/>
    <col min="6" max="6" width="10.90625" bestFit="1" customWidth="1"/>
    <col min="7" max="7" width="5.1796875" bestFit="1" customWidth="1"/>
  </cols>
  <sheetData>
    <row r="1" spans="1:5" x14ac:dyDescent="0.75">
      <c r="A1" s="10" t="s">
        <v>29</v>
      </c>
    </row>
    <row r="2" spans="1:5" x14ac:dyDescent="0.75">
      <c r="A2" s="10" t="s">
        <v>30</v>
      </c>
    </row>
    <row r="3" spans="1:5" x14ac:dyDescent="0.75">
      <c r="A3" s="10" t="s">
        <v>31</v>
      </c>
    </row>
    <row r="4" spans="1:5" x14ac:dyDescent="0.75">
      <c r="A4" s="10" t="s">
        <v>32</v>
      </c>
    </row>
    <row r="5" spans="1:5" x14ac:dyDescent="0.75">
      <c r="A5" s="10" t="s">
        <v>33</v>
      </c>
    </row>
    <row r="6" spans="1:5" x14ac:dyDescent="0.75">
      <c r="A6" s="10"/>
      <c r="B6" t="s">
        <v>34</v>
      </c>
    </row>
    <row r="7" spans="1:5" x14ac:dyDescent="0.75">
      <c r="A7" s="10"/>
      <c r="B7" t="s">
        <v>35</v>
      </c>
    </row>
    <row r="8" spans="1:5" x14ac:dyDescent="0.75">
      <c r="A8" s="10"/>
      <c r="B8" t="s">
        <v>36</v>
      </c>
    </row>
    <row r="9" spans="1:5" x14ac:dyDescent="0.75">
      <c r="A9" s="10" t="s">
        <v>37</v>
      </c>
    </row>
    <row r="10" spans="1:5" x14ac:dyDescent="0.75">
      <c r="B10" t="s">
        <v>38</v>
      </c>
    </row>
    <row r="11" spans="1:5" x14ac:dyDescent="0.75">
      <c r="B11" t="s">
        <v>39</v>
      </c>
    </row>
    <row r="14" spans="1:5" ht="15.5" thickBot="1" x14ac:dyDescent="0.9">
      <c r="A14" t="s">
        <v>40</v>
      </c>
    </row>
    <row r="15" spans="1:5" ht="15.5" thickBot="1" x14ac:dyDescent="0.9">
      <c r="B15" s="21" t="s">
        <v>41</v>
      </c>
      <c r="C15" s="21" t="s">
        <v>42</v>
      </c>
      <c r="D15" s="21" t="s">
        <v>43</v>
      </c>
      <c r="E15" s="21" t="s">
        <v>44</v>
      </c>
    </row>
    <row r="16" spans="1:5" ht="15.5" thickBot="1" x14ac:dyDescent="0.9">
      <c r="B16" s="20" t="s">
        <v>52</v>
      </c>
      <c r="C16" s="20" t="s">
        <v>53</v>
      </c>
      <c r="D16" s="23">
        <v>178.93471328322957</v>
      </c>
      <c r="E16" s="23">
        <v>178.93471328322957</v>
      </c>
    </row>
    <row r="19" spans="1:6" ht="15.5" thickBot="1" x14ac:dyDescent="0.9">
      <c r="A19" t="s">
        <v>45</v>
      </c>
    </row>
    <row r="20" spans="1:6" ht="15.5" thickBot="1" x14ac:dyDescent="0.9">
      <c r="B20" s="21" t="s">
        <v>41</v>
      </c>
      <c r="C20" s="21" t="s">
        <v>42</v>
      </c>
      <c r="D20" s="21" t="s">
        <v>43</v>
      </c>
      <c r="E20" s="21" t="s">
        <v>44</v>
      </c>
      <c r="F20" s="21" t="s">
        <v>46</v>
      </c>
    </row>
    <row r="21" spans="1:6" hidden="1" x14ac:dyDescent="0.75">
      <c r="B21" s="22" t="s">
        <v>54</v>
      </c>
      <c r="C21" s="22" t="s">
        <v>55</v>
      </c>
      <c r="D21" s="24">
        <v>0</v>
      </c>
      <c r="E21" s="24">
        <v>0</v>
      </c>
      <c r="F21" s="22" t="s">
        <v>56</v>
      </c>
    </row>
    <row r="22" spans="1:6" hidden="1" x14ac:dyDescent="0.75">
      <c r="B22" s="22" t="s">
        <v>57</v>
      </c>
      <c r="C22" s="22" t="s">
        <v>58</v>
      </c>
      <c r="D22" s="24">
        <v>0</v>
      </c>
      <c r="E22" s="24">
        <v>0</v>
      </c>
      <c r="F22" s="22" t="s">
        <v>56</v>
      </c>
    </row>
    <row r="23" spans="1:6" hidden="1" x14ac:dyDescent="0.75">
      <c r="B23" s="22" t="s">
        <v>59</v>
      </c>
      <c r="C23" s="22" t="s">
        <v>60</v>
      </c>
      <c r="D23" s="24">
        <v>0</v>
      </c>
      <c r="E23" s="24">
        <v>0</v>
      </c>
      <c r="F23" s="22" t="s">
        <v>56</v>
      </c>
    </row>
    <row r="24" spans="1:6" hidden="1" x14ac:dyDescent="0.75">
      <c r="B24" s="22" t="s">
        <v>61</v>
      </c>
      <c r="C24" s="22" t="s">
        <v>62</v>
      </c>
      <c r="D24" s="24">
        <v>0</v>
      </c>
      <c r="E24" s="24">
        <v>0</v>
      </c>
      <c r="F24" s="22" t="s">
        <v>56</v>
      </c>
    </row>
    <row r="25" spans="1:6" x14ac:dyDescent="0.75">
      <c r="B25" s="22" t="s">
        <v>63</v>
      </c>
      <c r="C25" s="22" t="s">
        <v>64</v>
      </c>
      <c r="D25" s="24">
        <v>1</v>
      </c>
      <c r="E25" s="24">
        <v>1</v>
      </c>
      <c r="F25" s="22" t="s">
        <v>56</v>
      </c>
    </row>
    <row r="26" spans="1:6" x14ac:dyDescent="0.75">
      <c r="B26" s="22" t="s">
        <v>65</v>
      </c>
      <c r="C26" s="22" t="s">
        <v>66</v>
      </c>
      <c r="D26" s="24">
        <v>1</v>
      </c>
      <c r="E26" s="24">
        <v>1</v>
      </c>
      <c r="F26" s="22" t="s">
        <v>56</v>
      </c>
    </row>
    <row r="27" spans="1:6" hidden="1" x14ac:dyDescent="0.75">
      <c r="B27" s="22" t="s">
        <v>67</v>
      </c>
      <c r="C27" s="22" t="s">
        <v>68</v>
      </c>
      <c r="D27" s="24">
        <v>0</v>
      </c>
      <c r="E27" s="24">
        <v>0</v>
      </c>
      <c r="F27" s="22" t="s">
        <v>56</v>
      </c>
    </row>
    <row r="28" spans="1:6" hidden="1" x14ac:dyDescent="0.75">
      <c r="B28" s="22" t="s">
        <v>69</v>
      </c>
      <c r="C28" s="22" t="s">
        <v>70</v>
      </c>
      <c r="D28" s="24">
        <v>0</v>
      </c>
      <c r="E28" s="24">
        <v>0</v>
      </c>
      <c r="F28" s="22" t="s">
        <v>56</v>
      </c>
    </row>
    <row r="29" spans="1:6" hidden="1" x14ac:dyDescent="0.75">
      <c r="B29" s="22" t="s">
        <v>71</v>
      </c>
      <c r="C29" s="22" t="s">
        <v>72</v>
      </c>
      <c r="D29" s="24">
        <v>0</v>
      </c>
      <c r="E29" s="24">
        <v>0</v>
      </c>
      <c r="F29" s="22" t="s">
        <v>56</v>
      </c>
    </row>
    <row r="30" spans="1:6" hidden="1" x14ac:dyDescent="0.75">
      <c r="B30" s="22" t="s">
        <v>73</v>
      </c>
      <c r="C30" s="22" t="s">
        <v>74</v>
      </c>
      <c r="D30" s="24">
        <v>0</v>
      </c>
      <c r="E30" s="24">
        <v>0</v>
      </c>
      <c r="F30" s="22" t="s">
        <v>56</v>
      </c>
    </row>
    <row r="31" spans="1:6" hidden="1" x14ac:dyDescent="0.75">
      <c r="B31" s="22" t="s">
        <v>75</v>
      </c>
      <c r="C31" s="22" t="s">
        <v>76</v>
      </c>
      <c r="D31" s="24">
        <v>0</v>
      </c>
      <c r="E31" s="24">
        <v>0</v>
      </c>
      <c r="F31" s="22" t="s">
        <v>56</v>
      </c>
    </row>
    <row r="32" spans="1:6" hidden="1" x14ac:dyDescent="0.75">
      <c r="B32" s="22" t="s">
        <v>77</v>
      </c>
      <c r="C32" s="22" t="s">
        <v>78</v>
      </c>
      <c r="D32" s="24">
        <v>0</v>
      </c>
      <c r="E32" s="24">
        <v>0</v>
      </c>
      <c r="F32" s="22" t="s">
        <v>56</v>
      </c>
    </row>
    <row r="33" spans="2:6" hidden="1" x14ac:dyDescent="0.75">
      <c r="B33" s="22" t="s">
        <v>79</v>
      </c>
      <c r="C33" s="22" t="s">
        <v>80</v>
      </c>
      <c r="D33" s="24">
        <v>0</v>
      </c>
      <c r="E33" s="24">
        <v>0</v>
      </c>
      <c r="F33" s="22" t="s">
        <v>56</v>
      </c>
    </row>
    <row r="34" spans="2:6" hidden="1" x14ac:dyDescent="0.75">
      <c r="B34" s="22" t="s">
        <v>81</v>
      </c>
      <c r="C34" s="22" t="s">
        <v>82</v>
      </c>
      <c r="D34" s="24">
        <v>0</v>
      </c>
      <c r="E34" s="24">
        <v>0</v>
      </c>
      <c r="F34" s="22" t="s">
        <v>56</v>
      </c>
    </row>
    <row r="35" spans="2:6" hidden="1" x14ac:dyDescent="0.75">
      <c r="B35" s="22" t="s">
        <v>83</v>
      </c>
      <c r="C35" s="22" t="s">
        <v>84</v>
      </c>
      <c r="D35" s="24">
        <v>0</v>
      </c>
      <c r="E35" s="24">
        <v>0</v>
      </c>
      <c r="F35" s="22" t="s">
        <v>56</v>
      </c>
    </row>
    <row r="36" spans="2:6" hidden="1" x14ac:dyDescent="0.75">
      <c r="B36" s="22" t="s">
        <v>85</v>
      </c>
      <c r="C36" s="22" t="s">
        <v>86</v>
      </c>
      <c r="D36" s="24">
        <v>0</v>
      </c>
      <c r="E36" s="24">
        <v>0</v>
      </c>
      <c r="F36" s="22" t="s">
        <v>56</v>
      </c>
    </row>
    <row r="37" spans="2:6" hidden="1" x14ac:dyDescent="0.75">
      <c r="B37" s="22" t="s">
        <v>87</v>
      </c>
      <c r="C37" s="22" t="s">
        <v>88</v>
      </c>
      <c r="D37" s="24">
        <v>0</v>
      </c>
      <c r="E37" s="24">
        <v>0</v>
      </c>
      <c r="F37" s="22" t="s">
        <v>56</v>
      </c>
    </row>
    <row r="38" spans="2:6" hidden="1" x14ac:dyDescent="0.75">
      <c r="B38" s="22" t="s">
        <v>89</v>
      </c>
      <c r="C38" s="22" t="s">
        <v>90</v>
      </c>
      <c r="D38" s="24">
        <v>0</v>
      </c>
      <c r="E38" s="24">
        <v>0</v>
      </c>
      <c r="F38" s="22" t="s">
        <v>56</v>
      </c>
    </row>
    <row r="39" spans="2:6" x14ac:dyDescent="0.75">
      <c r="B39" s="22" t="s">
        <v>91</v>
      </c>
      <c r="C39" s="22" t="s">
        <v>92</v>
      </c>
      <c r="D39" s="24">
        <v>1</v>
      </c>
      <c r="E39" s="24">
        <v>1</v>
      </c>
      <c r="F39" s="22" t="s">
        <v>56</v>
      </c>
    </row>
    <row r="40" spans="2:6" hidden="1" x14ac:dyDescent="0.75">
      <c r="B40" s="22" t="s">
        <v>93</v>
      </c>
      <c r="C40" s="22" t="s">
        <v>94</v>
      </c>
      <c r="D40" s="24">
        <v>0</v>
      </c>
      <c r="E40" s="24">
        <v>0</v>
      </c>
      <c r="F40" s="22" t="s">
        <v>56</v>
      </c>
    </row>
    <row r="41" spans="2:6" hidden="1" x14ac:dyDescent="0.75">
      <c r="B41" s="22" t="s">
        <v>95</v>
      </c>
      <c r="C41" s="22" t="s">
        <v>96</v>
      </c>
      <c r="D41" s="24">
        <v>0</v>
      </c>
      <c r="E41" s="24">
        <v>0</v>
      </c>
      <c r="F41" s="22" t="s">
        <v>56</v>
      </c>
    </row>
    <row r="42" spans="2:6" x14ac:dyDescent="0.75">
      <c r="B42" s="22" t="s">
        <v>97</v>
      </c>
      <c r="C42" s="22" t="s">
        <v>98</v>
      </c>
      <c r="D42" s="24">
        <v>1</v>
      </c>
      <c r="E42" s="24">
        <v>1</v>
      </c>
      <c r="F42" s="22" t="s">
        <v>56</v>
      </c>
    </row>
    <row r="43" spans="2:6" hidden="1" x14ac:dyDescent="0.75">
      <c r="B43" s="22" t="s">
        <v>99</v>
      </c>
      <c r="C43" s="22" t="s">
        <v>100</v>
      </c>
      <c r="D43" s="24">
        <v>0</v>
      </c>
      <c r="E43" s="24">
        <v>0</v>
      </c>
      <c r="F43" s="22" t="s">
        <v>56</v>
      </c>
    </row>
    <row r="44" spans="2:6" hidden="1" x14ac:dyDescent="0.75">
      <c r="B44" s="22" t="s">
        <v>101</v>
      </c>
      <c r="C44" s="22" t="s">
        <v>102</v>
      </c>
      <c r="D44" s="24">
        <v>0</v>
      </c>
      <c r="E44" s="24">
        <v>0</v>
      </c>
      <c r="F44" s="22" t="s">
        <v>56</v>
      </c>
    </row>
    <row r="45" spans="2:6" hidden="1" x14ac:dyDescent="0.75">
      <c r="B45" s="22" t="s">
        <v>103</v>
      </c>
      <c r="C45" s="22" t="s">
        <v>104</v>
      </c>
      <c r="D45" s="24">
        <v>0</v>
      </c>
      <c r="E45" s="24">
        <v>0</v>
      </c>
      <c r="F45" s="22" t="s">
        <v>56</v>
      </c>
    </row>
    <row r="46" spans="2:6" hidden="1" x14ac:dyDescent="0.75">
      <c r="B46" s="22" t="s">
        <v>105</v>
      </c>
      <c r="C46" s="22" t="s">
        <v>106</v>
      </c>
      <c r="D46" s="24">
        <v>0</v>
      </c>
      <c r="E46" s="24">
        <v>0</v>
      </c>
      <c r="F46" s="22" t="s">
        <v>56</v>
      </c>
    </row>
    <row r="47" spans="2:6" hidden="1" x14ac:dyDescent="0.75">
      <c r="B47" s="22" t="s">
        <v>107</v>
      </c>
      <c r="C47" s="22" t="s">
        <v>108</v>
      </c>
      <c r="D47" s="24">
        <v>0</v>
      </c>
      <c r="E47" s="24">
        <v>0</v>
      </c>
      <c r="F47" s="22" t="s">
        <v>56</v>
      </c>
    </row>
    <row r="48" spans="2:6" x14ac:dyDescent="0.75">
      <c r="B48" s="22" t="s">
        <v>109</v>
      </c>
      <c r="C48" s="22" t="s">
        <v>110</v>
      </c>
      <c r="D48" s="24">
        <v>1</v>
      </c>
      <c r="E48" s="24">
        <v>1</v>
      </c>
      <c r="F48" s="22" t="s">
        <v>56</v>
      </c>
    </row>
    <row r="49" spans="1:7" hidden="1" x14ac:dyDescent="0.75">
      <c r="B49" s="22" t="s">
        <v>111</v>
      </c>
      <c r="C49" s="22" t="s">
        <v>112</v>
      </c>
      <c r="D49" s="24">
        <v>0</v>
      </c>
      <c r="E49" s="24">
        <v>0</v>
      </c>
      <c r="F49" s="22" t="s">
        <v>56</v>
      </c>
    </row>
    <row r="50" spans="1:7" ht="15.5" hidden="1" thickBot="1" x14ac:dyDescent="0.9">
      <c r="B50" s="20" t="s">
        <v>113</v>
      </c>
      <c r="C50" s="20" t="s">
        <v>114</v>
      </c>
      <c r="D50" s="25">
        <v>0</v>
      </c>
      <c r="E50" s="25">
        <v>0</v>
      </c>
      <c r="F50" s="20" t="s">
        <v>56</v>
      </c>
    </row>
    <row r="53" spans="1:7" ht="15.5" thickBot="1" x14ac:dyDescent="0.9">
      <c r="A53" t="s">
        <v>47</v>
      </c>
    </row>
    <row r="54" spans="1:7" ht="15.5" thickBot="1" x14ac:dyDescent="0.9">
      <c r="B54" s="21" t="s">
        <v>41</v>
      </c>
      <c r="C54" s="21" t="s">
        <v>42</v>
      </c>
      <c r="D54" s="21" t="s">
        <v>48</v>
      </c>
      <c r="E54" s="21" t="s">
        <v>49</v>
      </c>
      <c r="F54" s="21" t="s">
        <v>50</v>
      </c>
      <c r="G54" s="21" t="s">
        <v>51</v>
      </c>
    </row>
    <row r="55" spans="1:7" x14ac:dyDescent="0.75">
      <c r="B55" s="22" t="s">
        <v>115</v>
      </c>
      <c r="C55" s="22" t="s">
        <v>116</v>
      </c>
      <c r="D55" s="24">
        <v>1</v>
      </c>
      <c r="E55" s="22" t="s">
        <v>117</v>
      </c>
      <c r="F55" s="22" t="s">
        <v>118</v>
      </c>
      <c r="G55" s="22">
        <v>0</v>
      </c>
    </row>
    <row r="56" spans="1:7" x14ac:dyDescent="0.75">
      <c r="B56" s="22" t="s">
        <v>119</v>
      </c>
      <c r="C56" s="22" t="s">
        <v>120</v>
      </c>
      <c r="D56" s="24">
        <v>1</v>
      </c>
      <c r="E56" s="22" t="s">
        <v>121</v>
      </c>
      <c r="F56" s="22" t="s">
        <v>118</v>
      </c>
      <c r="G56" s="22">
        <v>0</v>
      </c>
    </row>
    <row r="57" spans="1:7" x14ac:dyDescent="0.75">
      <c r="B57" s="22" t="s">
        <v>122</v>
      </c>
      <c r="C57" s="22" t="s">
        <v>123</v>
      </c>
      <c r="D57" s="24">
        <v>1</v>
      </c>
      <c r="E57" s="22" t="s">
        <v>124</v>
      </c>
      <c r="F57" s="22" t="s">
        <v>118</v>
      </c>
      <c r="G57" s="22">
        <v>0</v>
      </c>
    </row>
    <row r="58" spans="1:7" x14ac:dyDescent="0.75">
      <c r="B58" s="22" t="s">
        <v>125</v>
      </c>
      <c r="C58" s="22" t="s">
        <v>126</v>
      </c>
      <c r="D58" s="24">
        <v>1</v>
      </c>
      <c r="E58" s="22" t="s">
        <v>127</v>
      </c>
      <c r="F58" s="22" t="s">
        <v>118</v>
      </c>
      <c r="G58" s="22">
        <v>0</v>
      </c>
    </row>
    <row r="59" spans="1:7" x14ac:dyDescent="0.75">
      <c r="B59" s="22" t="s">
        <v>128</v>
      </c>
      <c r="C59" s="22" t="s">
        <v>129</v>
      </c>
      <c r="D59" s="24">
        <v>1</v>
      </c>
      <c r="E59" s="22" t="s">
        <v>130</v>
      </c>
      <c r="F59" s="22" t="s">
        <v>118</v>
      </c>
      <c r="G59" s="22">
        <v>0</v>
      </c>
    </row>
    <row r="60" spans="1:7" x14ac:dyDescent="0.75">
      <c r="B60" s="22" t="s">
        <v>131</v>
      </c>
      <c r="C60" s="22" t="s">
        <v>132</v>
      </c>
      <c r="D60" s="24">
        <v>1</v>
      </c>
      <c r="E60" s="22" t="s">
        <v>133</v>
      </c>
      <c r="F60" s="22" t="s">
        <v>118</v>
      </c>
      <c r="G60" s="22">
        <v>0</v>
      </c>
    </row>
    <row r="61" spans="1:7" x14ac:dyDescent="0.75">
      <c r="B61" s="22" t="s">
        <v>134</v>
      </c>
      <c r="C61" s="22" t="s">
        <v>135</v>
      </c>
      <c r="D61" s="24">
        <v>1</v>
      </c>
      <c r="E61" s="22" t="s">
        <v>136</v>
      </c>
      <c r="F61" s="22" t="s">
        <v>118</v>
      </c>
      <c r="G61" s="22">
        <v>0</v>
      </c>
    </row>
    <row r="62" spans="1:7" x14ac:dyDescent="0.75">
      <c r="B62" s="22" t="s">
        <v>137</v>
      </c>
      <c r="C62" s="22" t="s">
        <v>138</v>
      </c>
      <c r="D62" s="24">
        <v>0</v>
      </c>
      <c r="E62" s="22" t="s">
        <v>139</v>
      </c>
      <c r="F62" s="22" t="s">
        <v>140</v>
      </c>
      <c r="G62" s="22">
        <v>1</v>
      </c>
    </row>
    <row r="63" spans="1:7" x14ac:dyDescent="0.75">
      <c r="B63" s="22" t="s">
        <v>141</v>
      </c>
      <c r="C63" s="22" t="s">
        <v>142</v>
      </c>
      <c r="D63" s="24">
        <v>1</v>
      </c>
      <c r="E63" s="22" t="s">
        <v>143</v>
      </c>
      <c r="F63" s="22" t="s">
        <v>118</v>
      </c>
      <c r="G63" s="22">
        <v>0</v>
      </c>
    </row>
    <row r="64" spans="1:7" x14ac:dyDescent="0.75">
      <c r="B64" s="22" t="s">
        <v>144</v>
      </c>
      <c r="C64" s="22" t="s">
        <v>145</v>
      </c>
      <c r="D64" s="24">
        <v>1</v>
      </c>
      <c r="E64" s="22" t="s">
        <v>146</v>
      </c>
      <c r="F64" s="22" t="s">
        <v>118</v>
      </c>
      <c r="G64" s="22">
        <v>0</v>
      </c>
    </row>
    <row r="65" spans="2:7" ht="15.5" thickBot="1" x14ac:dyDescent="0.9">
      <c r="B65" s="20" t="s">
        <v>147</v>
      </c>
      <c r="C65" s="20" t="s">
        <v>148</v>
      </c>
      <c r="D65" s="25">
        <v>1</v>
      </c>
      <c r="E65" s="20" t="s">
        <v>149</v>
      </c>
      <c r="F65" s="20" t="s">
        <v>118</v>
      </c>
      <c r="G65" s="20">
        <v>0</v>
      </c>
    </row>
  </sheetData>
  <autoFilter ref="A20:F50" xr:uid="{0C3DBE44-996D-42CB-8D95-16532BD9A92C}">
    <filterColumn colId="4">
      <filters>
        <filter val="1"/>
      </filters>
    </filterColumn>
  </autoFilter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455F-DB58-4E52-8C4D-85766E928A84}">
  <dimension ref="A1:O24"/>
  <sheetViews>
    <sheetView tabSelected="1" zoomScale="130" zoomScaleNormal="130" workbookViewId="0">
      <selection activeCell="F25" sqref="F25"/>
    </sheetView>
  </sheetViews>
  <sheetFormatPr defaultRowHeight="14.75" x14ac:dyDescent="0.75"/>
  <cols>
    <col min="1" max="1" width="19.81640625" style="1" customWidth="1"/>
    <col min="2" max="2" width="8.81640625" style="1" bestFit="1" customWidth="1"/>
    <col min="3" max="3" width="9" style="1" bestFit="1" customWidth="1"/>
    <col min="4" max="4" width="8.7265625" style="1"/>
    <col min="5" max="5" width="16.54296875" style="1" customWidth="1"/>
    <col min="6" max="6" width="8.7265625" style="1"/>
    <col min="7" max="7" width="9.08984375" style="1" bestFit="1" customWidth="1"/>
    <col min="8" max="8" width="11.90625" style="1" bestFit="1" customWidth="1"/>
    <col min="9" max="9" width="13.7265625" style="1" customWidth="1"/>
    <col min="10" max="10" width="10.36328125" style="1" bestFit="1" customWidth="1"/>
    <col min="11" max="11" width="13.26953125" style="1" bestFit="1" customWidth="1"/>
    <col min="12" max="12" width="12.81640625" style="1" customWidth="1"/>
    <col min="13" max="13" width="12.81640625" style="1" bestFit="1" customWidth="1"/>
    <col min="14" max="14" width="13.453125" style="1" customWidth="1"/>
    <col min="15" max="16384" width="8.7265625" style="1"/>
  </cols>
  <sheetData>
    <row r="1" spans="1:15" x14ac:dyDescent="0.75">
      <c r="A1" s="10" t="s">
        <v>21</v>
      </c>
      <c r="I1" s="10" t="s">
        <v>27</v>
      </c>
    </row>
    <row r="3" spans="1:15" x14ac:dyDescent="0.75">
      <c r="A3" s="10" t="s">
        <v>28</v>
      </c>
      <c r="I3" s="15" t="s">
        <v>17</v>
      </c>
    </row>
    <row r="4" spans="1:15" ht="17.5" customHeight="1" x14ac:dyDescent="0.75">
      <c r="A4" s="4" t="s">
        <v>6</v>
      </c>
      <c r="B4" s="5" t="s">
        <v>1</v>
      </c>
      <c r="C4" s="6" t="s">
        <v>2</v>
      </c>
      <c r="D4" s="7"/>
      <c r="E4" s="4" t="s">
        <v>13</v>
      </c>
      <c r="F4" s="5" t="s">
        <v>1</v>
      </c>
      <c r="G4" s="6" t="s">
        <v>2</v>
      </c>
      <c r="I4" s="3">
        <f>B20</f>
        <v>50.240710870401784</v>
      </c>
      <c r="J4" s="8" t="s">
        <v>22</v>
      </c>
      <c r="K4" s="8" t="s">
        <v>23</v>
      </c>
      <c r="L4" s="8" t="s">
        <v>24</v>
      </c>
      <c r="M4" s="8" t="s">
        <v>25</v>
      </c>
      <c r="N4" s="8" t="s">
        <v>26</v>
      </c>
    </row>
    <row r="5" spans="1:15" x14ac:dyDescent="0.75">
      <c r="A5" s="8" t="s">
        <v>7</v>
      </c>
      <c r="B5" s="16">
        <v>34.2104</v>
      </c>
      <c r="C5" s="17">
        <v>-77.886799999999994</v>
      </c>
      <c r="D5" s="7"/>
      <c r="E5" s="8" t="s">
        <v>22</v>
      </c>
      <c r="F5" s="16">
        <v>35.2271</v>
      </c>
      <c r="G5" s="17">
        <v>-80.843100000000007</v>
      </c>
      <c r="I5" s="8" t="s">
        <v>7</v>
      </c>
      <c r="J5" s="3">
        <f t="dataTable" ref="J5:N10" dt2D="1" dtr="1" r1="B15" r2="B14"/>
        <v>182.08965523827126</v>
      </c>
      <c r="K5" s="3">
        <v>116.52933594758008</v>
      </c>
      <c r="L5" s="3">
        <v>281.22968352447799</v>
      </c>
      <c r="M5" s="3">
        <v>135.93473165776925</v>
      </c>
      <c r="N5" s="3">
        <v>12.118263014553591</v>
      </c>
    </row>
    <row r="6" spans="1:15" x14ac:dyDescent="0.75">
      <c r="A6" s="8" t="s">
        <v>8</v>
      </c>
      <c r="B6" s="16">
        <v>36.072600000000001</v>
      </c>
      <c r="C6" s="17">
        <v>-79.792000000000002</v>
      </c>
      <c r="D6" s="7"/>
      <c r="E6" s="8" t="s">
        <v>23</v>
      </c>
      <c r="F6" s="16">
        <v>35.779600000000002</v>
      </c>
      <c r="G6" s="17">
        <v>-78.638199999999998</v>
      </c>
      <c r="I6" s="8" t="s">
        <v>8</v>
      </c>
      <c r="J6" s="3">
        <v>83.084094258442391</v>
      </c>
      <c r="K6" s="3">
        <v>67.692805154815886</v>
      </c>
      <c r="L6" s="3">
        <v>158.13910989969531</v>
      </c>
      <c r="M6" s="3">
        <v>50.240710870401784</v>
      </c>
      <c r="N6" s="3">
        <v>177.13812426926992</v>
      </c>
    </row>
    <row r="7" spans="1:15" x14ac:dyDescent="0.75">
      <c r="A7" s="8" t="s">
        <v>9</v>
      </c>
      <c r="B7" s="16">
        <v>35.052700000000002</v>
      </c>
      <c r="C7" s="17">
        <v>-78.878399999999999</v>
      </c>
      <c r="D7" s="7"/>
      <c r="E7" s="8" t="s">
        <v>24</v>
      </c>
      <c r="F7" s="16">
        <v>35.595100000000002</v>
      </c>
      <c r="G7" s="17">
        <v>-82.551500000000004</v>
      </c>
      <c r="I7" s="8" t="s">
        <v>9</v>
      </c>
      <c r="J7" s="3">
        <v>111.72101223884555</v>
      </c>
      <c r="K7" s="3">
        <v>52.0426765962087</v>
      </c>
      <c r="L7" s="3">
        <v>210.53343155322122</v>
      </c>
      <c r="M7" s="3">
        <v>65.084338451138521</v>
      </c>
      <c r="N7" s="3">
        <v>89.958829491335152</v>
      </c>
    </row>
    <row r="8" spans="1:15" x14ac:dyDescent="0.75">
      <c r="A8" s="8" t="s">
        <v>10</v>
      </c>
      <c r="B8" s="16">
        <v>35.913200000000003</v>
      </c>
      <c r="C8" s="17">
        <v>-79.055800000000005</v>
      </c>
      <c r="D8" s="7"/>
      <c r="E8" s="8" t="s">
        <v>25</v>
      </c>
      <c r="F8" s="16">
        <v>35.994</v>
      </c>
      <c r="G8" s="17">
        <v>-78.898600000000002</v>
      </c>
      <c r="I8" s="8" t="s">
        <v>10</v>
      </c>
      <c r="J8" s="3">
        <v>111.13220488507466</v>
      </c>
      <c r="K8" s="3">
        <v>25.158193315633383</v>
      </c>
      <c r="L8" s="3">
        <v>197.33809706799607</v>
      </c>
      <c r="M8" s="3">
        <v>10.420852748258559</v>
      </c>
      <c r="N8" s="3">
        <v>145.56591119913523</v>
      </c>
    </row>
    <row r="9" spans="1:15" x14ac:dyDescent="0.75">
      <c r="A9" s="8" t="s">
        <v>11</v>
      </c>
      <c r="B9" s="16">
        <v>35.791499999999999</v>
      </c>
      <c r="C9" s="17">
        <v>-78.781099999999995</v>
      </c>
      <c r="D9" s="7"/>
      <c r="E9" s="8" t="s">
        <v>26</v>
      </c>
      <c r="F9" s="16">
        <v>34.035200000000003</v>
      </c>
      <c r="G9" s="17">
        <v>-77.893600000000006</v>
      </c>
      <c r="I9" s="8" t="s">
        <v>11</v>
      </c>
      <c r="J9" s="3">
        <v>122.42091847655425</v>
      </c>
      <c r="K9" s="3">
        <v>8.0560980349594669</v>
      </c>
      <c r="L9" s="3">
        <v>212.11489250706691</v>
      </c>
      <c r="M9" s="3">
        <v>15.468863663665557</v>
      </c>
      <c r="N9" s="3">
        <v>131.42681517364107</v>
      </c>
    </row>
    <row r="10" spans="1:15" x14ac:dyDescent="0.75">
      <c r="A10" s="8" t="s">
        <v>12</v>
      </c>
      <c r="B10" s="16">
        <v>36.216799999999999</v>
      </c>
      <c r="C10" s="17">
        <v>-81.674599999999998</v>
      </c>
      <c r="D10" s="7"/>
      <c r="E10" s="7"/>
      <c r="F10" s="7"/>
      <c r="G10" s="7"/>
      <c r="I10" s="8" t="s">
        <v>12</v>
      </c>
      <c r="J10" s="3">
        <v>82.820104786537499</v>
      </c>
      <c r="K10" s="3">
        <v>172.48860076068354</v>
      </c>
      <c r="L10" s="3">
        <v>65.255405227015572</v>
      </c>
      <c r="M10" s="3">
        <v>155.80980635216858</v>
      </c>
      <c r="N10" s="3">
        <v>261.59616090302677</v>
      </c>
    </row>
    <row r="13" spans="1:15" x14ac:dyDescent="0.75">
      <c r="A13" s="13" t="s">
        <v>15</v>
      </c>
      <c r="B13" s="13"/>
      <c r="C13" s="13"/>
      <c r="I13" s="14" t="s">
        <v>18</v>
      </c>
    </row>
    <row r="14" spans="1:15" x14ac:dyDescent="0.75">
      <c r="A14" s="2" t="s">
        <v>6</v>
      </c>
      <c r="B14" s="19" t="s">
        <v>8</v>
      </c>
      <c r="J14" s="8" t="s">
        <v>22</v>
      </c>
      <c r="K14" s="8" t="s">
        <v>23</v>
      </c>
      <c r="L14" s="8" t="s">
        <v>24</v>
      </c>
      <c r="M14" s="8" t="s">
        <v>25</v>
      </c>
      <c r="N14" s="8" t="s">
        <v>26</v>
      </c>
      <c r="O14" s="12" t="s">
        <v>19</v>
      </c>
    </row>
    <row r="15" spans="1:15" x14ac:dyDescent="0.75">
      <c r="A15" s="2" t="s">
        <v>13</v>
      </c>
      <c r="B15" s="19" t="s">
        <v>25</v>
      </c>
      <c r="I15" s="8" t="s">
        <v>7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f>SUM(J15:N15)</f>
        <v>1</v>
      </c>
    </row>
    <row r="16" spans="1:15" x14ac:dyDescent="0.75">
      <c r="B16" s="1" t="s">
        <v>1</v>
      </c>
      <c r="C16" s="1" t="s">
        <v>2</v>
      </c>
      <c r="I16" s="8" t="s">
        <v>8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f t="shared" ref="O16:O20" si="0">SUM(J16:N16)</f>
        <v>1</v>
      </c>
    </row>
    <row r="17" spans="1:15" x14ac:dyDescent="0.75">
      <c r="A17" s="1" t="str">
        <f>B14</f>
        <v>Tamela</v>
      </c>
      <c r="B17" s="9">
        <f>VLOOKUP(A17,A5:C10,2,FALSE)</f>
        <v>36.072600000000001</v>
      </c>
      <c r="C17" s="9">
        <f>VLOOKUP(A17,A5:C10,3,FALSE)</f>
        <v>-79.792000000000002</v>
      </c>
      <c r="I17" s="8" t="s">
        <v>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f t="shared" si="0"/>
        <v>0</v>
      </c>
    </row>
    <row r="18" spans="1:15" x14ac:dyDescent="0.75">
      <c r="A18" s="1" t="str">
        <f>B15</f>
        <v>Client 4</v>
      </c>
      <c r="B18" s="9">
        <f>VLOOKUP(A18,E5:G9,2,FALSE)</f>
        <v>35.994</v>
      </c>
      <c r="C18" s="9">
        <f>VLOOKUP(A18,E5:G9,3,FALSE)</f>
        <v>-78.898600000000002</v>
      </c>
      <c r="I18" s="8" t="s">
        <v>10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f t="shared" si="0"/>
        <v>1</v>
      </c>
    </row>
    <row r="19" spans="1:15" ht="15.5" thickBot="1" x14ac:dyDescent="0.9">
      <c r="A19" s="1" t="s">
        <v>14</v>
      </c>
      <c r="B19" s="2">
        <v>3961</v>
      </c>
      <c r="C19" s="1" t="s">
        <v>0</v>
      </c>
      <c r="I19" s="8" t="s">
        <v>11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f t="shared" si="0"/>
        <v>1</v>
      </c>
    </row>
    <row r="20" spans="1:15" ht="15.5" thickBot="1" x14ac:dyDescent="0.9">
      <c r="A20" s="1" t="s">
        <v>3</v>
      </c>
      <c r="B20" s="18">
        <f>ACOS((SIN(Lat_place_1*PI()/180)*SIN(Lat_place_2*PI()/180)+ COS(Lat_place_1*PI()/180)*COS(Lat_place_2*PI()/180)*COS(Lon_place_2*PI()/180-Lon_place_1*PI()/180)))*B19</f>
        <v>50.240710870401784</v>
      </c>
      <c r="C20" s="1" t="s">
        <v>0</v>
      </c>
      <c r="I20" s="8" t="s">
        <v>12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f t="shared" si="0"/>
        <v>1</v>
      </c>
    </row>
    <row r="21" spans="1:15" x14ac:dyDescent="0.75">
      <c r="A21" s="1" t="s">
        <v>16</v>
      </c>
      <c r="I21" s="12" t="s">
        <v>19</v>
      </c>
      <c r="J21" s="1">
        <f>SUM(J15:J20)</f>
        <v>1</v>
      </c>
      <c r="K21" s="1">
        <f t="shared" ref="K21:N21" si="1">SUM(K15:K20)</f>
        <v>1</v>
      </c>
      <c r="L21" s="1">
        <f t="shared" si="1"/>
        <v>1</v>
      </c>
      <c r="M21" s="1">
        <f t="shared" si="1"/>
        <v>1</v>
      </c>
      <c r="N21" s="1">
        <f t="shared" si="1"/>
        <v>1</v>
      </c>
    </row>
    <row r="22" spans="1:15" x14ac:dyDescent="0.75">
      <c r="A22" s="1" t="s">
        <v>4</v>
      </c>
    </row>
    <row r="23" spans="1:15" x14ac:dyDescent="0.75">
      <c r="A23" s="1" t="s">
        <v>5</v>
      </c>
      <c r="J23" s="1" t="s">
        <v>20</v>
      </c>
    </row>
    <row r="24" spans="1:15" x14ac:dyDescent="0.75">
      <c r="I24" s="11" t="s">
        <v>19</v>
      </c>
      <c r="J24" s="3">
        <f>SUMPRODUCT(J5:N10,J15:N20)</f>
        <v>178.93471328322957</v>
      </c>
      <c r="K24" s="1" t="s">
        <v>0</v>
      </c>
    </row>
  </sheetData>
  <phoneticPr fontId="5" type="noConversion"/>
  <conditionalFormatting sqref="J15:N20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8D4E-3F11-4532-816D-6B32D2C0074B}">
  <dimension ref="A1"/>
  <sheetViews>
    <sheetView topLeftCell="A10" zoomScale="70" zoomScaleNormal="70" workbookViewId="0">
      <selection activeCell="F29" sqref="F29"/>
    </sheetView>
  </sheetViews>
  <sheetFormatPr defaultRowHeight="14.75" x14ac:dyDescent="0.7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3A1C-E1EA-4B58-826B-0BE1BE52DD7A}">
  <dimension ref="A1:E12"/>
  <sheetViews>
    <sheetView topLeftCell="A4" zoomScale="205" zoomScaleNormal="205" workbookViewId="0">
      <selection activeCell="E2" sqref="E2"/>
    </sheetView>
  </sheetViews>
  <sheetFormatPr defaultRowHeight="14.75" x14ac:dyDescent="0.75"/>
  <cols>
    <col min="3" max="3" width="12" customWidth="1"/>
    <col min="4" max="4" width="13.36328125" bestFit="1" customWidth="1"/>
    <col min="5" max="5" width="12.7265625" customWidth="1"/>
  </cols>
  <sheetData>
    <row r="1" spans="1:5" x14ac:dyDescent="0.75">
      <c r="A1" s="4" t="s">
        <v>42</v>
      </c>
      <c r="B1" s="5" t="s">
        <v>1</v>
      </c>
      <c r="C1" s="6" t="s">
        <v>2</v>
      </c>
      <c r="D1" s="26" t="s">
        <v>150</v>
      </c>
      <c r="E1" s="26" t="s">
        <v>151</v>
      </c>
    </row>
    <row r="2" spans="1:5" x14ac:dyDescent="0.75">
      <c r="A2" s="8" t="s">
        <v>7</v>
      </c>
      <c r="B2" s="16">
        <v>34.2104</v>
      </c>
      <c r="C2" s="17">
        <v>-77.886799999999994</v>
      </c>
      <c r="D2" t="s">
        <v>6</v>
      </c>
      <c r="E2">
        <v>1</v>
      </c>
    </row>
    <row r="3" spans="1:5" x14ac:dyDescent="0.75">
      <c r="A3" s="8" t="s">
        <v>8</v>
      </c>
      <c r="B3" s="16">
        <v>36.072600000000001</v>
      </c>
      <c r="C3" s="17">
        <v>-79.792000000000002</v>
      </c>
      <c r="D3" t="s">
        <v>6</v>
      </c>
      <c r="E3">
        <v>2</v>
      </c>
    </row>
    <row r="4" spans="1:5" x14ac:dyDescent="0.75">
      <c r="A4" s="8" t="s">
        <v>9</v>
      </c>
      <c r="B4" s="16">
        <v>35.052700000000002</v>
      </c>
      <c r="C4" s="17">
        <v>-78.878399999999999</v>
      </c>
      <c r="D4" t="s">
        <v>6</v>
      </c>
    </row>
    <row r="5" spans="1:5" x14ac:dyDescent="0.75">
      <c r="A5" s="8" t="s">
        <v>10</v>
      </c>
      <c r="B5" s="16">
        <v>35.913200000000003</v>
      </c>
      <c r="C5" s="17">
        <v>-79.055800000000005</v>
      </c>
      <c r="D5" t="s">
        <v>6</v>
      </c>
      <c r="E5">
        <v>3</v>
      </c>
    </row>
    <row r="6" spans="1:5" x14ac:dyDescent="0.75">
      <c r="A6" s="8" t="s">
        <v>11</v>
      </c>
      <c r="B6" s="16">
        <v>35.791499999999999</v>
      </c>
      <c r="C6" s="17">
        <v>-78.781099999999995</v>
      </c>
      <c r="D6" t="s">
        <v>6</v>
      </c>
      <c r="E6">
        <v>4</v>
      </c>
    </row>
    <row r="7" spans="1:5" x14ac:dyDescent="0.75">
      <c r="A7" s="8" t="s">
        <v>12</v>
      </c>
      <c r="B7" s="16">
        <v>36.216799999999999</v>
      </c>
      <c r="C7" s="17">
        <v>-81.674599999999998</v>
      </c>
      <c r="D7" t="s">
        <v>6</v>
      </c>
      <c r="E7">
        <v>5</v>
      </c>
    </row>
    <row r="8" spans="1:5" x14ac:dyDescent="0.75">
      <c r="A8" s="8" t="s">
        <v>22</v>
      </c>
      <c r="B8" s="16">
        <v>35.2271</v>
      </c>
      <c r="C8" s="17">
        <v>-80.843100000000007</v>
      </c>
      <c r="D8" t="s">
        <v>13</v>
      </c>
      <c r="E8">
        <v>2</v>
      </c>
    </row>
    <row r="9" spans="1:5" x14ac:dyDescent="0.75">
      <c r="A9" s="8" t="s">
        <v>23</v>
      </c>
      <c r="B9" s="16">
        <v>35.779600000000002</v>
      </c>
      <c r="C9" s="17">
        <v>-78.638199999999998</v>
      </c>
      <c r="D9" t="s">
        <v>13</v>
      </c>
      <c r="E9">
        <v>4</v>
      </c>
    </row>
    <row r="10" spans="1:5" x14ac:dyDescent="0.75">
      <c r="A10" s="8" t="s">
        <v>24</v>
      </c>
      <c r="B10" s="16">
        <v>35.595100000000002</v>
      </c>
      <c r="C10" s="17">
        <v>-82.551500000000004</v>
      </c>
      <c r="D10" t="s">
        <v>13</v>
      </c>
      <c r="E10">
        <v>5</v>
      </c>
    </row>
    <row r="11" spans="1:5" x14ac:dyDescent="0.75">
      <c r="A11" s="8" t="s">
        <v>25</v>
      </c>
      <c r="B11" s="16">
        <v>35.994</v>
      </c>
      <c r="C11" s="17">
        <v>-78.898600000000002</v>
      </c>
      <c r="D11" t="s">
        <v>13</v>
      </c>
      <c r="E11">
        <v>3</v>
      </c>
    </row>
    <row r="12" spans="1:5" x14ac:dyDescent="0.75">
      <c r="A12" s="8" t="s">
        <v>26</v>
      </c>
      <c r="B12" s="16">
        <v>34.035200000000003</v>
      </c>
      <c r="C12" s="17">
        <v>-77.893600000000006</v>
      </c>
      <c r="D12" t="s">
        <v>13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Answer Report 1</vt:lpstr>
      <vt:lpstr>Model</vt:lpstr>
      <vt:lpstr>Map</vt:lpstr>
      <vt:lpstr>Locations</vt:lpstr>
      <vt:lpstr>Lat_place_1</vt:lpstr>
      <vt:lpstr>Lat_place_2</vt:lpstr>
      <vt:lpstr>Lon_place_1</vt:lpstr>
      <vt:lpstr>Lon_place_2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Bardossy</dc:creator>
  <cp:lastModifiedBy>Bardossy</cp:lastModifiedBy>
  <dcterms:created xsi:type="dcterms:W3CDTF">2020-10-24T14:47:38Z</dcterms:created>
  <dcterms:modified xsi:type="dcterms:W3CDTF">2021-09-20T02:09:00Z</dcterms:modified>
</cp:coreProperties>
</file>