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CB407FA-A630-4013-8F9F-F44B16B5A5B6}" xr6:coauthVersionLast="47" xr6:coauthVersionMax="47" xr10:uidLastSave="{00000000-0000-0000-0000-000000000000}"/>
  <bookViews>
    <workbookView xWindow="840" yWindow="-108" windowWidth="22308" windowHeight="13176" xr2:uid="{00000000-000D-0000-FFFF-FFFF00000000}"/>
  </bookViews>
  <sheets>
    <sheet name="S的均值、方差与偏度" sheetId="1" r:id="rId1"/>
    <sheet name="S的具体分布_Panjer递推" sheetId="2" r:id="rId2"/>
  </sheets>
  <definedNames>
    <definedName name="a">S的具体分布_Panjer递推!$B$2</definedName>
    <definedName name="b">S的具体分布_Panjer递推!$B$3</definedName>
    <definedName name="j_1">S的具体分布_Panjer递推!$B$7</definedName>
    <definedName name="j_2">S的具体分布_Panjer递推!$B$8</definedName>
    <definedName name="j_3">S的具体分布_Panjer递推!$B$9</definedName>
    <definedName name="j_4">S的具体分布_Panjer递推!$B$10</definedName>
    <definedName name="j_5">S的具体分布_Panjer递推!$B$11</definedName>
    <definedName name="m_1">'S的均值、方差与偏度'!$C$3</definedName>
    <definedName name="m_2">'S的均值、方差与偏度'!$D$3</definedName>
    <definedName name="m_3">'S的均值、方差与偏度'!$E$3</definedName>
    <definedName name="n">'S的均值、方差与偏度'!$B$10</definedName>
    <definedName name="q">'S的均值、方差与偏度'!$B$11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H5" i="2"/>
  <c r="I5" i="2"/>
  <c r="J5" i="2"/>
  <c r="H6" i="2"/>
  <c r="I6" i="2"/>
  <c r="J6" i="2"/>
  <c r="I7" i="2"/>
  <c r="J7" i="2"/>
  <c r="J8" i="2"/>
  <c r="G4" i="2"/>
  <c r="H4" i="2"/>
  <c r="I4" i="2"/>
  <c r="J4" i="2"/>
  <c r="F4" i="2"/>
  <c r="E3" i="2"/>
  <c r="B3" i="2"/>
  <c r="B2" i="2"/>
  <c r="I3" i="1"/>
  <c r="H3" i="1"/>
  <c r="G3" i="1"/>
  <c r="E3" i="1"/>
  <c r="B4" i="1"/>
  <c r="B5" i="1"/>
  <c r="B6" i="1"/>
  <c r="B7" i="1"/>
  <c r="B3" i="1"/>
  <c r="D3" i="1" s="1"/>
  <c r="E4" i="2" l="1"/>
  <c r="C3" i="1"/>
  <c r="F5" i="2" l="1"/>
  <c r="E5" i="2" s="1"/>
  <c r="J9" i="2"/>
  <c r="I8" i="2"/>
  <c r="H7" i="2"/>
  <c r="G6" i="2"/>
  <c r="F6" i="2" l="1"/>
  <c r="E6" i="2" s="1"/>
  <c r="G7" i="2"/>
  <c r="H8" i="2"/>
  <c r="J10" i="2"/>
  <c r="I9" i="2"/>
  <c r="G8" i="2" l="1"/>
  <c r="F7" i="2"/>
  <c r="E7" i="2" s="1"/>
  <c r="J11" i="2"/>
  <c r="I10" i="2"/>
  <c r="H9" i="2"/>
  <c r="G9" i="2" l="1"/>
  <c r="H10" i="2"/>
  <c r="F8" i="2"/>
  <c r="E8" i="2" s="1"/>
  <c r="J12" i="2"/>
  <c r="I11" i="2"/>
  <c r="H11" i="2" l="1"/>
  <c r="G10" i="2"/>
  <c r="F9" i="2"/>
  <c r="J13" i="2"/>
  <c r="I12" i="2"/>
  <c r="E9" i="2"/>
  <c r="I13" i="2" l="1"/>
  <c r="H12" i="2"/>
  <c r="F10" i="2"/>
  <c r="J14" i="2"/>
  <c r="G11" i="2"/>
  <c r="E10" i="2"/>
  <c r="I14" i="2" l="1"/>
  <c r="H13" i="2"/>
  <c r="G12" i="2"/>
  <c r="F11" i="2"/>
  <c r="J15" i="2"/>
  <c r="E11" i="2"/>
  <c r="G13" i="2" l="1"/>
  <c r="F12" i="2"/>
  <c r="E12" i="2" s="1"/>
  <c r="J16" i="2"/>
  <c r="I15" i="2"/>
  <c r="H14" i="2"/>
  <c r="I16" i="2" l="1"/>
  <c r="H15" i="2"/>
  <c r="G14" i="2"/>
  <c r="F13" i="2"/>
  <c r="E13" i="2" s="1"/>
  <c r="J17" i="2"/>
  <c r="F14" i="2" l="1"/>
  <c r="H16" i="2"/>
  <c r="G15" i="2"/>
  <c r="J18" i="2"/>
  <c r="I17" i="2"/>
  <c r="E14" i="2"/>
  <c r="F15" i="2" l="1"/>
  <c r="J19" i="2"/>
  <c r="I18" i="2"/>
  <c r="G16" i="2"/>
  <c r="H17" i="2"/>
  <c r="E15" i="2"/>
  <c r="G17" i="2" l="1"/>
  <c r="H18" i="2"/>
  <c r="I19" i="2"/>
  <c r="F16" i="2"/>
  <c r="E16" i="2" s="1"/>
  <c r="J20" i="2"/>
  <c r="H19" i="2" l="1"/>
  <c r="G18" i="2"/>
  <c r="J21" i="2"/>
  <c r="F17" i="2"/>
  <c r="E17" i="2" s="1"/>
  <c r="I20" i="2"/>
  <c r="I21" i="2" l="1"/>
  <c r="H20" i="2"/>
  <c r="J22" i="2"/>
  <c r="G19" i="2"/>
  <c r="F18" i="2"/>
  <c r="E18" i="2"/>
  <c r="H21" i="2" l="1"/>
  <c r="G20" i="2"/>
  <c r="I22" i="2"/>
  <c r="F19" i="2"/>
  <c r="E19" i="2" s="1"/>
  <c r="J23" i="2"/>
  <c r="G21" i="2" l="1"/>
  <c r="F20" i="2"/>
  <c r="I23" i="2"/>
  <c r="H22" i="2"/>
  <c r="E20" i="2"/>
  <c r="F21" i="2" l="1"/>
  <c r="H23" i="2"/>
  <c r="G22" i="2"/>
  <c r="E21" i="2"/>
  <c r="F22" i="2" l="1"/>
  <c r="E22" i="2" s="1"/>
  <c r="F23" i="2" s="1"/>
  <c r="G23" i="2"/>
  <c r="E2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庄源</author>
  </authors>
  <commentList>
    <comment ref="F2" authorId="0" shapeId="0" xr:uid="{858571B5-A680-4B99-82AB-AFD7DFA4A4A1}">
      <text>
        <r>
          <rPr>
            <b/>
            <sz val="9"/>
            <color indexed="81"/>
            <rFont val="宋体"/>
            <charset val="134"/>
          </rPr>
          <t>庄源:</t>
        </r>
        <r>
          <rPr>
            <sz val="9"/>
            <color indexed="81"/>
            <rFont val="宋体"/>
            <charset val="134"/>
          </rPr>
          <t xml:space="preserve">
计算j=1时求和式这一项的取值。</t>
        </r>
      </text>
    </comment>
  </commentList>
</comments>
</file>

<file path=xl/sharedStrings.xml><?xml version="1.0" encoding="utf-8"?>
<sst xmlns="http://schemas.openxmlformats.org/spreadsheetml/2006/main" count="22" uniqueCount="20">
  <si>
    <t>j</t>
  </si>
  <si>
    <t>j</t>
    <phoneticPr fontId="2" type="noConversion"/>
  </si>
  <si>
    <t>对应概率</t>
  </si>
  <si>
    <t>对应概率</t>
    <phoneticPr fontId="2" type="noConversion"/>
  </si>
  <si>
    <t>均值</t>
    <phoneticPr fontId="2" type="noConversion"/>
  </si>
  <si>
    <t>方差</t>
    <phoneticPr fontId="2" type="noConversion"/>
  </si>
  <si>
    <t>二阶矩</t>
    <phoneticPr fontId="2" type="noConversion"/>
  </si>
  <si>
    <t>三阶矩</t>
    <phoneticPr fontId="2" type="noConversion"/>
  </si>
  <si>
    <t>X的各阶矩</t>
    <phoneticPr fontId="2" type="noConversion"/>
  </si>
  <si>
    <t>二项分布的参数</t>
    <phoneticPr fontId="2" type="noConversion"/>
  </si>
  <si>
    <t>n</t>
    <phoneticPr fontId="2" type="noConversion"/>
  </si>
  <si>
    <t>q</t>
    <phoneticPr fontId="2" type="noConversion"/>
  </si>
  <si>
    <t>S的待求指标</t>
    <phoneticPr fontId="2" type="noConversion"/>
  </si>
  <si>
    <t>偏度</t>
    <phoneticPr fontId="2" type="noConversion"/>
  </si>
  <si>
    <t>α</t>
    <phoneticPr fontId="2" type="noConversion"/>
  </si>
  <si>
    <t>β</t>
    <phoneticPr fontId="2" type="noConversion"/>
  </si>
  <si>
    <t>递推公式参数</t>
    <phoneticPr fontId="2" type="noConversion"/>
  </si>
  <si>
    <t>S</t>
    <phoneticPr fontId="2" type="noConversion"/>
  </si>
  <si>
    <t>概率</t>
    <phoneticPr fontId="2" type="noConversion"/>
  </si>
  <si>
    <t>X的分布列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</si>
</sst>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0_);[Red]\(0.0000\)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77" fontId="0" fillId="0" borderId="1" xfId="0" applyNumberFormat="1" applyBorder="1"/>
    <xf numFmtId="176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1"/>
  <sheetViews>
    <sheetView tabSelected="1" workbookViewId="0">
      <selection activeCell="J5" sqref="J5"/>
    </sheetView>
  </sheetViews>
  <sheetFormatPr defaultRowHeight="13.8" x14ac:dyDescent="0.25"/>
  <cols>
    <col min="1" max="2" width="8.88671875" style="1"/>
  </cols>
  <sheetData>
    <row r="1" spans="1:9" x14ac:dyDescent="0.25">
      <c r="A1" s="8" t="s">
        <v>8</v>
      </c>
      <c r="B1" s="8"/>
      <c r="C1" s="8"/>
      <c r="D1" s="8"/>
      <c r="E1" s="8"/>
      <c r="G1" s="9" t="s">
        <v>12</v>
      </c>
      <c r="H1" s="9"/>
      <c r="I1" s="9"/>
    </row>
    <row r="2" spans="1:9" x14ac:dyDescent="0.25">
      <c r="A2" s="2" t="s">
        <v>1</v>
      </c>
      <c r="B2" s="2" t="s">
        <v>3</v>
      </c>
      <c r="C2" s="2" t="s">
        <v>4</v>
      </c>
      <c r="D2" s="2" t="s">
        <v>6</v>
      </c>
      <c r="E2" s="2" t="s">
        <v>7</v>
      </c>
      <c r="G2" s="2" t="s">
        <v>4</v>
      </c>
      <c r="H2" s="2" t="s">
        <v>5</v>
      </c>
      <c r="I2" s="2" t="s">
        <v>13</v>
      </c>
    </row>
    <row r="3" spans="1:9" x14ac:dyDescent="0.25">
      <c r="A3" s="2">
        <v>1</v>
      </c>
      <c r="B3" s="3">
        <f>A3/SUM($A$3:$A$7)</f>
        <v>6.6666666666666666E-2</v>
      </c>
      <c r="C3" s="5">
        <f>SUMPRODUCT(A3:A7,B3:B7)</f>
        <v>3.6666666666666665</v>
      </c>
      <c r="D3" s="3">
        <f>SUMPRODUCT(A3:A7^2,B3:B7)</f>
        <v>14.999999999999998</v>
      </c>
      <c r="E3" s="5">
        <f>SUMPRODUCT(A3:A7^3,B3:B7)</f>
        <v>65.266666666666666</v>
      </c>
      <c r="G3" s="3">
        <f>n*q*m_1</f>
        <v>7.333333333333333</v>
      </c>
      <c r="H3" s="3">
        <f>n*q*(m_2-q*m_1^2)</f>
        <v>16.555555555555554</v>
      </c>
      <c r="I3" s="3">
        <f>1/SQRT(n)*(q*m_3-3*q^2*m_2*m_1+2*q^3*m_1^3)/((q*m_2-q^2*m_1^2)^(1.5))</f>
        <v>0.22014796038645928</v>
      </c>
    </row>
    <row r="4" spans="1:9" x14ac:dyDescent="0.25">
      <c r="A4" s="2">
        <v>2</v>
      </c>
      <c r="B4" s="3">
        <f t="shared" ref="B4:B7" si="0">A4/SUM($A$3:$A$7)</f>
        <v>0.13333333333333333</v>
      </c>
    </row>
    <row r="5" spans="1:9" x14ac:dyDescent="0.25">
      <c r="A5" s="2">
        <v>3</v>
      </c>
      <c r="B5" s="3">
        <f t="shared" si="0"/>
        <v>0.2</v>
      </c>
    </row>
    <row r="6" spans="1:9" x14ac:dyDescent="0.25">
      <c r="A6" s="2">
        <v>4</v>
      </c>
      <c r="B6" s="3">
        <f t="shared" si="0"/>
        <v>0.26666666666666666</v>
      </c>
    </row>
    <row r="7" spans="1:9" x14ac:dyDescent="0.25">
      <c r="A7" s="2">
        <v>5</v>
      </c>
      <c r="B7" s="3">
        <f t="shared" si="0"/>
        <v>0.33333333333333331</v>
      </c>
    </row>
    <row r="9" spans="1:9" x14ac:dyDescent="0.25">
      <c r="A9" s="8" t="s">
        <v>9</v>
      </c>
      <c r="B9" s="8"/>
    </row>
    <row r="10" spans="1:9" x14ac:dyDescent="0.25">
      <c r="A10" s="2" t="s">
        <v>10</v>
      </c>
      <c r="B10" s="2">
        <v>4</v>
      </c>
    </row>
    <row r="11" spans="1:9" x14ac:dyDescent="0.25">
      <c r="A11" s="2" t="s">
        <v>11</v>
      </c>
      <c r="B11" s="2">
        <v>0.5</v>
      </c>
    </row>
  </sheetData>
  <mergeCells count="3">
    <mergeCell ref="A1:E1"/>
    <mergeCell ref="A9:B9"/>
    <mergeCell ref="G1:I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3C3A-5A42-4E6C-B954-4A2473CE0705}">
  <sheetPr codeName="Sheet2"/>
  <dimension ref="A1:J24"/>
  <sheetViews>
    <sheetView workbookViewId="0">
      <selection activeCell="M19" sqref="M19"/>
    </sheetView>
  </sheetViews>
  <sheetFormatPr defaultRowHeight="13.8" x14ac:dyDescent="0.25"/>
  <sheetData>
    <row r="1" spans="1:10" x14ac:dyDescent="0.25">
      <c r="A1" s="8" t="s">
        <v>16</v>
      </c>
      <c r="B1" s="8"/>
      <c r="D1" s="11" t="s">
        <v>17</v>
      </c>
      <c r="E1" s="11" t="s">
        <v>18</v>
      </c>
      <c r="F1" s="8" t="s">
        <v>1</v>
      </c>
      <c r="G1" s="8"/>
      <c r="H1" s="8"/>
      <c r="I1" s="8"/>
      <c r="J1" s="8"/>
    </row>
    <row r="2" spans="1:10" x14ac:dyDescent="0.25">
      <c r="A2" s="2" t="s">
        <v>14</v>
      </c>
      <c r="B2" s="2">
        <f>-q/(1-q)</f>
        <v>-1</v>
      </c>
      <c r="D2" s="11"/>
      <c r="E2" s="11"/>
      <c r="F2" s="4">
        <v>1</v>
      </c>
      <c r="G2" s="4">
        <v>2</v>
      </c>
      <c r="H2" s="4">
        <v>3</v>
      </c>
      <c r="I2" s="4">
        <v>4</v>
      </c>
      <c r="J2" s="4">
        <v>5</v>
      </c>
    </row>
    <row r="3" spans="1:10" x14ac:dyDescent="0.25">
      <c r="A3" s="2" t="s">
        <v>15</v>
      </c>
      <c r="B3" s="2">
        <f>(n+1)*q/(1-q)</f>
        <v>5</v>
      </c>
      <c r="D3" s="2">
        <v>0</v>
      </c>
      <c r="E3" s="7">
        <f>0.5^4</f>
        <v>6.25E-2</v>
      </c>
      <c r="F3" s="10"/>
      <c r="G3" s="10"/>
      <c r="H3" s="10"/>
      <c r="I3" s="10"/>
      <c r="J3" s="10"/>
    </row>
    <row r="4" spans="1:10" x14ac:dyDescent="0.25">
      <c r="D4" s="2">
        <v>1</v>
      </c>
      <c r="E4" s="7">
        <f>SUM(F4:J4)</f>
        <v>1.6666666666666666E-2</v>
      </c>
      <c r="F4" s="2">
        <f t="shared" ref="F4:J13" si="0">(a+b*F$2/$D4)*VLOOKUP(F$2,$A$7:$B$11,2,FALSE)*IFERROR(VLOOKUP($D4-F$2,$D$3:$E$23,2,FALSE),0)</f>
        <v>1.6666666666666666E-2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</row>
    <row r="5" spans="1:10" x14ac:dyDescent="0.25">
      <c r="A5" s="8" t="s">
        <v>19</v>
      </c>
      <c r="B5" s="8"/>
      <c r="D5" s="2">
        <v>2</v>
      </c>
      <c r="E5" s="7">
        <f t="shared" ref="E5:E23" si="1">SUM(F5:J5)</f>
        <v>3.4999999999999996E-2</v>
      </c>
      <c r="F5" s="2">
        <f t="shared" si="0"/>
        <v>1.6666666666666668E-3</v>
      </c>
      <c r="G5" s="2">
        <f t="shared" si="0"/>
        <v>3.3333333333333333E-2</v>
      </c>
      <c r="H5" s="2">
        <f t="shared" si="0"/>
        <v>0</v>
      </c>
      <c r="I5" s="2">
        <f t="shared" si="0"/>
        <v>0</v>
      </c>
      <c r="J5" s="2">
        <f t="shared" si="0"/>
        <v>0</v>
      </c>
    </row>
    <row r="6" spans="1:10" x14ac:dyDescent="0.25">
      <c r="A6" s="2" t="s">
        <v>0</v>
      </c>
      <c r="B6" s="2" t="s">
        <v>2</v>
      </c>
      <c r="D6" s="2">
        <v>3</v>
      </c>
      <c r="E6" s="7">
        <f t="shared" si="1"/>
        <v>5.6740740740740744E-2</v>
      </c>
      <c r="F6" s="2">
        <f t="shared" si="0"/>
        <v>1.5555555555555555E-3</v>
      </c>
      <c r="G6" s="2">
        <f t="shared" si="0"/>
        <v>5.185185185185185E-3</v>
      </c>
      <c r="H6" s="2">
        <f t="shared" si="0"/>
        <v>0.05</v>
      </c>
      <c r="I6" s="2">
        <f t="shared" si="0"/>
        <v>0</v>
      </c>
      <c r="J6" s="2">
        <f t="shared" si="0"/>
        <v>0</v>
      </c>
    </row>
    <row r="7" spans="1:10" x14ac:dyDescent="0.25">
      <c r="A7" s="2">
        <v>1</v>
      </c>
      <c r="B7" s="6">
        <v>6.6666666666666666E-2</v>
      </c>
      <c r="D7" s="2">
        <v>4</v>
      </c>
      <c r="E7" s="7">
        <f t="shared" si="1"/>
        <v>8.3779012345679013E-2</v>
      </c>
      <c r="F7" s="2">
        <f t="shared" si="0"/>
        <v>9.4567901234567911E-4</v>
      </c>
      <c r="G7" s="2">
        <f t="shared" si="0"/>
        <v>6.9999999999999993E-3</v>
      </c>
      <c r="H7" s="2">
        <f t="shared" si="0"/>
        <v>9.1666666666666667E-3</v>
      </c>
      <c r="I7" s="2">
        <f t="shared" si="0"/>
        <v>6.6666666666666666E-2</v>
      </c>
      <c r="J7" s="2">
        <f t="shared" si="0"/>
        <v>0</v>
      </c>
    </row>
    <row r="8" spans="1:10" x14ac:dyDescent="0.25">
      <c r="A8" s="2">
        <v>2</v>
      </c>
      <c r="B8" s="6">
        <v>0.13333333333333333</v>
      </c>
      <c r="D8" s="2">
        <v>5</v>
      </c>
      <c r="E8" s="7">
        <f t="shared" si="1"/>
        <v>0.11823209876543209</v>
      </c>
      <c r="F8" s="2">
        <f t="shared" si="0"/>
        <v>0</v>
      </c>
      <c r="G8" s="2">
        <f t="shared" si="0"/>
        <v>7.5654320987654329E-3</v>
      </c>
      <c r="H8" s="2">
        <f t="shared" si="0"/>
        <v>1.3999999999999999E-2</v>
      </c>
      <c r="I8" s="2">
        <f t="shared" si="0"/>
        <v>1.3333333333333334E-2</v>
      </c>
      <c r="J8" s="2">
        <f t="shared" si="0"/>
        <v>8.3333333333333329E-2</v>
      </c>
    </row>
    <row r="9" spans="1:10" x14ac:dyDescent="0.25">
      <c r="A9" s="2">
        <v>3</v>
      </c>
      <c r="B9" s="6">
        <v>0.2</v>
      </c>
      <c r="D9" s="2">
        <v>6</v>
      </c>
      <c r="E9" s="7">
        <f t="shared" si="1"/>
        <v>6.2525925925925929E-2</v>
      </c>
      <c r="F9" s="2">
        <f t="shared" si="0"/>
        <v>-1.3136899862825784E-3</v>
      </c>
      <c r="G9" s="2">
        <f t="shared" si="0"/>
        <v>7.4470233196159124E-3</v>
      </c>
      <c r="H9" s="2">
        <f t="shared" si="0"/>
        <v>1.7022222222222227E-2</v>
      </c>
      <c r="I9" s="2">
        <f t="shared" si="0"/>
        <v>2.1777777777777774E-2</v>
      </c>
      <c r="J9" s="2">
        <f t="shared" si="0"/>
        <v>1.7592592592592594E-2</v>
      </c>
    </row>
    <row r="10" spans="1:10" x14ac:dyDescent="0.25">
      <c r="A10" s="2">
        <v>4</v>
      </c>
      <c r="B10" s="6">
        <v>0.26666666666666666</v>
      </c>
      <c r="D10" s="2">
        <v>7</v>
      </c>
      <c r="E10" s="7">
        <f t="shared" si="1"/>
        <v>8.2814814814814813E-2</v>
      </c>
      <c r="F10" s="2">
        <f t="shared" si="0"/>
        <v>-1.1909700176366842E-3</v>
      </c>
      <c r="G10" s="2">
        <f t="shared" si="0"/>
        <v>6.7561199294532623E-3</v>
      </c>
      <c r="H10" s="2">
        <f t="shared" si="0"/>
        <v>1.9149488536155203E-2</v>
      </c>
      <c r="I10" s="2">
        <f t="shared" si="0"/>
        <v>2.8100176366843036E-2</v>
      </c>
      <c r="J10" s="2">
        <f t="shared" si="0"/>
        <v>0.03</v>
      </c>
    </row>
    <row r="11" spans="1:10" x14ac:dyDescent="0.25">
      <c r="A11" s="2">
        <v>5</v>
      </c>
      <c r="B11" s="6">
        <v>0.33333333333333331</v>
      </c>
      <c r="D11" s="2">
        <v>8</v>
      </c>
      <c r="E11" s="7">
        <f t="shared" si="1"/>
        <v>9.4407407407407412E-2</v>
      </c>
      <c r="F11" s="2">
        <f t="shared" si="0"/>
        <v>-2.0703703703703704E-3</v>
      </c>
      <c r="G11" s="2">
        <f t="shared" si="0"/>
        <v>2.0841975308641975E-3</v>
      </c>
      <c r="H11" s="2">
        <f t="shared" si="0"/>
        <v>2.0690617283950618E-2</v>
      </c>
      <c r="I11" s="2">
        <f t="shared" si="0"/>
        <v>3.3511604938271607E-2</v>
      </c>
      <c r="J11" s="2">
        <f t="shared" si="0"/>
        <v>4.0191358024691357E-2</v>
      </c>
    </row>
    <row r="12" spans="1:10" x14ac:dyDescent="0.25">
      <c r="D12" s="2">
        <v>9</v>
      </c>
      <c r="E12" s="7">
        <f t="shared" si="1"/>
        <v>9.4948148148148143E-2</v>
      </c>
      <c r="F12" s="2">
        <f t="shared" si="0"/>
        <v>-2.7972565157750344E-3</v>
      </c>
      <c r="G12" s="2">
        <f t="shared" si="0"/>
        <v>1.2268861454046644E-3</v>
      </c>
      <c r="H12" s="2">
        <f t="shared" si="0"/>
        <v>8.3367901234567918E-3</v>
      </c>
      <c r="I12" s="2">
        <f t="shared" si="0"/>
        <v>3.853490626428898E-2</v>
      </c>
      <c r="J12" s="2">
        <f t="shared" si="0"/>
        <v>4.9646822130772747E-2</v>
      </c>
    </row>
    <row r="13" spans="1:10" x14ac:dyDescent="0.25">
      <c r="D13" s="2">
        <v>10</v>
      </c>
      <c r="E13" s="7">
        <f t="shared" si="1"/>
        <v>8.0906172839506171E-2</v>
      </c>
      <c r="F13" s="2">
        <f t="shared" si="0"/>
        <v>-3.1649382716049381E-3</v>
      </c>
      <c r="G13" s="2">
        <f t="shared" si="0"/>
        <v>0</v>
      </c>
      <c r="H13" s="2">
        <f t="shared" si="0"/>
        <v>8.2814814814814817E-3</v>
      </c>
      <c r="I13" s="2">
        <f t="shared" si="0"/>
        <v>1.667358024691358E-2</v>
      </c>
      <c r="J13" s="2">
        <f t="shared" si="0"/>
        <v>5.9116049382716043E-2</v>
      </c>
    </row>
    <row r="14" spans="1:10" x14ac:dyDescent="0.25">
      <c r="D14" s="2">
        <v>11</v>
      </c>
      <c r="E14" s="7">
        <f t="shared" si="1"/>
        <v>4.7367901234567904E-2</v>
      </c>
      <c r="F14" s="2">
        <f t="shared" ref="F14:J23" si="2">(a+b*F$2/$D14)*VLOOKUP(F$2,$A$7:$B$11,2,FALSE)*IFERROR(VLOOKUP($D14-F$2,$D$3:$E$23,2,FALSE),0)</f>
        <v>-2.9420426487093152E-3</v>
      </c>
      <c r="G14" s="2">
        <f t="shared" si="2"/>
        <v>-1.1508866442199778E-3</v>
      </c>
      <c r="H14" s="2">
        <f t="shared" si="2"/>
        <v>6.8659932659932647E-3</v>
      </c>
      <c r="I14" s="2">
        <f t="shared" si="2"/>
        <v>1.8068686868686866E-2</v>
      </c>
      <c r="J14" s="2">
        <f t="shared" si="2"/>
        <v>2.6526150392817065E-2</v>
      </c>
    </row>
    <row r="15" spans="1:10" x14ac:dyDescent="0.25">
      <c r="D15" s="2">
        <v>12</v>
      </c>
      <c r="E15" s="7">
        <f t="shared" si="1"/>
        <v>4.7796296296296302E-2</v>
      </c>
      <c r="F15" s="2">
        <f t="shared" si="2"/>
        <v>-1.8420850480109737E-3</v>
      </c>
      <c r="G15" s="2">
        <f t="shared" si="2"/>
        <v>-1.7979149519890254E-3</v>
      </c>
      <c r="H15" s="2">
        <f t="shared" si="2"/>
        <v>4.7474074074074077E-3</v>
      </c>
      <c r="I15" s="2">
        <f t="shared" si="2"/>
        <v>1.6783539094650208E-2</v>
      </c>
      <c r="J15" s="2">
        <f t="shared" si="2"/>
        <v>2.9905349794238686E-2</v>
      </c>
    </row>
    <row r="16" spans="1:10" x14ac:dyDescent="0.25">
      <c r="D16" s="2">
        <v>13</v>
      </c>
      <c r="E16" s="7">
        <f t="shared" si="1"/>
        <v>4.1753086419753088E-2</v>
      </c>
      <c r="F16" s="2">
        <f t="shared" si="2"/>
        <v>-1.9608736942070279E-3</v>
      </c>
      <c r="G16" s="2">
        <f t="shared" si="2"/>
        <v>-1.4574738841405506E-3</v>
      </c>
      <c r="H16" s="2">
        <f t="shared" si="2"/>
        <v>2.4894207027540347E-3</v>
      </c>
      <c r="I16" s="2">
        <f t="shared" si="2"/>
        <v>1.3633580246913581E-2</v>
      </c>
      <c r="J16" s="2">
        <f t="shared" si="2"/>
        <v>2.9048433048433051E-2</v>
      </c>
    </row>
    <row r="17" spans="4:10" x14ac:dyDescent="0.25">
      <c r="D17" s="2">
        <v>14</v>
      </c>
      <c r="E17" s="7">
        <f t="shared" si="1"/>
        <v>3.1180246913580248E-2</v>
      </c>
      <c r="F17" s="2">
        <f t="shared" si="2"/>
        <v>-1.7894179894179891E-3</v>
      </c>
      <c r="G17" s="2">
        <f t="shared" si="2"/>
        <v>-1.8208112874779543E-3</v>
      </c>
      <c r="H17" s="2">
        <f t="shared" si="2"/>
        <v>6.7668430335096977E-4</v>
      </c>
      <c r="I17" s="2">
        <f t="shared" si="2"/>
        <v>9.2464197530864201E-3</v>
      </c>
      <c r="J17" s="2">
        <f t="shared" si="2"/>
        <v>2.48673721340388E-2</v>
      </c>
    </row>
    <row r="18" spans="4:10" x14ac:dyDescent="0.25">
      <c r="D18" s="2">
        <v>15</v>
      </c>
      <c r="E18" s="7">
        <f t="shared" si="1"/>
        <v>1.8948148148148148E-2</v>
      </c>
      <c r="F18" s="2">
        <f t="shared" si="2"/>
        <v>-1.3857887517146777E-3</v>
      </c>
      <c r="G18" s="2">
        <f t="shared" si="2"/>
        <v>-1.855692729766804E-3</v>
      </c>
      <c r="H18" s="2">
        <f t="shared" si="2"/>
        <v>0</v>
      </c>
      <c r="I18" s="2">
        <f t="shared" si="2"/>
        <v>4.2104801097393677E-3</v>
      </c>
      <c r="J18" s="2">
        <f t="shared" si="2"/>
        <v>1.7979149519890263E-2</v>
      </c>
    </row>
    <row r="19" spans="4:10" x14ac:dyDescent="0.25">
      <c r="D19" s="2">
        <v>16</v>
      </c>
      <c r="E19" s="7">
        <f t="shared" si="1"/>
        <v>9.1185185185185189E-3</v>
      </c>
      <c r="F19" s="2">
        <f t="shared" si="2"/>
        <v>-8.6845679012345677E-4</v>
      </c>
      <c r="G19" s="2">
        <f t="shared" si="2"/>
        <v>-1.5590123456790126E-3</v>
      </c>
      <c r="H19" s="2">
        <f t="shared" si="2"/>
        <v>-5.219135802469136E-4</v>
      </c>
      <c r="I19" s="2">
        <f t="shared" si="2"/>
        <v>3.1864197530864203E-3</v>
      </c>
      <c r="J19" s="2">
        <f t="shared" si="2"/>
        <v>8.8814814814814815E-3</v>
      </c>
    </row>
    <row r="20" spans="4:10" x14ac:dyDescent="0.25">
      <c r="D20" s="2">
        <v>17</v>
      </c>
      <c r="E20" s="7">
        <f t="shared" si="1"/>
        <v>7.2592592592592622E-3</v>
      </c>
      <c r="F20" s="2">
        <f t="shared" si="2"/>
        <v>-4.2910675381263613E-4</v>
      </c>
      <c r="G20" s="2">
        <f t="shared" si="2"/>
        <v>-1.0402904865649963E-3</v>
      </c>
      <c r="H20" s="2">
        <f t="shared" si="2"/>
        <v>-7.3365286855482962E-4</v>
      </c>
      <c r="I20" s="2">
        <f t="shared" si="2"/>
        <v>1.9648511256354401E-3</v>
      </c>
      <c r="J20" s="2">
        <f t="shared" si="2"/>
        <v>7.4974582425562835E-3</v>
      </c>
    </row>
    <row r="21" spans="4:10" x14ac:dyDescent="0.25">
      <c r="D21" s="2">
        <v>18</v>
      </c>
      <c r="E21" s="7">
        <f t="shared" si="1"/>
        <v>4.8148148148148134E-3</v>
      </c>
      <c r="F21" s="2">
        <f t="shared" si="2"/>
        <v>-3.4951989026063112E-4</v>
      </c>
      <c r="G21" s="2">
        <f t="shared" si="2"/>
        <v>-5.4035665294924554E-4</v>
      </c>
      <c r="H21" s="2">
        <f t="shared" si="2"/>
        <v>-6.3160493827160475E-4</v>
      </c>
      <c r="I21" s="2">
        <f t="shared" si="2"/>
        <v>9.2385916780978546E-4</v>
      </c>
      <c r="J21" s="2">
        <f t="shared" si="2"/>
        <v>5.4124371284865096E-3</v>
      </c>
    </row>
    <row r="22" spans="4:10" x14ac:dyDescent="0.25">
      <c r="D22" s="2">
        <v>19</v>
      </c>
      <c r="E22" s="7">
        <f t="shared" si="1"/>
        <v>2.4691358024691362E-3</v>
      </c>
      <c r="F22" s="2">
        <f t="shared" si="2"/>
        <v>-2.365172189733593E-4</v>
      </c>
      <c r="G22" s="2">
        <f t="shared" si="2"/>
        <v>-4.5847953216374289E-4</v>
      </c>
      <c r="H22" s="2">
        <f t="shared" si="2"/>
        <v>-3.8393762183235866E-4</v>
      </c>
      <c r="I22" s="2">
        <f t="shared" si="2"/>
        <v>2.6593892137751759E-4</v>
      </c>
      <c r="J22" s="2">
        <f t="shared" si="2"/>
        <v>3.2821312540610792E-3</v>
      </c>
    </row>
    <row r="23" spans="4:10" x14ac:dyDescent="0.25">
      <c r="D23" s="2">
        <v>20</v>
      </c>
      <c r="E23" s="7">
        <f t="shared" si="1"/>
        <v>7.7160493827160468E-4</v>
      </c>
      <c r="F23" s="2">
        <f t="shared" si="2"/>
        <v>-1.2345679012345682E-4</v>
      </c>
      <c r="G23" s="2">
        <f t="shared" si="2"/>
        <v>-3.2098765432098754E-4</v>
      </c>
      <c r="H23" s="2">
        <f t="shared" si="2"/>
        <v>-3.6296296296296315E-4</v>
      </c>
      <c r="I23" s="2">
        <f t="shared" si="2"/>
        <v>0</v>
      </c>
      <c r="J23" s="2">
        <f t="shared" si="2"/>
        <v>1.5790123456790122E-3</v>
      </c>
    </row>
    <row r="24" spans="4:10" x14ac:dyDescent="0.25">
      <c r="D24" s="1"/>
    </row>
  </sheetData>
  <mergeCells count="6">
    <mergeCell ref="A1:B1"/>
    <mergeCell ref="A5:B5"/>
    <mergeCell ref="F3:J3"/>
    <mergeCell ref="D1:D2"/>
    <mergeCell ref="E1:E2"/>
    <mergeCell ref="F1:J1"/>
  </mergeCells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12</vt:i4>
      </vt:variant>
    </vt:vector>
  </HeadingPairs>
  <TitlesOfParts>
    <vt:vector size="14" baseType="lpstr">
      <vt:lpstr>S的均值、方差与偏度</vt:lpstr>
      <vt:lpstr>S的具体分布_Panjer递推</vt:lpstr>
      <vt:lpstr>a</vt:lpstr>
      <vt:lpstr>b</vt:lpstr>
      <vt:lpstr>j_1</vt:lpstr>
      <vt:lpstr>j_2</vt:lpstr>
      <vt:lpstr>j_3</vt:lpstr>
      <vt:lpstr>j_4</vt:lpstr>
      <vt:lpstr>j_5</vt:lpstr>
      <vt:lpstr>m_1</vt:lpstr>
      <vt:lpstr>m_2</vt:lpstr>
      <vt:lpstr>m_3</vt:lpstr>
      <vt:lpstr>n</vt:lpstr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庄源</dc:creator>
  <cp:lastModifiedBy>源 庄</cp:lastModifiedBy>
  <dcterms:created xsi:type="dcterms:W3CDTF">2015-06-05T18:19:34Z</dcterms:created>
  <dcterms:modified xsi:type="dcterms:W3CDTF">2023-11-14T07:33:57Z</dcterms:modified>
</cp:coreProperties>
</file>