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3"/>
    <sheet state="hidden" name="©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7">
      <text>
        <t xml:space="preserve">Task:
Enter the name of each task and sub-task. Use spaces to indent sub-tasks.</t>
      </text>
    </comment>
    <comment authorId="0" ref="C7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D7">
      <text>
        <t xml:space="preserve">End Date:
Calculated based on the Start Date and the duration of the task.</t>
      </text>
    </comment>
    <comment authorId="0" ref="E7">
      <text>
        <t xml:space="preserve">Duration:
The duration is the number of calendar days for the given task.</t>
      </text>
    </comment>
    <comment authorId="0" ref="F7">
      <text>
        <t xml:space="preserve">Percent Complete:
Update the status of this task by entering the percent complete (between 0% and 100%).</t>
      </text>
    </comment>
    <comment authorId="0" ref="G7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<sst xmlns="http://schemas.openxmlformats.org/spreadsheetml/2006/main" count="50" uniqueCount="32">
  <si>
    <t>VR for Rehabilitation PROJECT</t>
  </si>
  <si>
    <t>Project Start Date:</t>
  </si>
  <si>
    <t>Display Week:</t>
  </si>
  <si>
    <t>Project Manager:</t>
  </si>
  <si>
    <t>Trang Pham</t>
  </si>
  <si>
    <t>WBS</t>
  </si>
  <si>
    <t>Task</t>
  </si>
  <si>
    <t>Start</t>
  </si>
  <si>
    <t>End</t>
  </si>
  <si>
    <t>Days</t>
  </si>
  <si>
    <t>%
Done</t>
  </si>
  <si>
    <t>Work
Days</t>
  </si>
  <si>
    <t>Unity Environment and Model</t>
  </si>
  <si>
    <t>Insert environment with leap motion</t>
  </si>
  <si>
    <t>Acquire and implement realistic 3D model of hands</t>
  </si>
  <si>
    <t>Acquire realistic 3D model of internal organs</t>
  </si>
  <si>
    <t>Acquire realistic 3D model of muscle</t>
  </si>
  <si>
    <t>Hospital environment</t>
  </si>
  <si>
    <t>Implement VR headset</t>
  </si>
  <si>
    <t>Haptic Feedback</t>
  </si>
  <si>
    <t>Create haptic feedback</t>
  </si>
  <si>
    <t>Find damping and stiffness of body parts</t>
  </si>
  <si>
    <t>Different haptic feedback for different  objects</t>
  </si>
  <si>
    <t>Exam delay (Introduction to control system)</t>
  </si>
  <si>
    <t>Determine the process for transferring data from a Unity project to the haptic feedback device</t>
  </si>
  <si>
    <t>[ Task Category ]</t>
  </si>
  <si>
    <t>[Task]</t>
  </si>
  <si>
    <t>[Insert new rows above this one, then hide or delete this row]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</si>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</sst>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(dddd)"/>
    <numFmt numFmtId="165" formatCode="m/d/yyyy h:mm:ss"/>
    <numFmt numFmtId="166" formatCode="d mmm yyyy"/>
    <numFmt numFmtId="167" formatCode="d"/>
    <numFmt numFmtId="168" formatCode="ddd M/dd/yy"/>
  </numFmts>
  <fonts count="16">
    <font>
      <sz val="10.0"/>
      <color rgb="FF000000"/>
      <name val="Arial"/>
    </font>
    <font>
      <sz val="14.0"/>
      <color rgb="FF003366"/>
      <name val="Arial"/>
    </font>
    <font>
      <b/>
      <name val="Arial"/>
    </font>
    <font>
      <name val="Arial"/>
    </font>
    <font>
      <i/>
      <sz val="8.0"/>
      <color rgb="FF666666"/>
      <name val="Arial"/>
    </font>
    <font>
      <sz val="9.0"/>
      <color rgb="FF000000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b/>
      <sz val="10.0"/>
      <color rgb="FFFFFFFF"/>
      <name val="Arial"/>
    </font>
    <font>
      <sz val="8.0"/>
      <color rgb="FFFFFFFF"/>
      <name val="Arial"/>
    </font>
    <font>
      <sz val="7.0"/>
      <color rgb="FFFFFFFF"/>
      <name val="Arial"/>
    </font>
    <font>
      <b/>
      <sz val="9.0"/>
      <color rgb="FF000000"/>
      <name val="Arial"/>
    </font>
    <font>
      <sz val="9.0"/>
      <name val="Arial"/>
    </font>
    <font>
      <b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</fills>
  <borders count="8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right style="thin">
        <color rgb="FFCCCCCC"/>
      </right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2" fontId="0" numFmtId="0" xfId="0" applyAlignment="1" applyFill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1" fillId="0" fontId="0" numFmtId="164" xfId="0" applyAlignment="1" applyBorder="1" applyFont="1" applyNumberFormat="1">
      <alignment horizontal="left" readingOrder="0" shrinkToFit="0" vertical="bottom" wrapText="0"/>
    </xf>
    <xf borderId="1" fillId="0" fontId="6" numFmtId="0" xfId="0" applyBorder="1" applyFont="1"/>
    <xf borderId="1" fillId="0" fontId="0" numFmtId="0" xfId="0" applyAlignment="1" applyBorder="1" applyFont="1">
      <alignment horizontal="center" readingOrder="0" shrinkToFit="0" vertical="bottom" wrapText="0"/>
    </xf>
    <xf borderId="2" fillId="0" fontId="5" numFmtId="165" xfId="0" applyAlignment="1" applyBorder="1" applyFont="1" applyNumberFormat="1">
      <alignment horizontal="center" shrinkToFit="0" vertical="center" wrapText="0"/>
    </xf>
    <xf borderId="3" fillId="0" fontId="6" numFmtId="0" xfId="0" applyBorder="1" applyFont="1"/>
    <xf borderId="0" fillId="0" fontId="0" numFmtId="0" xfId="0" applyAlignment="1" applyFont="1">
      <alignment horizontal="right" readingOrder="0" vertical="center"/>
    </xf>
    <xf borderId="1" fillId="0" fontId="0" numFmtId="0" xfId="0" applyAlignment="1" applyBorder="1" applyFont="1">
      <alignment horizontal="left" readingOrder="0" vertical="center"/>
    </xf>
    <xf borderId="2" fillId="0" fontId="5" numFmtId="166" xfId="0" applyAlignment="1" applyBorder="1" applyFont="1" applyNumberFormat="1">
      <alignment horizontal="center" shrinkToFit="0" vertical="center" wrapText="0"/>
    </xf>
    <xf borderId="2" fillId="0" fontId="7" numFmtId="167" xfId="0" applyAlignment="1" applyBorder="1" applyFont="1" applyNumberFormat="1">
      <alignment horizontal="center" vertical="center"/>
    </xf>
    <xf borderId="0" fillId="0" fontId="7" numFmtId="167" xfId="0" applyAlignment="1" applyFont="1" applyNumberFormat="1">
      <alignment horizontal="center" vertical="center"/>
    </xf>
    <xf borderId="3" fillId="0" fontId="7" numFmtId="167" xfId="0" applyAlignment="1" applyBorder="1" applyFont="1" applyNumberFormat="1">
      <alignment horizontal="center" vertical="center"/>
    </xf>
    <xf borderId="4" fillId="3" fontId="8" numFmtId="0" xfId="0" applyAlignment="1" applyBorder="1" applyFill="1" applyFont="1">
      <alignment readingOrder="0" shrinkToFit="0" vertical="center" wrapText="0"/>
    </xf>
    <xf borderId="4" fillId="3" fontId="8" numFmtId="0" xfId="0" applyAlignment="1" applyBorder="1" applyFont="1">
      <alignment horizontal="left" readingOrder="0" shrinkToFit="0" vertical="center" wrapText="0"/>
    </xf>
    <xf borderId="4" fillId="3" fontId="8" numFmtId="0" xfId="0" applyAlignment="1" applyBorder="1" applyFont="1">
      <alignment horizontal="center" readingOrder="0" shrinkToFit="0" vertical="center" wrapText="0"/>
    </xf>
    <xf borderId="4" fillId="3" fontId="9" numFmtId="0" xfId="0" applyAlignment="1" applyBorder="1" applyFont="1">
      <alignment horizontal="center" readingOrder="0" shrinkToFit="0" vertical="center" wrapText="0"/>
    </xf>
    <xf borderId="4" fillId="3" fontId="8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4" fillId="3" fontId="11" numFmtId="165" xfId="0" applyAlignment="1" applyBorder="1" applyFont="1" applyNumberFormat="1">
      <alignment horizontal="center" shrinkToFit="0" vertical="center" wrapText="0"/>
    </xf>
    <xf borderId="5" fillId="3" fontId="11" numFmtId="165" xfId="0" applyAlignment="1" applyBorder="1" applyFont="1" applyNumberFormat="1">
      <alignment horizontal="center" shrinkToFit="0" vertical="center" wrapText="0"/>
    </xf>
    <xf borderId="4" fillId="4" fontId="12" numFmtId="0" xfId="0" applyAlignment="1" applyBorder="1" applyFill="1" applyFont="1">
      <alignment horizontal="left" shrinkToFit="0" vertical="center" wrapText="0"/>
    </xf>
    <xf borderId="4" fillId="4" fontId="12" numFmtId="0" xfId="0" applyAlignment="1" applyBorder="1" applyFont="1">
      <alignment readingOrder="0" vertical="center"/>
    </xf>
    <xf borderId="6" fillId="4" fontId="5" numFmtId="168" xfId="0" applyAlignment="1" applyBorder="1" applyFont="1" applyNumberFormat="1">
      <alignment horizontal="right" shrinkToFit="0" vertical="center" wrapText="0"/>
    </xf>
    <xf borderId="6" fillId="4" fontId="5" numFmtId="1" xfId="0" applyAlignment="1" applyBorder="1" applyFont="1" applyNumberFormat="1">
      <alignment horizontal="center" shrinkToFit="0" vertical="center" wrapText="0"/>
    </xf>
    <xf borderId="6" fillId="4" fontId="5" numFmtId="9" xfId="0" applyAlignment="1" applyBorder="1" applyFont="1" applyNumberFormat="1">
      <alignment horizontal="center" shrinkToFit="0" vertical="center" wrapText="0"/>
    </xf>
    <xf borderId="6" fillId="4" fontId="5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readingOrder="0" vertical="center"/>
    </xf>
    <xf borderId="6" fillId="5" fontId="5" numFmtId="168" xfId="0" applyAlignment="1" applyBorder="1" applyFill="1" applyFont="1" applyNumberFormat="1">
      <alignment horizontal="right" shrinkToFit="0" vertical="center" wrapText="0"/>
    </xf>
    <xf borderId="6" fillId="0" fontId="5" numFmtId="168" xfId="0" applyAlignment="1" applyBorder="1" applyFont="1" applyNumberFormat="1">
      <alignment horizontal="right" shrinkToFit="0" vertical="center" wrapText="0"/>
    </xf>
    <xf borderId="6" fillId="5" fontId="5" numFmtId="1" xfId="0" applyAlignment="1" applyBorder="1" applyFont="1" applyNumberFormat="1">
      <alignment horizontal="center" readingOrder="0" shrinkToFit="0" vertical="center" wrapText="0"/>
    </xf>
    <xf borderId="6" fillId="5" fontId="5" numFmtId="9" xfId="0" applyAlignment="1" applyBorder="1" applyFont="1" applyNumberFormat="1">
      <alignment horizontal="center" readingOrder="0" shrinkToFit="0" vertical="center" wrapText="0"/>
    </xf>
    <xf borderId="6" fillId="0" fontId="5" numFmtId="1" xfId="0" applyAlignment="1" applyBorder="1" applyFont="1" applyNumberForma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0"/>
    </xf>
    <xf borderId="6" fillId="4" fontId="12" numFmtId="0" xfId="0" applyAlignment="1" applyBorder="1" applyFont="1">
      <alignment horizontal="left" shrinkToFit="0" vertical="center" wrapText="0"/>
    </xf>
    <xf borderId="4" fillId="4" fontId="12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vertical="center"/>
    </xf>
    <xf borderId="6" fillId="0" fontId="5" numFmtId="165" xfId="0" applyAlignment="1" applyBorder="1" applyFont="1" applyNumberFormat="1">
      <alignment horizontal="right" shrinkToFit="0" vertical="center" wrapText="0"/>
    </xf>
    <xf borderId="6" fillId="0" fontId="5" numFmtId="9" xfId="0" applyAlignment="1" applyBorder="1" applyFont="1" applyNumberFormat="1">
      <alignment horizontal="center" shrinkToFit="0" vertical="center" wrapText="0"/>
    </xf>
    <xf borderId="6" fillId="0" fontId="13" numFmtId="165" xfId="0" applyAlignment="1" applyBorder="1" applyFont="1" applyNumberFormat="1">
      <alignment vertical="center"/>
    </xf>
    <xf borderId="6" fillId="0" fontId="13" numFmtId="1" xfId="0" applyAlignment="1" applyBorder="1" applyFont="1" applyNumberFormat="1">
      <alignment vertical="center"/>
    </xf>
    <xf borderId="6" fillId="0" fontId="13" numFmtId="9" xfId="0" applyAlignment="1" applyBorder="1" applyFont="1" applyNumberFormat="1">
      <alignment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6699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5.5"/>
    <col customWidth="1" min="2" max="2" width="63.5"/>
    <col customWidth="1" min="3" max="4" width="10.5"/>
    <col customWidth="1" min="5" max="5" width="5.38"/>
    <col customWidth="1" min="6" max="6" width="6.13"/>
    <col customWidth="1" min="7" max="7" width="6.0"/>
    <col customWidth="1" min="8" max="8" width="3.25"/>
    <col customWidth="1" min="9" max="64" width="2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>
      <c r="A2" s="8"/>
      <c r="B2" s="9"/>
      <c r="C2" s="7"/>
      <c r="D2" s="7"/>
      <c r="E2" s="7"/>
      <c r="F2" s="10"/>
      <c r="G2" s="8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>
      <c r="A4" s="7"/>
      <c r="B4" s="11" t="s">
        <v>1</v>
      </c>
      <c r="C4" s="12">
        <v>45292.0</v>
      </c>
      <c r="D4" s="13"/>
      <c r="E4" s="11" t="s">
        <v>2</v>
      </c>
      <c r="G4" s="14">
        <v>1.0</v>
      </c>
      <c r="H4" s="7"/>
      <c r="I4" s="15" t="str">
        <f>"Week "&amp;(I6-($C$4-WEEKDAY($C$4,1)+2))/7+1</f>
        <v>Week 1</v>
      </c>
      <c r="O4" s="16"/>
      <c r="P4" s="15" t="str">
        <f>"Week "&amp;(P6-($C$4-WEEKDAY($C$4,1)+2))/7+1</f>
        <v>Week 2</v>
      </c>
      <c r="V4" s="16"/>
      <c r="W4" s="15" t="str">
        <f>"Week "&amp;(W6-($C$4-WEEKDAY($C$4,1)+2))/7+1</f>
        <v>Week 3</v>
      </c>
      <c r="AC4" s="16"/>
      <c r="AD4" s="15" t="str">
        <f>"Week "&amp;(AD6-($C$4-WEEKDAY($C$4,1)+2))/7+1</f>
        <v>Week 4</v>
      </c>
      <c r="AJ4" s="16"/>
      <c r="AK4" s="15" t="str">
        <f>"Week "&amp;(AK6-($C$4-WEEKDAY($C$4,1)+2))/7+1</f>
        <v>Week 5</v>
      </c>
      <c r="AQ4" s="16"/>
      <c r="AR4" s="15" t="str">
        <f>"Week "&amp;(AR6-($C$4-WEEKDAY($C$4,1)+2))/7+1</f>
        <v>Week 6</v>
      </c>
      <c r="AX4" s="16"/>
      <c r="AY4" s="15" t="str">
        <f>"Week "&amp;(AY6-($C$4-WEEKDAY($C$4,1)+2))/7+1</f>
        <v>Week 7</v>
      </c>
      <c r="BE4" s="16"/>
      <c r="BF4" s="15" t="str">
        <f>"Week "&amp;(BF6-($C$4-WEEKDAY($C$4,1)+2))/7+1</f>
        <v>Week 8</v>
      </c>
      <c r="BL4" s="16"/>
    </row>
    <row r="5">
      <c r="A5" s="7"/>
      <c r="B5" s="17" t="s">
        <v>3</v>
      </c>
      <c r="C5" s="18" t="s">
        <v>4</v>
      </c>
      <c r="D5" s="13"/>
      <c r="E5" s="7"/>
      <c r="F5" s="7"/>
      <c r="G5" s="7"/>
      <c r="H5" s="7"/>
      <c r="I5" s="19">
        <f>I6</f>
        <v>45292</v>
      </c>
      <c r="O5" s="16"/>
      <c r="P5" s="19">
        <f>P6</f>
        <v>45299</v>
      </c>
      <c r="V5" s="16"/>
      <c r="W5" s="19">
        <f>W6</f>
        <v>45306</v>
      </c>
      <c r="AC5" s="16"/>
      <c r="AD5" s="19">
        <f>AD6</f>
        <v>45313</v>
      </c>
      <c r="AJ5" s="16"/>
      <c r="AK5" s="19">
        <f>AK6</f>
        <v>45320</v>
      </c>
      <c r="AQ5" s="16"/>
      <c r="AR5" s="19">
        <f>AR6</f>
        <v>45327</v>
      </c>
      <c r="AX5" s="16"/>
      <c r="AY5" s="19">
        <f>AY6</f>
        <v>45334</v>
      </c>
      <c r="BE5" s="16"/>
      <c r="BF5" s="19">
        <f>BF6</f>
        <v>45341</v>
      </c>
      <c r="BL5" s="16"/>
    </row>
    <row r="6">
      <c r="A6" s="7"/>
      <c r="B6" s="7"/>
      <c r="C6" s="7"/>
      <c r="D6" s="7"/>
      <c r="E6" s="7"/>
      <c r="F6" s="7"/>
      <c r="G6" s="7"/>
      <c r="H6" s="7"/>
      <c r="I6" s="20">
        <f>C4-WEEKDAY(C4,1)+2+7*(G4-1)</f>
        <v>45292</v>
      </c>
      <c r="J6" s="21">
        <f t="shared" ref="J6:BL6" si="1">I6+1</f>
        <v>45293</v>
      </c>
      <c r="K6" s="21">
        <f t="shared" si="1"/>
        <v>45294</v>
      </c>
      <c r="L6" s="21">
        <f t="shared" si="1"/>
        <v>45295</v>
      </c>
      <c r="M6" s="21">
        <f t="shared" si="1"/>
        <v>45296</v>
      </c>
      <c r="N6" s="21">
        <f t="shared" si="1"/>
        <v>45297</v>
      </c>
      <c r="O6" s="22">
        <f t="shared" si="1"/>
        <v>45298</v>
      </c>
      <c r="P6" s="20">
        <f t="shared" si="1"/>
        <v>45299</v>
      </c>
      <c r="Q6" s="21">
        <f t="shared" si="1"/>
        <v>45300</v>
      </c>
      <c r="R6" s="21">
        <f t="shared" si="1"/>
        <v>45301</v>
      </c>
      <c r="S6" s="21">
        <f t="shared" si="1"/>
        <v>45302</v>
      </c>
      <c r="T6" s="21">
        <f t="shared" si="1"/>
        <v>45303</v>
      </c>
      <c r="U6" s="21">
        <f t="shared" si="1"/>
        <v>45304</v>
      </c>
      <c r="V6" s="22">
        <f t="shared" si="1"/>
        <v>45305</v>
      </c>
      <c r="W6" s="20">
        <f t="shared" si="1"/>
        <v>45306</v>
      </c>
      <c r="X6" s="21">
        <f t="shared" si="1"/>
        <v>45307</v>
      </c>
      <c r="Y6" s="21">
        <f t="shared" si="1"/>
        <v>45308</v>
      </c>
      <c r="Z6" s="21">
        <f t="shared" si="1"/>
        <v>45309</v>
      </c>
      <c r="AA6" s="21">
        <f t="shared" si="1"/>
        <v>45310</v>
      </c>
      <c r="AB6" s="21">
        <f t="shared" si="1"/>
        <v>45311</v>
      </c>
      <c r="AC6" s="22">
        <f t="shared" si="1"/>
        <v>45312</v>
      </c>
      <c r="AD6" s="20">
        <f t="shared" si="1"/>
        <v>45313</v>
      </c>
      <c r="AE6" s="21">
        <f t="shared" si="1"/>
        <v>45314</v>
      </c>
      <c r="AF6" s="21">
        <f t="shared" si="1"/>
        <v>45315</v>
      </c>
      <c r="AG6" s="21">
        <f t="shared" si="1"/>
        <v>45316</v>
      </c>
      <c r="AH6" s="21">
        <f t="shared" si="1"/>
        <v>45317</v>
      </c>
      <c r="AI6" s="21">
        <f t="shared" si="1"/>
        <v>45318</v>
      </c>
      <c r="AJ6" s="22">
        <f t="shared" si="1"/>
        <v>45319</v>
      </c>
      <c r="AK6" s="20">
        <f t="shared" si="1"/>
        <v>45320</v>
      </c>
      <c r="AL6" s="21">
        <f t="shared" si="1"/>
        <v>45321</v>
      </c>
      <c r="AM6" s="21">
        <f t="shared" si="1"/>
        <v>45322</v>
      </c>
      <c r="AN6" s="21">
        <f t="shared" si="1"/>
        <v>45323</v>
      </c>
      <c r="AO6" s="21">
        <f t="shared" si="1"/>
        <v>45324</v>
      </c>
      <c r="AP6" s="21">
        <f t="shared" si="1"/>
        <v>45325</v>
      </c>
      <c r="AQ6" s="22">
        <f t="shared" si="1"/>
        <v>45326</v>
      </c>
      <c r="AR6" s="20">
        <f t="shared" si="1"/>
        <v>45327</v>
      </c>
      <c r="AS6" s="21">
        <f t="shared" si="1"/>
        <v>45328</v>
      </c>
      <c r="AT6" s="21">
        <f t="shared" si="1"/>
        <v>45329</v>
      </c>
      <c r="AU6" s="21">
        <f t="shared" si="1"/>
        <v>45330</v>
      </c>
      <c r="AV6" s="21">
        <f t="shared" si="1"/>
        <v>45331</v>
      </c>
      <c r="AW6" s="21">
        <f t="shared" si="1"/>
        <v>45332</v>
      </c>
      <c r="AX6" s="22">
        <f t="shared" si="1"/>
        <v>45333</v>
      </c>
      <c r="AY6" s="20">
        <f t="shared" si="1"/>
        <v>45334</v>
      </c>
      <c r="AZ6" s="21">
        <f t="shared" si="1"/>
        <v>45335</v>
      </c>
      <c r="BA6" s="21">
        <f t="shared" si="1"/>
        <v>45336</v>
      </c>
      <c r="BB6" s="21">
        <f t="shared" si="1"/>
        <v>45337</v>
      </c>
      <c r="BC6" s="21">
        <f t="shared" si="1"/>
        <v>45338</v>
      </c>
      <c r="BD6" s="21">
        <f t="shared" si="1"/>
        <v>45339</v>
      </c>
      <c r="BE6" s="22">
        <f t="shared" si="1"/>
        <v>45340</v>
      </c>
      <c r="BF6" s="20">
        <f t="shared" si="1"/>
        <v>45341</v>
      </c>
      <c r="BG6" s="21">
        <f t="shared" si="1"/>
        <v>45342</v>
      </c>
      <c r="BH6" s="21">
        <f t="shared" si="1"/>
        <v>45343</v>
      </c>
      <c r="BI6" s="21">
        <f t="shared" si="1"/>
        <v>45344</v>
      </c>
      <c r="BJ6" s="21">
        <f t="shared" si="1"/>
        <v>45345</v>
      </c>
      <c r="BK6" s="21">
        <f t="shared" si="1"/>
        <v>45346</v>
      </c>
      <c r="BL6" s="22">
        <f t="shared" si="1"/>
        <v>45347</v>
      </c>
    </row>
    <row r="7" ht="22.5" customHeight="1">
      <c r="A7" s="23" t="s">
        <v>5</v>
      </c>
      <c r="B7" s="24" t="s">
        <v>6</v>
      </c>
      <c r="C7" s="25" t="s">
        <v>7</v>
      </c>
      <c r="D7" s="26" t="s">
        <v>8</v>
      </c>
      <c r="E7" s="27" t="s">
        <v>9</v>
      </c>
      <c r="F7" s="27" t="s">
        <v>10</v>
      </c>
      <c r="G7" s="27" t="s">
        <v>11</v>
      </c>
      <c r="H7" s="28"/>
      <c r="I7" s="29" t="str">
        <f t="shared" ref="I7:BL7" si="2">INDEX({"Su";"M";"T";"W";"Th";"F";"Sa"},WEEKDAY(I6,1))</f>
        <v>M</v>
      </c>
      <c r="J7" s="29" t="str">
        <f t="shared" si="2"/>
        <v>T</v>
      </c>
      <c r="K7" s="29" t="str">
        <f t="shared" si="2"/>
        <v>W</v>
      </c>
      <c r="L7" s="29" t="str">
        <f t="shared" si="2"/>
        <v>Th</v>
      </c>
      <c r="M7" s="29" t="str">
        <f t="shared" si="2"/>
        <v>F</v>
      </c>
      <c r="N7" s="29" t="str">
        <f t="shared" si="2"/>
        <v>Sa</v>
      </c>
      <c r="O7" s="29" t="str">
        <f t="shared" si="2"/>
        <v>Su</v>
      </c>
      <c r="P7" s="29" t="str">
        <f t="shared" si="2"/>
        <v>M</v>
      </c>
      <c r="Q7" s="29" t="str">
        <f t="shared" si="2"/>
        <v>T</v>
      </c>
      <c r="R7" s="29" t="str">
        <f t="shared" si="2"/>
        <v>W</v>
      </c>
      <c r="S7" s="29" t="str">
        <f t="shared" si="2"/>
        <v>Th</v>
      </c>
      <c r="T7" s="29" t="str">
        <f t="shared" si="2"/>
        <v>F</v>
      </c>
      <c r="U7" s="29" t="str">
        <f t="shared" si="2"/>
        <v>Sa</v>
      </c>
      <c r="V7" s="29" t="str">
        <f t="shared" si="2"/>
        <v>Su</v>
      </c>
      <c r="W7" s="29" t="str">
        <f t="shared" si="2"/>
        <v>M</v>
      </c>
      <c r="X7" s="29" t="str">
        <f t="shared" si="2"/>
        <v>T</v>
      </c>
      <c r="Y7" s="29" t="str">
        <f t="shared" si="2"/>
        <v>W</v>
      </c>
      <c r="Z7" s="29" t="str">
        <f t="shared" si="2"/>
        <v>Th</v>
      </c>
      <c r="AA7" s="29" t="str">
        <f t="shared" si="2"/>
        <v>F</v>
      </c>
      <c r="AB7" s="29" t="str">
        <f t="shared" si="2"/>
        <v>Sa</v>
      </c>
      <c r="AC7" s="29" t="str">
        <f t="shared" si="2"/>
        <v>Su</v>
      </c>
      <c r="AD7" s="29" t="str">
        <f t="shared" si="2"/>
        <v>M</v>
      </c>
      <c r="AE7" s="29" t="str">
        <f t="shared" si="2"/>
        <v>T</v>
      </c>
      <c r="AF7" s="29" t="str">
        <f t="shared" si="2"/>
        <v>W</v>
      </c>
      <c r="AG7" s="29" t="str">
        <f t="shared" si="2"/>
        <v>Th</v>
      </c>
      <c r="AH7" s="29" t="str">
        <f t="shared" si="2"/>
        <v>F</v>
      </c>
      <c r="AI7" s="29" t="str">
        <f t="shared" si="2"/>
        <v>Sa</v>
      </c>
      <c r="AJ7" s="29" t="str">
        <f t="shared" si="2"/>
        <v>Su</v>
      </c>
      <c r="AK7" s="29" t="str">
        <f t="shared" si="2"/>
        <v>M</v>
      </c>
      <c r="AL7" s="29" t="str">
        <f t="shared" si="2"/>
        <v>T</v>
      </c>
      <c r="AM7" s="29" t="str">
        <f t="shared" si="2"/>
        <v>W</v>
      </c>
      <c r="AN7" s="29" t="str">
        <f t="shared" si="2"/>
        <v>Th</v>
      </c>
      <c r="AO7" s="29" t="str">
        <f t="shared" si="2"/>
        <v>F</v>
      </c>
      <c r="AP7" s="29" t="str">
        <f t="shared" si="2"/>
        <v>Sa</v>
      </c>
      <c r="AQ7" s="29" t="str">
        <f t="shared" si="2"/>
        <v>Su</v>
      </c>
      <c r="AR7" s="29" t="str">
        <f t="shared" si="2"/>
        <v>M</v>
      </c>
      <c r="AS7" s="29" t="str">
        <f t="shared" si="2"/>
        <v>T</v>
      </c>
      <c r="AT7" s="29" t="str">
        <f t="shared" si="2"/>
        <v>W</v>
      </c>
      <c r="AU7" s="29" t="str">
        <f t="shared" si="2"/>
        <v>Th</v>
      </c>
      <c r="AV7" s="29" t="str">
        <f t="shared" si="2"/>
        <v>F</v>
      </c>
      <c r="AW7" s="29" t="str">
        <f t="shared" si="2"/>
        <v>Sa</v>
      </c>
      <c r="AX7" s="29" t="str">
        <f t="shared" si="2"/>
        <v>Su</v>
      </c>
      <c r="AY7" s="29" t="str">
        <f t="shared" si="2"/>
        <v>M</v>
      </c>
      <c r="AZ7" s="29" t="str">
        <f t="shared" si="2"/>
        <v>T</v>
      </c>
      <c r="BA7" s="29" t="str">
        <f t="shared" si="2"/>
        <v>W</v>
      </c>
      <c r="BB7" s="29" t="str">
        <f t="shared" si="2"/>
        <v>Th</v>
      </c>
      <c r="BC7" s="29" t="str">
        <f t="shared" si="2"/>
        <v>F</v>
      </c>
      <c r="BD7" s="29" t="str">
        <f t="shared" si="2"/>
        <v>Sa</v>
      </c>
      <c r="BE7" s="29" t="str">
        <f t="shared" si="2"/>
        <v>Su</v>
      </c>
      <c r="BF7" s="29" t="str">
        <f t="shared" si="2"/>
        <v>M</v>
      </c>
      <c r="BG7" s="29" t="str">
        <f t="shared" si="2"/>
        <v>T</v>
      </c>
      <c r="BH7" s="29" t="str">
        <f t="shared" si="2"/>
        <v>W</v>
      </c>
      <c r="BI7" s="29" t="str">
        <f t="shared" si="2"/>
        <v>Th</v>
      </c>
      <c r="BJ7" s="29" t="str">
        <f t="shared" si="2"/>
        <v>F</v>
      </c>
      <c r="BK7" s="29" t="str">
        <f t="shared" si="2"/>
        <v>Sa</v>
      </c>
      <c r="BL7" s="30" t="str">
        <f t="shared" si="2"/>
        <v>Su</v>
      </c>
    </row>
    <row r="8">
      <c r="A8" s="31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2" t="s">
        <v>12</v>
      </c>
      <c r="C8" s="33">
        <f>min(C9:C14)</f>
        <v>45292</v>
      </c>
      <c r="D8" s="33">
        <f>max(D9:D14)</f>
        <v>45305</v>
      </c>
      <c r="E8" s="34">
        <f>D8-C8+1</f>
        <v>14</v>
      </c>
      <c r="F8" s="35"/>
      <c r="G8" s="34">
        <f t="shared" ref="G8:G12" si="3">NETWORKDAYS(C8,D8)</f>
        <v>10</v>
      </c>
      <c r="H8" s="34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</row>
    <row r="9">
      <c r="A9" s="37" t="str">
        <f t="shared" ref="A9:A12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8" t="s">
        <v>13</v>
      </c>
      <c r="C9" s="39">
        <f>$C$4</f>
        <v>45292</v>
      </c>
      <c r="D9" s="40">
        <f t="shared" ref="D9:D12" si="5">C9+E9-1</f>
        <v>45295</v>
      </c>
      <c r="E9" s="41">
        <v>4.0</v>
      </c>
      <c r="F9" s="42">
        <v>0.0</v>
      </c>
      <c r="G9" s="43">
        <f t="shared" si="3"/>
        <v>4</v>
      </c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</row>
    <row r="10">
      <c r="A10" s="37" t="str">
        <f t="shared" si="4"/>
        <v>1.2</v>
      </c>
      <c r="B10" s="38" t="s">
        <v>14</v>
      </c>
      <c r="C10" s="39">
        <f t="shared" ref="C10:C14" si="6">D9+1</f>
        <v>45296</v>
      </c>
      <c r="D10" s="40">
        <f t="shared" si="5"/>
        <v>45298</v>
      </c>
      <c r="E10" s="41">
        <v>3.0</v>
      </c>
      <c r="F10" s="42">
        <v>0.0</v>
      </c>
      <c r="G10" s="43">
        <f t="shared" si="3"/>
        <v>1</v>
      </c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</row>
    <row r="11">
      <c r="A11" s="37" t="str">
        <f t="shared" si="4"/>
        <v>1.3</v>
      </c>
      <c r="B11" s="38" t="s">
        <v>15</v>
      </c>
      <c r="C11" s="39">
        <f t="shared" si="6"/>
        <v>45299</v>
      </c>
      <c r="D11" s="40">
        <f t="shared" si="5"/>
        <v>45299</v>
      </c>
      <c r="E11" s="41">
        <v>1.0</v>
      </c>
      <c r="F11" s="42">
        <v>0.0</v>
      </c>
      <c r="G11" s="43">
        <f t="shared" si="3"/>
        <v>1</v>
      </c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</row>
    <row r="12">
      <c r="A12" s="37" t="str">
        <f t="shared" si="4"/>
        <v>1.4</v>
      </c>
      <c r="B12" s="38" t="s">
        <v>16</v>
      </c>
      <c r="C12" s="39">
        <f t="shared" si="6"/>
        <v>45300</v>
      </c>
      <c r="D12" s="40">
        <f t="shared" si="5"/>
        <v>45300</v>
      </c>
      <c r="E12" s="41">
        <v>1.0</v>
      </c>
      <c r="F12" s="42">
        <v>0.0</v>
      </c>
      <c r="G12" s="43">
        <f t="shared" si="3"/>
        <v>1</v>
      </c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</row>
    <row r="13">
      <c r="A13" s="37" t="str">
        <f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12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38" t="s">
        <v>17</v>
      </c>
      <c r="C13" s="39">
        <f t="shared" si="6"/>
        <v>45301</v>
      </c>
      <c r="D13" s="40">
        <f>C13+E13-1</f>
        <v>45302</v>
      </c>
      <c r="E13" s="41">
        <v>2.0</v>
      </c>
      <c r="F13" s="42">
        <v>0.0</v>
      </c>
      <c r="G13" s="43"/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</row>
    <row r="14">
      <c r="A14" s="37" t="str">
        <f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1.6</v>
      </c>
      <c r="B14" s="38" t="s">
        <v>18</v>
      </c>
      <c r="C14" s="39">
        <f t="shared" si="6"/>
        <v>45303</v>
      </c>
      <c r="D14" s="40">
        <f>C14+E14-1</f>
        <v>45305</v>
      </c>
      <c r="E14" s="41">
        <v>3.0</v>
      </c>
      <c r="F14" s="42">
        <v>0.0</v>
      </c>
      <c r="G14" s="43">
        <f t="shared" ref="G14:G26" si="7">NETWORKDAYS(C14,D14)</f>
        <v>1</v>
      </c>
      <c r="H14" s="43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</row>
    <row r="15">
      <c r="A15" s="45" t="str">
        <f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32" t="s">
        <v>19</v>
      </c>
      <c r="C15" s="33">
        <f>min(C16:C20)</f>
        <v>45306</v>
      </c>
      <c r="D15" s="33">
        <f>max(D16:D20)</f>
        <v>45339</v>
      </c>
      <c r="E15" s="34">
        <f>D15-C15+1</f>
        <v>34</v>
      </c>
      <c r="F15" s="35"/>
      <c r="G15" s="34">
        <f t="shared" si="7"/>
        <v>25</v>
      </c>
      <c r="H15" s="34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</row>
    <row r="16">
      <c r="A16" s="37" t="str">
        <f t="shared" ref="A16:A20" si="8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38" t="s">
        <v>20</v>
      </c>
      <c r="C16" s="39">
        <f>D14+1</f>
        <v>45306</v>
      </c>
      <c r="D16" s="40">
        <f t="shared" ref="D16:D20" si="9">C16+E16-1</f>
        <v>45310</v>
      </c>
      <c r="E16" s="41">
        <v>5.0</v>
      </c>
      <c r="F16" s="42">
        <v>0.0</v>
      </c>
      <c r="G16" s="43">
        <f t="shared" si="7"/>
        <v>5</v>
      </c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</row>
    <row r="17">
      <c r="A17" s="37" t="str">
        <f t="shared" si="8"/>
        <v>2.2</v>
      </c>
      <c r="B17" s="38" t="s">
        <v>21</v>
      </c>
      <c r="C17" s="39">
        <f>D16+1</f>
        <v>45311</v>
      </c>
      <c r="D17" s="40">
        <f t="shared" si="9"/>
        <v>45314</v>
      </c>
      <c r="E17" s="41">
        <v>4.0</v>
      </c>
      <c r="F17" s="42">
        <v>0.0</v>
      </c>
      <c r="G17" s="43">
        <f t="shared" si="7"/>
        <v>2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</row>
    <row r="18">
      <c r="A18" s="37" t="str">
        <f t="shared" si="8"/>
        <v>2.3</v>
      </c>
      <c r="B18" s="38" t="s">
        <v>22</v>
      </c>
      <c r="C18" s="39">
        <f t="shared" ref="C18:C20" si="10">WORKDAY(D17,1)</f>
        <v>45315</v>
      </c>
      <c r="D18" s="40">
        <f t="shared" si="9"/>
        <v>45318</v>
      </c>
      <c r="E18" s="41">
        <v>4.0</v>
      </c>
      <c r="F18" s="42">
        <v>0.0</v>
      </c>
      <c r="G18" s="43">
        <f t="shared" si="7"/>
        <v>3</v>
      </c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</row>
    <row r="19">
      <c r="A19" s="37" t="str">
        <f t="shared" si="8"/>
        <v>2.4</v>
      </c>
      <c r="B19" s="38" t="s">
        <v>23</v>
      </c>
      <c r="C19" s="39">
        <f t="shared" si="10"/>
        <v>45320</v>
      </c>
      <c r="D19" s="40">
        <f t="shared" si="9"/>
        <v>45329</v>
      </c>
      <c r="E19" s="41">
        <v>10.0</v>
      </c>
      <c r="F19" s="42">
        <v>0.0</v>
      </c>
      <c r="G19" s="43">
        <f t="shared" si="7"/>
        <v>8</v>
      </c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</row>
    <row r="20">
      <c r="A20" s="37" t="str">
        <f t="shared" si="8"/>
        <v>2.5</v>
      </c>
      <c r="B20" s="38" t="s">
        <v>24</v>
      </c>
      <c r="C20" s="39">
        <f t="shared" si="10"/>
        <v>45330</v>
      </c>
      <c r="D20" s="40">
        <f t="shared" si="9"/>
        <v>45339</v>
      </c>
      <c r="E20" s="41">
        <v>10.0</v>
      </c>
      <c r="F20" s="42">
        <v>0.0</v>
      </c>
      <c r="G20" s="43">
        <f t="shared" si="7"/>
        <v>7</v>
      </c>
      <c r="H20" s="43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</row>
    <row r="21">
      <c r="A21" s="45" t="str">
        <f>IF(ISERROR(VALUE(SUBSTITUTE(OFFSET(A21,-1,0,1,1),".",""))),"1",IF(ISERROR(FIND("`",SUBSTITUTE(OFFSET(A21,-1,0,1,1),".","`",1))),TEXT(VALUE(OFFSET(A21,-1,0,1,1))+1,"#"),TEXT(VALUE(LEFT(OFFSET(A21,-1,0,1,1),FIND("`",SUBSTITUTE(OFFSET(A21,-1,0,1,1),".","`",1))-1))+1,"#")))</f>
        <v>3</v>
      </c>
      <c r="B21" s="46" t="s">
        <v>25</v>
      </c>
      <c r="C21" s="33">
        <f>min(C22:C27)</f>
        <v>45292</v>
      </c>
      <c r="D21" s="33">
        <f>max(D22:D27)</f>
        <v>45296</v>
      </c>
      <c r="E21" s="34">
        <f>D21-C21+1</f>
        <v>5</v>
      </c>
      <c r="F21" s="35"/>
      <c r="G21" s="34">
        <f t="shared" si="7"/>
        <v>5</v>
      </c>
      <c r="H21" s="34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</row>
    <row r="22">
      <c r="A22" s="37" t="str">
        <f t="shared" ref="A22:A27" si="11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3.1</v>
      </c>
      <c r="B22" s="47" t="s">
        <v>26</v>
      </c>
      <c r="C22" s="39">
        <f>$C$4</f>
        <v>45292</v>
      </c>
      <c r="D22" s="40">
        <f t="shared" ref="D22:D26" si="12">C22+E22-1</f>
        <v>45292</v>
      </c>
      <c r="E22" s="41">
        <v>1.0</v>
      </c>
      <c r="F22" s="42">
        <v>0.0</v>
      </c>
      <c r="G22" s="43">
        <f t="shared" si="7"/>
        <v>1</v>
      </c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</row>
    <row r="23">
      <c r="A23" s="37" t="str">
        <f t="shared" si="11"/>
        <v>3.2</v>
      </c>
      <c r="B23" s="47" t="s">
        <v>26</v>
      </c>
      <c r="C23" s="39">
        <f t="shared" ref="C23:C26" si="13">_xlfn.WORKDAY.INTL(D22,1,"0000001")</f>
        <v>45293</v>
      </c>
      <c r="D23" s="40">
        <f t="shared" si="12"/>
        <v>45293</v>
      </c>
      <c r="E23" s="41">
        <v>1.0</v>
      </c>
      <c r="F23" s="42">
        <v>0.0</v>
      </c>
      <c r="G23" s="43">
        <f t="shared" si="7"/>
        <v>1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</row>
    <row r="24">
      <c r="A24" s="37" t="str">
        <f t="shared" si="11"/>
        <v>3.3</v>
      </c>
      <c r="B24" s="47" t="s">
        <v>26</v>
      </c>
      <c r="C24" s="39">
        <f t="shared" si="13"/>
        <v>45294</v>
      </c>
      <c r="D24" s="40">
        <f t="shared" si="12"/>
        <v>45294</v>
      </c>
      <c r="E24" s="41">
        <v>1.0</v>
      </c>
      <c r="F24" s="42">
        <v>0.0</v>
      </c>
      <c r="G24" s="43">
        <f t="shared" si="7"/>
        <v>1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</row>
    <row r="25">
      <c r="A25" s="37" t="str">
        <f t="shared" si="11"/>
        <v>3.4</v>
      </c>
      <c r="B25" s="47" t="s">
        <v>26</v>
      </c>
      <c r="C25" s="39">
        <f t="shared" si="13"/>
        <v>45295</v>
      </c>
      <c r="D25" s="40">
        <f t="shared" si="12"/>
        <v>45295</v>
      </c>
      <c r="E25" s="41">
        <v>1.0</v>
      </c>
      <c r="F25" s="42">
        <v>0.0</v>
      </c>
      <c r="G25" s="43">
        <f t="shared" si="7"/>
        <v>1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</row>
    <row r="26">
      <c r="A26" s="37" t="str">
        <f t="shared" si="11"/>
        <v>3.5</v>
      </c>
      <c r="B26" s="47" t="s">
        <v>26</v>
      </c>
      <c r="C26" s="39">
        <f t="shared" si="13"/>
        <v>45296</v>
      </c>
      <c r="D26" s="40">
        <f t="shared" si="12"/>
        <v>45296</v>
      </c>
      <c r="E26" s="41">
        <v>1.0</v>
      </c>
      <c r="F26" s="42">
        <v>0.0</v>
      </c>
      <c r="G26" s="43">
        <f t="shared" si="7"/>
        <v>1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</row>
    <row r="27">
      <c r="A27" s="37" t="str">
        <f t="shared" si="11"/>
        <v>3.6</v>
      </c>
      <c r="B27" s="38" t="s">
        <v>27</v>
      </c>
      <c r="C27" s="48"/>
      <c r="D27" s="48"/>
      <c r="E27" s="43"/>
      <c r="F27" s="49"/>
      <c r="G27" s="43"/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</row>
    <row r="28">
      <c r="A28" s="45" t="str">
        <f>IF(ISERROR(VALUE(SUBSTITUTE(OFFSET(A28,-1,0,1,1),".",""))),"1",IF(ISERROR(FIND("`",SUBSTITUTE(OFFSET(A28,-1,0,1,1),".","`",1))),TEXT(VALUE(OFFSET(A28,-1,0,1,1))+1,"#"),TEXT(VALUE(LEFT(OFFSET(A28,-1,0,1,1),FIND("`",SUBSTITUTE(OFFSET(A28,-1,0,1,1),".","`",1))-1))+1,"#")))</f>
        <v>4</v>
      </c>
      <c r="B28" s="46" t="s">
        <v>25</v>
      </c>
      <c r="C28" s="33">
        <f>min(C29:C34)</f>
        <v>45292</v>
      </c>
      <c r="D28" s="33">
        <f>max(D29:D34)</f>
        <v>45296</v>
      </c>
      <c r="E28" s="34">
        <f>D28-C28+1</f>
        <v>5</v>
      </c>
      <c r="F28" s="35"/>
      <c r="G28" s="34">
        <f t="shared" ref="G28:G33" si="14">NETWORKDAYS(C28,D28)</f>
        <v>5</v>
      </c>
      <c r="H28" s="34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</row>
    <row r="29">
      <c r="A29" s="37" t="str">
        <f t="shared" ref="A29:A34" si="15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4.1</v>
      </c>
      <c r="B29" s="47" t="s">
        <v>26</v>
      </c>
      <c r="C29" s="39">
        <f>$C$4</f>
        <v>45292</v>
      </c>
      <c r="D29" s="40">
        <f t="shared" ref="D29:D33" si="16">C29+E29-1</f>
        <v>45292</v>
      </c>
      <c r="E29" s="41">
        <v>1.0</v>
      </c>
      <c r="F29" s="42">
        <v>0.0</v>
      </c>
      <c r="G29" s="43">
        <f t="shared" si="14"/>
        <v>1</v>
      </c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</row>
    <row r="30">
      <c r="A30" s="37" t="str">
        <f t="shared" si="15"/>
        <v>4.2</v>
      </c>
      <c r="B30" s="47" t="s">
        <v>26</v>
      </c>
      <c r="C30" s="39">
        <f t="shared" ref="C30:C33" si="17">D29+1</f>
        <v>45293</v>
      </c>
      <c r="D30" s="40">
        <f t="shared" si="16"/>
        <v>45293</v>
      </c>
      <c r="E30" s="41">
        <v>1.0</v>
      </c>
      <c r="F30" s="42">
        <v>0.0</v>
      </c>
      <c r="G30" s="43">
        <f t="shared" si="14"/>
        <v>1</v>
      </c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</row>
    <row r="31">
      <c r="A31" s="37" t="str">
        <f t="shared" si="15"/>
        <v>4.3</v>
      </c>
      <c r="B31" s="47" t="s">
        <v>26</v>
      </c>
      <c r="C31" s="39">
        <f t="shared" si="17"/>
        <v>45294</v>
      </c>
      <c r="D31" s="40">
        <f t="shared" si="16"/>
        <v>45294</v>
      </c>
      <c r="E31" s="41">
        <v>1.0</v>
      </c>
      <c r="F31" s="42">
        <v>0.0</v>
      </c>
      <c r="G31" s="43">
        <f t="shared" si="14"/>
        <v>1</v>
      </c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</row>
    <row r="32">
      <c r="A32" s="37" t="str">
        <f t="shared" si="15"/>
        <v>4.4</v>
      </c>
      <c r="B32" s="47" t="s">
        <v>26</v>
      </c>
      <c r="C32" s="39">
        <f t="shared" si="17"/>
        <v>45295</v>
      </c>
      <c r="D32" s="40">
        <f t="shared" si="16"/>
        <v>45295</v>
      </c>
      <c r="E32" s="41">
        <v>1.0</v>
      </c>
      <c r="F32" s="42">
        <v>0.0</v>
      </c>
      <c r="G32" s="43">
        <f t="shared" si="14"/>
        <v>1</v>
      </c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</row>
    <row r="33">
      <c r="A33" s="37" t="str">
        <f t="shared" si="15"/>
        <v>4.5</v>
      </c>
      <c r="B33" s="47" t="s">
        <v>26</v>
      </c>
      <c r="C33" s="39">
        <f t="shared" si="17"/>
        <v>45296</v>
      </c>
      <c r="D33" s="40">
        <f t="shared" si="16"/>
        <v>45296</v>
      </c>
      <c r="E33" s="41">
        <v>1.0</v>
      </c>
      <c r="F33" s="42">
        <v>0.0</v>
      </c>
      <c r="G33" s="43">
        <f t="shared" si="14"/>
        <v>1</v>
      </c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</row>
    <row r="34">
      <c r="A34" s="37" t="str">
        <f t="shared" si="15"/>
        <v>4.6</v>
      </c>
      <c r="B34" s="38" t="s">
        <v>27</v>
      </c>
      <c r="C34" s="50"/>
      <c r="D34" s="50"/>
      <c r="E34" s="51"/>
      <c r="F34" s="52"/>
      <c r="G34" s="51"/>
      <c r="H34" s="51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</row>
    <row r="35">
      <c r="A35" s="45" t="str">
        <f>IF(ISERROR(VALUE(SUBSTITUTE(OFFSET(A35,-1,0,1,1),".",""))),"1",IF(ISERROR(FIND("`",SUBSTITUTE(OFFSET(A35,-1,0,1,1),".","`",1))),TEXT(VALUE(OFFSET(A35,-1,0,1,1))+1,"#"),TEXT(VALUE(LEFT(OFFSET(A35,-1,0,1,1),FIND("`",SUBSTITUTE(OFFSET(A35,-1,0,1,1),".","`",1))-1))+1,"#")))</f>
        <v>5</v>
      </c>
      <c r="B35" s="46" t="s">
        <v>25</v>
      </c>
      <c r="C35" s="33">
        <f>min(C36:C41)</f>
        <v>45292</v>
      </c>
      <c r="D35" s="33">
        <f>max(D36:D41)</f>
        <v>45296</v>
      </c>
      <c r="E35" s="34">
        <f>D35-C35+1</f>
        <v>5</v>
      </c>
      <c r="F35" s="35"/>
      <c r="G35" s="34">
        <f t="shared" ref="G35:G40" si="18">NETWORKDAYS(C35,D35)</f>
        <v>5</v>
      </c>
      <c r="H35" s="34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</row>
    <row r="36">
      <c r="A36" s="37" t="str">
        <f t="shared" ref="A36:A41" si="19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5.1</v>
      </c>
      <c r="B36" s="47" t="s">
        <v>26</v>
      </c>
      <c r="C36" s="39">
        <f>$C$4</f>
        <v>45292</v>
      </c>
      <c r="D36" s="40">
        <f t="shared" ref="D36:D40" si="20">C36+E36-1</f>
        <v>45292</v>
      </c>
      <c r="E36" s="41">
        <v>1.0</v>
      </c>
      <c r="F36" s="42">
        <v>0.0</v>
      </c>
      <c r="G36" s="43">
        <f t="shared" si="18"/>
        <v>1</v>
      </c>
      <c r="H36" s="43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</row>
    <row r="37">
      <c r="A37" s="37" t="str">
        <f t="shared" si="19"/>
        <v>5.2</v>
      </c>
      <c r="B37" s="47" t="s">
        <v>26</v>
      </c>
      <c r="C37" s="39">
        <f t="shared" ref="C37:C40" si="21">D36+1</f>
        <v>45293</v>
      </c>
      <c r="D37" s="40">
        <f t="shared" si="20"/>
        <v>45293</v>
      </c>
      <c r="E37" s="41">
        <v>1.0</v>
      </c>
      <c r="F37" s="42">
        <v>0.0</v>
      </c>
      <c r="G37" s="43">
        <f t="shared" si="18"/>
        <v>1</v>
      </c>
      <c r="H37" s="43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</row>
    <row r="38">
      <c r="A38" s="37" t="str">
        <f t="shared" si="19"/>
        <v>5.3</v>
      </c>
      <c r="B38" s="47" t="s">
        <v>26</v>
      </c>
      <c r="C38" s="39">
        <f t="shared" si="21"/>
        <v>45294</v>
      </c>
      <c r="D38" s="40">
        <f t="shared" si="20"/>
        <v>45294</v>
      </c>
      <c r="E38" s="41">
        <v>1.0</v>
      </c>
      <c r="F38" s="42">
        <v>0.0</v>
      </c>
      <c r="G38" s="43">
        <f t="shared" si="18"/>
        <v>1</v>
      </c>
      <c r="H38" s="43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</row>
    <row r="39">
      <c r="A39" s="37" t="str">
        <f t="shared" si="19"/>
        <v>5.4</v>
      </c>
      <c r="B39" s="47" t="s">
        <v>26</v>
      </c>
      <c r="C39" s="39">
        <f t="shared" si="21"/>
        <v>45295</v>
      </c>
      <c r="D39" s="40">
        <f t="shared" si="20"/>
        <v>45295</v>
      </c>
      <c r="E39" s="41">
        <v>1.0</v>
      </c>
      <c r="F39" s="42">
        <v>0.0</v>
      </c>
      <c r="G39" s="43">
        <f t="shared" si="18"/>
        <v>1</v>
      </c>
      <c r="H39" s="43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</row>
    <row r="40">
      <c r="A40" s="37" t="str">
        <f t="shared" si="19"/>
        <v>5.5</v>
      </c>
      <c r="B40" s="47" t="s">
        <v>26</v>
      </c>
      <c r="C40" s="39">
        <f t="shared" si="21"/>
        <v>45296</v>
      </c>
      <c r="D40" s="40">
        <f t="shared" si="20"/>
        <v>45296</v>
      </c>
      <c r="E40" s="41">
        <v>1.0</v>
      </c>
      <c r="F40" s="42">
        <v>0.0</v>
      </c>
      <c r="G40" s="43">
        <f t="shared" si="18"/>
        <v>1</v>
      </c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</row>
    <row r="41">
      <c r="A41" s="37" t="str">
        <f t="shared" si="19"/>
        <v>5.6</v>
      </c>
      <c r="B41" s="38" t="s">
        <v>27</v>
      </c>
      <c r="C41" s="50"/>
      <c r="D41" s="50"/>
      <c r="E41" s="51"/>
      <c r="F41" s="52"/>
      <c r="G41" s="51"/>
      <c r="H41" s="51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</row>
    <row r="42">
      <c r="A42" s="53"/>
      <c r="B42" s="53"/>
      <c r="C42" s="53"/>
      <c r="D42" s="53"/>
      <c r="E42" s="53"/>
      <c r="F42" s="53"/>
      <c r="G42" s="53"/>
      <c r="H42" s="5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</row>
    <row r="43">
      <c r="A43" s="54"/>
      <c r="B43" s="54"/>
      <c r="C43" s="54"/>
      <c r="D43" s="54"/>
      <c r="E43" s="54"/>
      <c r="F43" s="54"/>
      <c r="G43" s="54"/>
      <c r="H43" s="5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</row>
  </sheetData>
  <mergeCells count="20">
    <mergeCell ref="AD4:AJ4"/>
    <mergeCell ref="AK4:AQ4"/>
    <mergeCell ref="AR4:AX4"/>
    <mergeCell ref="AY4:BE4"/>
    <mergeCell ref="BF4:BL4"/>
    <mergeCell ref="AR5:AX5"/>
    <mergeCell ref="AY5:BE5"/>
    <mergeCell ref="BF5:BL5"/>
    <mergeCell ref="C5:D5"/>
    <mergeCell ref="I5:O5"/>
    <mergeCell ref="P5:V5"/>
    <mergeCell ref="W5:AC5"/>
    <mergeCell ref="AD5:AJ5"/>
    <mergeCell ref="AK5:AQ5"/>
    <mergeCell ref="I1:O1"/>
    <mergeCell ref="C4:D4"/>
    <mergeCell ref="E4:F4"/>
    <mergeCell ref="I4:O4"/>
    <mergeCell ref="P4:V4"/>
    <mergeCell ref="W4:AC4"/>
  </mergeCells>
  <conditionalFormatting sqref="I6:BL7">
    <cfRule type="expression" dxfId="0" priority="1">
      <formula>I$6=TODAY()</formula>
    </cfRule>
  </conditionalFormatting>
  <conditionalFormatting sqref="I8:BL43">
    <cfRule type="expression" dxfId="1" priority="2">
      <formula>AND(I$6&gt;=$C8,I$6&lt;$C8+ROUNDDOWN($F8*($D8-$C8+1),0))</formula>
    </cfRule>
  </conditionalFormatting>
  <conditionalFormatting sqref="I8:BL43">
    <cfRule type="expression" dxfId="2" priority="3">
      <formula>AND(I$6&gt;=$C8,I$6&lt;=$D8)</formula>
    </cfRule>
  </conditionalFormatting>
  <conditionalFormatting sqref="F7">
    <cfRule type="containsText" dxfId="3" priority="4" operator="containsText" text="Vertex42">
      <formula>NOT(ISERROR(SEARCH(("Vertex42"),(F7))))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5"/>
  </cols>
  <sheetData>
    <row r="1">
      <c r="A1" s="55" t="s">
        <v>28</v>
      </c>
    </row>
    <row r="2">
      <c r="A2" s="56" t="s">
        <v>29</v>
      </c>
    </row>
    <row r="3">
      <c r="A3" s="56" t="s">
        <v>30</v>
      </c>
    </row>
    <row r="4">
      <c r="A4" s="57" t="s">
        <v>31</v>
      </c>
    </row>
  </sheetData>
  <hyperlinks>
    <hyperlink r:id="rId1" ref="A4"/>
  </hyperlinks>
  <drawing r:id="rId2"/>
</worksheet>
</file>