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er\OneDrive\Desktop\proiecte personale info\harti\date excel si csv\proprii\"/>
    </mc:Choice>
  </mc:AlternateContent>
  <xr:revisionPtr revIDLastSave="0" documentId="8_{FA592A58-E900-423A-A23B-E931FF8BAC31}" xr6:coauthVersionLast="47" xr6:coauthVersionMax="47" xr10:uidLastSave="{00000000-0000-0000-0000-000000000000}"/>
  <bookViews>
    <workbookView xWindow="-110" yWindow="-110" windowWidth="19420" windowHeight="10420" xr2:uid="{571C559E-3A7D-4F88-AF39-36D78A402ABD}"/>
  </bookViews>
  <sheets>
    <sheet name="eu" sheetId="1" r:id="rId1"/>
    <sheet name="anastasi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4" i="1" l="1"/>
  <c r="C51" i="1"/>
  <c r="E51" i="1"/>
  <c r="G51" i="1"/>
  <c r="I51" i="1"/>
  <c r="K51" i="1"/>
  <c r="M51" i="1"/>
  <c r="O51" i="1"/>
  <c r="Q51" i="1"/>
  <c r="S51" i="1"/>
  <c r="U51" i="1"/>
  <c r="W51" i="1"/>
  <c r="Y51" i="1"/>
  <c r="AA51" i="1"/>
  <c r="AC51" i="1"/>
  <c r="C6" i="1"/>
  <c r="E6" i="1"/>
  <c r="G6" i="1"/>
  <c r="I6" i="1"/>
  <c r="K6" i="1"/>
  <c r="M6" i="1"/>
  <c r="O6" i="1"/>
  <c r="Q6" i="1"/>
  <c r="S6" i="1"/>
  <c r="U6" i="1"/>
  <c r="W6" i="1"/>
  <c r="Y6" i="1"/>
  <c r="AA6" i="1"/>
  <c r="AC6" i="1"/>
  <c r="C48" i="1"/>
  <c r="E48" i="1"/>
  <c r="G48" i="1"/>
  <c r="I48" i="1"/>
  <c r="K48" i="1"/>
  <c r="M48" i="1"/>
  <c r="O48" i="1"/>
  <c r="Q48" i="1"/>
  <c r="S48" i="1"/>
  <c r="U48" i="1"/>
  <c r="W48" i="1"/>
  <c r="Y48" i="1"/>
  <c r="AA48" i="1"/>
  <c r="AC48" i="1"/>
  <c r="C53" i="1"/>
  <c r="E53" i="1"/>
  <c r="G53" i="1"/>
  <c r="I53" i="1"/>
  <c r="K53" i="1"/>
  <c r="M53" i="1"/>
  <c r="O53" i="1"/>
  <c r="Q53" i="1"/>
  <c r="S53" i="1"/>
  <c r="U53" i="1"/>
  <c r="W53" i="1"/>
  <c r="Y53" i="1"/>
  <c r="AA53" i="1"/>
  <c r="AC53" i="1"/>
  <c r="C22" i="1"/>
  <c r="E22" i="1"/>
  <c r="G22" i="1"/>
  <c r="I22" i="1"/>
  <c r="K22" i="1"/>
  <c r="M22" i="1"/>
  <c r="O22" i="1"/>
  <c r="Q22" i="1"/>
  <c r="S22" i="1"/>
  <c r="U22" i="1"/>
  <c r="W22" i="1"/>
  <c r="Y22" i="1"/>
  <c r="AA22" i="1"/>
  <c r="AC22" i="1"/>
  <c r="C50" i="1"/>
  <c r="E50" i="1"/>
  <c r="G50" i="1"/>
  <c r="I50" i="1"/>
  <c r="K50" i="1"/>
  <c r="M50" i="1"/>
  <c r="O50" i="1"/>
  <c r="Q50" i="1"/>
  <c r="S50" i="1"/>
  <c r="U50" i="1"/>
  <c r="W50" i="1"/>
  <c r="Y50" i="1"/>
  <c r="AA50" i="1"/>
  <c r="AC50" i="1"/>
  <c r="C30" i="1"/>
  <c r="E30" i="1"/>
  <c r="G30" i="1"/>
  <c r="I30" i="1"/>
  <c r="K30" i="1"/>
  <c r="M30" i="1"/>
  <c r="O30" i="1"/>
  <c r="Q30" i="1"/>
  <c r="S30" i="1"/>
  <c r="U30" i="1"/>
  <c r="W30" i="1"/>
  <c r="Y30" i="1"/>
  <c r="AA30" i="1"/>
  <c r="AC30" i="1"/>
  <c r="C28" i="1"/>
  <c r="E28" i="1"/>
  <c r="G28" i="1"/>
  <c r="I28" i="1"/>
  <c r="K28" i="1"/>
  <c r="M28" i="1"/>
  <c r="O28" i="1"/>
  <c r="Q28" i="1"/>
  <c r="S28" i="1"/>
  <c r="U28" i="1"/>
  <c r="W28" i="1"/>
  <c r="Y28" i="1"/>
  <c r="AA28" i="1"/>
  <c r="AC28" i="1"/>
  <c r="C55" i="1"/>
  <c r="E55" i="1"/>
  <c r="G55" i="1"/>
  <c r="I55" i="1"/>
  <c r="K55" i="1"/>
  <c r="M55" i="1"/>
  <c r="O55" i="1"/>
  <c r="Q55" i="1"/>
  <c r="S55" i="1"/>
  <c r="U55" i="1"/>
  <c r="W55" i="1"/>
  <c r="Y55" i="1"/>
  <c r="AA55" i="1"/>
  <c r="AC55" i="1"/>
  <c r="C49" i="1"/>
  <c r="E49" i="1"/>
  <c r="G49" i="1"/>
  <c r="I49" i="1"/>
  <c r="K49" i="1"/>
  <c r="M49" i="1"/>
  <c r="O49" i="1"/>
  <c r="Q49" i="1"/>
  <c r="S49" i="1"/>
  <c r="U49" i="1"/>
  <c r="W49" i="1"/>
  <c r="Y49" i="1"/>
  <c r="AA49" i="1"/>
  <c r="AC49" i="1"/>
  <c r="C36" i="1"/>
  <c r="E36" i="1"/>
  <c r="G36" i="1"/>
  <c r="I36" i="1"/>
  <c r="K36" i="1"/>
  <c r="M36" i="1"/>
  <c r="O36" i="1"/>
  <c r="Q36" i="1"/>
  <c r="S36" i="1"/>
  <c r="U36" i="1"/>
  <c r="W36" i="1"/>
  <c r="Y36" i="1"/>
  <c r="AA36" i="1"/>
  <c r="AC36" i="1"/>
  <c r="C25" i="1"/>
  <c r="E25" i="1"/>
  <c r="G25" i="1"/>
  <c r="I25" i="1"/>
  <c r="K25" i="1"/>
  <c r="M25" i="1"/>
  <c r="O25" i="1"/>
  <c r="Q25" i="1"/>
  <c r="S25" i="1"/>
  <c r="U25" i="1"/>
  <c r="W25" i="1"/>
  <c r="Y25" i="1"/>
  <c r="AA25" i="1"/>
  <c r="AC25" i="1"/>
  <c r="C47" i="1"/>
  <c r="E47" i="1"/>
  <c r="G47" i="1"/>
  <c r="I47" i="1"/>
  <c r="K47" i="1"/>
  <c r="M47" i="1"/>
  <c r="O47" i="1"/>
  <c r="Q47" i="1"/>
  <c r="S47" i="1"/>
  <c r="U47" i="1"/>
  <c r="W47" i="1"/>
  <c r="Y47" i="1"/>
  <c r="AA47" i="1"/>
  <c r="AC47" i="1"/>
  <c r="C44" i="1"/>
  <c r="E44" i="1"/>
  <c r="G44" i="1"/>
  <c r="I44" i="1"/>
  <c r="K44" i="1"/>
  <c r="M44" i="1"/>
  <c r="O44" i="1"/>
  <c r="Q44" i="1"/>
  <c r="S44" i="1"/>
  <c r="U44" i="1"/>
  <c r="W44" i="1"/>
  <c r="Y44" i="1"/>
  <c r="AA44" i="1"/>
  <c r="AC44" i="1"/>
  <c r="C46" i="1"/>
  <c r="E46" i="1"/>
  <c r="G46" i="1"/>
  <c r="I46" i="1"/>
  <c r="K46" i="1"/>
  <c r="M46" i="1"/>
  <c r="O46" i="1"/>
  <c r="Q46" i="1"/>
  <c r="S46" i="1"/>
  <c r="U46" i="1"/>
  <c r="W46" i="1"/>
  <c r="Y46" i="1"/>
  <c r="AA46" i="1"/>
  <c r="AC46" i="1"/>
  <c r="C26" i="1"/>
  <c r="E26" i="1"/>
  <c r="G26" i="1"/>
  <c r="I26" i="1"/>
  <c r="K26" i="1"/>
  <c r="M26" i="1"/>
  <c r="O26" i="1"/>
  <c r="Q26" i="1"/>
  <c r="S26" i="1"/>
  <c r="U26" i="1"/>
  <c r="W26" i="1"/>
  <c r="Y26" i="1"/>
  <c r="AA26" i="1"/>
  <c r="AC26" i="1"/>
  <c r="C33" i="1"/>
  <c r="E33" i="1"/>
  <c r="G33" i="1"/>
  <c r="I33" i="1"/>
  <c r="K33" i="1"/>
  <c r="M33" i="1"/>
  <c r="O33" i="1"/>
  <c r="Q33" i="1"/>
  <c r="S33" i="1"/>
  <c r="U33" i="1"/>
  <c r="W33" i="1"/>
  <c r="Y33" i="1"/>
  <c r="AA33" i="1"/>
  <c r="AC33" i="1"/>
  <c r="C19" i="1"/>
  <c r="E19" i="1"/>
  <c r="G19" i="1"/>
  <c r="I19" i="1"/>
  <c r="K19" i="1"/>
  <c r="M19" i="1"/>
  <c r="O19" i="1"/>
  <c r="Q19" i="1"/>
  <c r="S19" i="1"/>
  <c r="U19" i="1"/>
  <c r="W19" i="1"/>
  <c r="Y19" i="1"/>
  <c r="AA19" i="1"/>
  <c r="AC19" i="1"/>
  <c r="C29" i="1"/>
  <c r="E29" i="1"/>
  <c r="G29" i="1"/>
  <c r="I29" i="1"/>
  <c r="K29" i="1"/>
  <c r="M29" i="1"/>
  <c r="O29" i="1"/>
  <c r="Q29" i="1"/>
  <c r="S29" i="1"/>
  <c r="U29" i="1"/>
  <c r="W29" i="1"/>
  <c r="Y29" i="1"/>
  <c r="AA29" i="1"/>
  <c r="AC29" i="1"/>
  <c r="C40" i="1"/>
  <c r="E40" i="1"/>
  <c r="G40" i="1"/>
  <c r="I40" i="1"/>
  <c r="K40" i="1"/>
  <c r="M40" i="1"/>
  <c r="O40" i="1"/>
  <c r="Q40" i="1"/>
  <c r="S40" i="1"/>
  <c r="U40" i="1"/>
  <c r="W40" i="1"/>
  <c r="Y40" i="1"/>
  <c r="AA40" i="1"/>
  <c r="AC40" i="1"/>
  <c r="C52" i="1"/>
  <c r="E52" i="1"/>
  <c r="G52" i="1"/>
  <c r="I52" i="1"/>
  <c r="K52" i="1"/>
  <c r="M52" i="1"/>
  <c r="O52" i="1"/>
  <c r="Q52" i="1"/>
  <c r="S52" i="1"/>
  <c r="U52" i="1"/>
  <c r="W52" i="1"/>
  <c r="Y52" i="1"/>
  <c r="AA52" i="1"/>
  <c r="AC52" i="1"/>
  <c r="C56" i="1"/>
  <c r="E56" i="1"/>
  <c r="G56" i="1"/>
  <c r="I56" i="1"/>
  <c r="K56" i="1"/>
  <c r="M56" i="1"/>
  <c r="O56" i="1"/>
  <c r="Q56" i="1"/>
  <c r="S56" i="1"/>
  <c r="U56" i="1"/>
  <c r="W56" i="1"/>
  <c r="Y56" i="1"/>
  <c r="AA56" i="1"/>
  <c r="AC56" i="1"/>
  <c r="C34" i="1"/>
  <c r="E34" i="1"/>
  <c r="G34" i="1"/>
  <c r="I34" i="1"/>
  <c r="K34" i="1"/>
  <c r="M34" i="1"/>
  <c r="O34" i="1"/>
  <c r="Q34" i="1"/>
  <c r="S34" i="1"/>
  <c r="U34" i="1"/>
  <c r="W34" i="1"/>
  <c r="Y34" i="1"/>
  <c r="AA34" i="1"/>
  <c r="AC34" i="1"/>
  <c r="C31" i="1"/>
  <c r="E31" i="1"/>
  <c r="G31" i="1"/>
  <c r="I31" i="1"/>
  <c r="K31" i="1"/>
  <c r="M31" i="1"/>
  <c r="O31" i="1"/>
  <c r="Q31" i="1"/>
  <c r="S31" i="1"/>
  <c r="U31" i="1"/>
  <c r="W31" i="1"/>
  <c r="Y31" i="1"/>
  <c r="AA31" i="1"/>
  <c r="AC31" i="1"/>
  <c r="C27" i="1"/>
  <c r="E27" i="1"/>
  <c r="G27" i="1"/>
  <c r="I27" i="1"/>
  <c r="K27" i="1"/>
  <c r="M27" i="1"/>
  <c r="O27" i="1"/>
  <c r="Q27" i="1"/>
  <c r="S27" i="1"/>
  <c r="U27" i="1"/>
  <c r="W27" i="1"/>
  <c r="Y27" i="1"/>
  <c r="AA27" i="1"/>
  <c r="AC27" i="1"/>
  <c r="C42" i="1"/>
  <c r="E42" i="1"/>
  <c r="G42" i="1"/>
  <c r="I42" i="1"/>
  <c r="K42" i="1"/>
  <c r="M42" i="1"/>
  <c r="O42" i="1"/>
  <c r="Q42" i="1"/>
  <c r="S42" i="1"/>
  <c r="U42" i="1"/>
  <c r="W42" i="1"/>
  <c r="Y42" i="1"/>
  <c r="AA42" i="1"/>
  <c r="AC42" i="1"/>
  <c r="K14" i="2"/>
  <c r="C37" i="1"/>
  <c r="C45" i="1"/>
  <c r="C16" i="1"/>
  <c r="C17" i="1"/>
  <c r="C43" i="1"/>
  <c r="E37" i="1"/>
  <c r="E45" i="1"/>
  <c r="E16" i="1"/>
  <c r="E17" i="1"/>
  <c r="E43" i="1"/>
  <c r="G37" i="1"/>
  <c r="G45" i="1"/>
  <c r="G16" i="1"/>
  <c r="G17" i="1"/>
  <c r="G43" i="1"/>
  <c r="I37" i="1"/>
  <c r="I45" i="1"/>
  <c r="I16" i="1"/>
  <c r="I17" i="1"/>
  <c r="I43" i="1"/>
  <c r="K37" i="1"/>
  <c r="K45" i="1"/>
  <c r="K16" i="1"/>
  <c r="K17" i="1"/>
  <c r="K43" i="1"/>
  <c r="M37" i="1"/>
  <c r="M45" i="1"/>
  <c r="M16" i="1"/>
  <c r="M17" i="1"/>
  <c r="M43" i="1"/>
  <c r="O37" i="1"/>
  <c r="O45" i="1"/>
  <c r="O16" i="1"/>
  <c r="O17" i="1"/>
  <c r="O43" i="1"/>
  <c r="Q37" i="1"/>
  <c r="Q45" i="1"/>
  <c r="Q16" i="1"/>
  <c r="Q17" i="1"/>
  <c r="Q43" i="1"/>
  <c r="S37" i="1"/>
  <c r="S45" i="1"/>
  <c r="S16" i="1"/>
  <c r="S17" i="1"/>
  <c r="S43" i="1"/>
  <c r="U37" i="1"/>
  <c r="U45" i="1"/>
  <c r="U16" i="1"/>
  <c r="U17" i="1"/>
  <c r="U43" i="1"/>
  <c r="W37" i="1"/>
  <c r="W45" i="1"/>
  <c r="W16" i="1"/>
  <c r="W17" i="1"/>
  <c r="W43" i="1"/>
  <c r="Y37" i="1"/>
  <c r="Y45" i="1"/>
  <c r="Y16" i="1"/>
  <c r="Y17" i="1"/>
  <c r="Y43" i="1"/>
  <c r="AA37" i="1"/>
  <c r="AA45" i="1"/>
  <c r="AA16" i="1"/>
  <c r="AA17" i="1"/>
  <c r="AA43" i="1"/>
  <c r="AC37" i="1"/>
  <c r="AC45" i="1"/>
  <c r="AC16" i="1"/>
  <c r="AC17" i="1"/>
  <c r="AC43" i="1"/>
  <c r="C20" i="1"/>
  <c r="E20" i="1"/>
  <c r="G20" i="1"/>
  <c r="I20" i="1"/>
  <c r="K20" i="1"/>
  <c r="M20" i="1"/>
  <c r="O20" i="1"/>
  <c r="Q20" i="1"/>
  <c r="S20" i="1"/>
  <c r="U20" i="1"/>
  <c r="W20" i="1"/>
  <c r="Y20" i="1"/>
  <c r="AA20" i="1"/>
  <c r="AC20" i="1"/>
  <c r="W5" i="2"/>
  <c r="W6" i="2"/>
  <c r="W7" i="2"/>
  <c r="W8" i="2"/>
  <c r="W9" i="2"/>
  <c r="W12" i="2"/>
  <c r="W11" i="2"/>
  <c r="W10" i="2"/>
  <c r="W13" i="2"/>
  <c r="W4" i="2"/>
  <c r="AC5" i="2"/>
  <c r="AC4" i="2"/>
  <c r="AC7" i="2"/>
  <c r="AC8" i="2"/>
  <c r="AC6" i="2"/>
  <c r="AC9" i="2"/>
  <c r="AC12" i="2"/>
  <c r="AC11" i="2"/>
  <c r="AC10" i="2"/>
  <c r="AC13" i="2"/>
  <c r="AC14" i="2"/>
  <c r="AC15" i="2"/>
  <c r="AC16" i="2"/>
  <c r="AC17" i="2"/>
  <c r="AC18" i="2"/>
  <c r="AA5" i="2"/>
  <c r="AA4" i="2"/>
  <c r="AA7" i="2"/>
  <c r="AA6" i="2"/>
  <c r="AA9" i="2"/>
  <c r="AA8" i="2"/>
  <c r="AA12" i="2"/>
  <c r="AA11" i="2"/>
  <c r="AA10" i="2"/>
  <c r="AA13" i="2"/>
  <c r="AA14" i="2"/>
  <c r="AA15" i="2"/>
  <c r="AA16" i="2"/>
  <c r="AA17" i="2"/>
  <c r="AA18" i="2"/>
  <c r="Y5" i="2"/>
  <c r="Y4" i="2"/>
  <c r="Y7" i="2"/>
  <c r="Y6" i="2"/>
  <c r="Y9" i="2"/>
  <c r="Y8" i="2"/>
  <c r="Y12" i="2"/>
  <c r="Y11" i="2"/>
  <c r="Y10" i="2"/>
  <c r="Y13" i="2"/>
  <c r="Y14" i="2"/>
  <c r="Y15" i="2"/>
  <c r="Y16" i="2"/>
  <c r="Y17" i="2"/>
  <c r="Y18" i="2"/>
  <c r="S5" i="2"/>
  <c r="S4" i="2"/>
  <c r="S7" i="2"/>
  <c r="S6" i="2"/>
  <c r="S9" i="2"/>
  <c r="S8" i="2"/>
  <c r="S12" i="2"/>
  <c r="S11" i="2"/>
  <c r="S10" i="2"/>
  <c r="S13" i="2"/>
  <c r="S14" i="2"/>
  <c r="S15" i="2"/>
  <c r="S16" i="2"/>
  <c r="S17" i="2"/>
  <c r="S18" i="2"/>
  <c r="E5" i="2"/>
  <c r="E4" i="2"/>
  <c r="E7" i="2"/>
  <c r="E6" i="2"/>
  <c r="E9" i="2"/>
  <c r="E8" i="2"/>
  <c r="E12" i="2"/>
  <c r="E11" i="2"/>
  <c r="E10" i="2"/>
  <c r="E13" i="2"/>
  <c r="E14" i="2"/>
  <c r="E15" i="2"/>
  <c r="E16" i="2"/>
  <c r="E17" i="2"/>
  <c r="E18" i="2"/>
  <c r="C5" i="2"/>
  <c r="C4" i="2"/>
  <c r="C7" i="2"/>
  <c r="C6" i="2"/>
  <c r="C9" i="2"/>
  <c r="C8" i="2"/>
  <c r="C12" i="2"/>
  <c r="C11" i="2"/>
  <c r="C10" i="2"/>
  <c r="C13" i="2"/>
  <c r="C14" i="2"/>
  <c r="C15" i="2"/>
  <c r="C16" i="2"/>
  <c r="C17" i="2"/>
  <c r="C18" i="2"/>
  <c r="AA4" i="1"/>
  <c r="Y4" i="1"/>
  <c r="Y5" i="1"/>
  <c r="Y8" i="1"/>
  <c r="Y9" i="1"/>
  <c r="Y7" i="1"/>
  <c r="Y11" i="1"/>
  <c r="Y10" i="1"/>
  <c r="Y12" i="1"/>
  <c r="Y13" i="1"/>
  <c r="Y14" i="1"/>
  <c r="Y21" i="1"/>
  <c r="Y18" i="1"/>
  <c r="Y32" i="1"/>
  <c r="Y38" i="1"/>
  <c r="Y35" i="1"/>
  <c r="Y41" i="1"/>
  <c r="Y54" i="1"/>
  <c r="Y39" i="1"/>
  <c r="Y15" i="1"/>
  <c r="Y24" i="1"/>
  <c r="Y23" i="1"/>
  <c r="S4" i="1"/>
  <c r="S5" i="1"/>
  <c r="S8" i="1"/>
  <c r="S9" i="1"/>
  <c r="S7" i="1"/>
  <c r="S11" i="1"/>
  <c r="S10" i="1"/>
  <c r="S12" i="1"/>
  <c r="S13" i="1"/>
  <c r="S14" i="1"/>
  <c r="S21" i="1"/>
  <c r="S18" i="1"/>
  <c r="S32" i="1"/>
  <c r="S38" i="1"/>
  <c r="S35" i="1"/>
  <c r="S41" i="1"/>
  <c r="S54" i="1"/>
  <c r="S39" i="1"/>
  <c r="S15" i="1"/>
  <c r="S24" i="1"/>
  <c r="S23" i="1"/>
  <c r="M4" i="1"/>
  <c r="M5" i="1"/>
  <c r="M8" i="1"/>
  <c r="M9" i="1"/>
  <c r="M7" i="1"/>
  <c r="M11" i="1"/>
  <c r="M10" i="1"/>
  <c r="M12" i="1"/>
  <c r="M13" i="1"/>
  <c r="M14" i="1"/>
  <c r="M21" i="1"/>
  <c r="M18" i="1"/>
  <c r="M32" i="1"/>
  <c r="M38" i="1"/>
  <c r="M35" i="1"/>
  <c r="M41" i="1"/>
  <c r="M54" i="1"/>
  <c r="M39" i="1"/>
  <c r="M15" i="1"/>
  <c r="M24" i="1"/>
  <c r="M23" i="1"/>
  <c r="K4" i="1"/>
  <c r="K5" i="1"/>
  <c r="K8" i="1"/>
  <c r="K9" i="1"/>
  <c r="K7" i="1"/>
  <c r="K11" i="1"/>
  <c r="K10" i="1"/>
  <c r="K12" i="1"/>
  <c r="K13" i="1"/>
  <c r="K14" i="1"/>
  <c r="K21" i="1"/>
  <c r="K18" i="1"/>
  <c r="K32" i="1"/>
  <c r="K38" i="1"/>
  <c r="K35" i="1"/>
  <c r="K41" i="1"/>
  <c r="K54" i="1"/>
  <c r="K39" i="1"/>
  <c r="K15" i="1"/>
  <c r="K24" i="1"/>
  <c r="K23" i="1"/>
  <c r="G4" i="1"/>
  <c r="E4" i="1"/>
  <c r="E5" i="1"/>
  <c r="E8" i="1"/>
  <c r="E9" i="1"/>
  <c r="E7" i="1"/>
  <c r="E11" i="1"/>
  <c r="E10" i="1"/>
  <c r="E12" i="1"/>
  <c r="E13" i="1"/>
  <c r="E14" i="1"/>
  <c r="E21" i="1"/>
  <c r="E18" i="1"/>
  <c r="E32" i="1"/>
  <c r="E38" i="1"/>
  <c r="E35" i="1"/>
  <c r="E41" i="1"/>
  <c r="E54" i="1"/>
  <c r="E39" i="1"/>
  <c r="E15" i="1"/>
  <c r="E24" i="1"/>
  <c r="E23" i="1"/>
  <c r="C39" i="1"/>
  <c r="C15" i="1"/>
  <c r="C24" i="1"/>
  <c r="C23" i="1"/>
  <c r="G39" i="1"/>
  <c r="G15" i="1"/>
  <c r="G24" i="1"/>
  <c r="G23" i="1"/>
  <c r="I39" i="1"/>
  <c r="I15" i="1"/>
  <c r="I24" i="1"/>
  <c r="I23" i="1"/>
  <c r="O39" i="1"/>
  <c r="O15" i="1"/>
  <c r="O24" i="1"/>
  <c r="O23" i="1"/>
  <c r="Q39" i="1"/>
  <c r="Q15" i="1"/>
  <c r="Q24" i="1"/>
  <c r="Q23" i="1"/>
  <c r="U39" i="1"/>
  <c r="U15" i="1"/>
  <c r="U24" i="1"/>
  <c r="U23" i="1"/>
  <c r="W39" i="1"/>
  <c r="W15" i="1"/>
  <c r="W24" i="1"/>
  <c r="W23" i="1"/>
  <c r="AA39" i="1"/>
  <c r="AA15" i="1"/>
  <c r="AA24" i="1"/>
  <c r="AA23" i="1"/>
  <c r="AC39" i="1"/>
  <c r="AC15" i="1"/>
  <c r="AC24" i="1"/>
  <c r="AC23" i="1"/>
  <c r="AC5" i="1"/>
  <c r="AC8" i="1"/>
  <c r="AC9" i="1"/>
  <c r="AC7" i="1"/>
  <c r="AC11" i="1"/>
  <c r="AC10" i="1"/>
  <c r="AC12" i="1"/>
  <c r="AC13" i="1"/>
  <c r="AC14" i="1"/>
  <c r="AC21" i="1"/>
  <c r="AC18" i="1"/>
  <c r="AC32" i="1"/>
  <c r="AC38" i="1"/>
  <c r="AC35" i="1"/>
  <c r="AC41" i="1"/>
  <c r="AC54" i="1"/>
  <c r="C4" i="1"/>
  <c r="C5" i="1"/>
  <c r="C8" i="1"/>
  <c r="C9" i="1"/>
  <c r="C7" i="1"/>
  <c r="C11" i="1"/>
  <c r="C10" i="1"/>
  <c r="C12" i="1"/>
  <c r="C14" i="1"/>
  <c r="C13" i="1"/>
  <c r="C21" i="1"/>
  <c r="C18" i="1"/>
  <c r="C32" i="1"/>
  <c r="C38" i="1"/>
  <c r="C35" i="1"/>
  <c r="C41" i="1"/>
  <c r="C54" i="1"/>
  <c r="G54" i="1"/>
  <c r="I54" i="1"/>
  <c r="O54" i="1"/>
  <c r="Q54" i="1"/>
  <c r="U54" i="1"/>
  <c r="W54" i="1"/>
  <c r="AA54" i="1"/>
  <c r="G7" i="1"/>
  <c r="I7" i="1"/>
  <c r="O7" i="1"/>
  <c r="Q7" i="1"/>
  <c r="U7" i="1"/>
  <c r="W7" i="1"/>
  <c r="AA7" i="1"/>
  <c r="W21" i="1"/>
  <c r="Q10" i="1"/>
  <c r="Q18" i="1"/>
  <c r="Q12" i="1"/>
  <c r="Q21" i="1"/>
  <c r="Q4" i="1"/>
  <c r="Q5" i="1"/>
  <c r="Q35" i="1"/>
  <c r="Q13" i="1"/>
  <c r="Q9" i="1"/>
  <c r="Q32" i="1"/>
  <c r="Q11" i="1"/>
  <c r="Q38" i="1"/>
  <c r="Q41" i="1"/>
  <c r="Q14" i="1"/>
  <c r="Q8" i="1"/>
  <c r="O21" i="1"/>
  <c r="O10" i="1"/>
  <c r="O18" i="1"/>
  <c r="O12" i="1"/>
  <c r="O4" i="1"/>
  <c r="O5" i="1"/>
  <c r="O35" i="1"/>
  <c r="O13" i="1"/>
  <c r="O9" i="1"/>
  <c r="O32" i="1"/>
  <c r="O11" i="1"/>
  <c r="O38" i="1"/>
  <c r="O41" i="1"/>
  <c r="O14" i="1"/>
  <c r="O8" i="1"/>
  <c r="I21" i="1"/>
  <c r="G21" i="1"/>
  <c r="AA21" i="1"/>
  <c r="W10" i="1"/>
  <c r="W18" i="1"/>
  <c r="W12" i="1"/>
  <c r="W4" i="1"/>
  <c r="W5" i="1"/>
  <c r="W35" i="1"/>
  <c r="W13" i="1"/>
  <c r="W9" i="1"/>
  <c r="W32" i="1"/>
  <c r="W11" i="1"/>
  <c r="W38" i="1"/>
  <c r="W41" i="1"/>
  <c r="W14" i="1"/>
  <c r="W8" i="1"/>
  <c r="U21" i="1"/>
  <c r="U10" i="1"/>
  <c r="U18" i="1"/>
  <c r="U12" i="1"/>
  <c r="U4" i="1"/>
  <c r="U5" i="1"/>
  <c r="U35" i="1"/>
  <c r="U13" i="1"/>
  <c r="U9" i="1"/>
  <c r="U32" i="1"/>
  <c r="U11" i="1"/>
  <c r="U38" i="1"/>
  <c r="U41" i="1"/>
  <c r="U14" i="1"/>
  <c r="U8" i="1"/>
  <c r="I12" i="1"/>
  <c r="G12" i="1"/>
  <c r="AA10" i="1"/>
  <c r="AA18" i="1"/>
  <c r="AA12" i="1"/>
  <c r="AA5" i="1"/>
  <c r="AA35" i="1"/>
  <c r="AA13" i="1"/>
  <c r="AA9" i="1"/>
  <c r="AA32" i="1"/>
  <c r="AA11" i="1"/>
  <c r="AA38" i="1"/>
  <c r="AA41" i="1"/>
  <c r="AA14" i="1"/>
  <c r="AA8" i="1"/>
  <c r="I8" i="1"/>
  <c r="G8" i="1"/>
  <c r="I14" i="1"/>
  <c r="G14" i="1"/>
  <c r="I41" i="1"/>
  <c r="G41" i="1"/>
  <c r="I38" i="1"/>
  <c r="G38" i="1"/>
  <c r="I11" i="1"/>
  <c r="G11" i="1"/>
  <c r="I32" i="1"/>
  <c r="G32" i="1"/>
  <c r="I9" i="1"/>
  <c r="G9" i="1"/>
  <c r="I13" i="1"/>
  <c r="G13" i="1"/>
  <c r="I35" i="1"/>
  <c r="G35" i="1"/>
  <c r="I5" i="1"/>
  <c r="G5" i="1"/>
  <c r="I4" i="1"/>
  <c r="I18" i="1"/>
  <c r="G18" i="1"/>
  <c r="I10" i="1"/>
  <c r="G10" i="1"/>
  <c r="AB1" i="1"/>
  <c r="W14" i="2"/>
  <c r="W15" i="2"/>
  <c r="W16" i="2"/>
  <c r="W17" i="2"/>
  <c r="W18" i="2"/>
  <c r="U7" i="2"/>
  <c r="U9" i="2"/>
  <c r="U4" i="2"/>
  <c r="U6" i="2"/>
  <c r="U5" i="2"/>
  <c r="U8" i="2"/>
  <c r="U12" i="2"/>
  <c r="U11" i="2"/>
  <c r="U10" i="2"/>
  <c r="U13" i="2"/>
  <c r="U14" i="2"/>
  <c r="U15" i="2"/>
  <c r="U16" i="2"/>
  <c r="U17" i="2"/>
  <c r="U18" i="2"/>
  <c r="Q7" i="2"/>
  <c r="Q9" i="2"/>
  <c r="Q4" i="2"/>
  <c r="Q6" i="2"/>
  <c r="Q5" i="2"/>
  <c r="Q8" i="2"/>
  <c r="Q12" i="2"/>
  <c r="Q11" i="2"/>
  <c r="Q10" i="2"/>
  <c r="Q13" i="2"/>
  <c r="Q14" i="2"/>
  <c r="Q15" i="2"/>
  <c r="Q16" i="2"/>
  <c r="Q17" i="2"/>
  <c r="Q18" i="2"/>
  <c r="O7" i="2"/>
  <c r="O9" i="2"/>
  <c r="O4" i="2"/>
  <c r="O6" i="2"/>
  <c r="O5" i="2"/>
  <c r="O8" i="2"/>
  <c r="O12" i="2"/>
  <c r="O11" i="2"/>
  <c r="O10" i="2"/>
  <c r="O13" i="2"/>
  <c r="O14" i="2"/>
  <c r="O15" i="2"/>
  <c r="O16" i="2"/>
  <c r="O17" i="2"/>
  <c r="O18" i="2"/>
  <c r="M7" i="2"/>
  <c r="M9" i="2"/>
  <c r="M4" i="2"/>
  <c r="M6" i="2"/>
  <c r="M5" i="2"/>
  <c r="M8" i="2"/>
  <c r="M12" i="2"/>
  <c r="M11" i="2"/>
  <c r="M10" i="2"/>
  <c r="M13" i="2"/>
  <c r="M14" i="2"/>
  <c r="M15" i="2"/>
  <c r="M16" i="2"/>
  <c r="M17" i="2"/>
  <c r="M18" i="2"/>
  <c r="K7" i="2"/>
  <c r="K9" i="2"/>
  <c r="K4" i="2"/>
  <c r="K6" i="2"/>
  <c r="K5" i="2"/>
  <c r="K8" i="2"/>
  <c r="K12" i="2"/>
  <c r="K11" i="2"/>
  <c r="K10" i="2"/>
  <c r="K13" i="2"/>
  <c r="K15" i="2"/>
  <c r="K16" i="2"/>
  <c r="K17" i="2"/>
  <c r="K18" i="2"/>
  <c r="I7" i="2"/>
  <c r="I9" i="2"/>
  <c r="I4" i="2"/>
  <c r="I6" i="2"/>
  <c r="I5" i="2"/>
  <c r="I8" i="2"/>
  <c r="I12" i="2"/>
  <c r="I11" i="2"/>
  <c r="I10" i="2"/>
  <c r="I13" i="2"/>
  <c r="I14" i="2"/>
  <c r="I15" i="2"/>
  <c r="I16" i="2"/>
  <c r="I17" i="2"/>
  <c r="I18" i="2"/>
  <c r="G7" i="2"/>
  <c r="G9" i="2"/>
  <c r="G4" i="2"/>
  <c r="G6" i="2"/>
  <c r="G5" i="2"/>
  <c r="G8" i="2"/>
  <c r="G12" i="2"/>
  <c r="G11" i="2"/>
  <c r="G10" i="2"/>
  <c r="G13" i="2"/>
  <c r="G14" i="2"/>
  <c r="G15" i="2"/>
  <c r="G16" i="2"/>
  <c r="G17" i="2"/>
  <c r="G18" i="2"/>
  <c r="AB1" i="2"/>
  <c r="AB51" i="1" l="1"/>
  <c r="AB6" i="1"/>
  <c r="AB48" i="1"/>
  <c r="AB53" i="1"/>
  <c r="AB22" i="1"/>
  <c r="AB50" i="1"/>
  <c r="AB30" i="1"/>
  <c r="AB28" i="1"/>
  <c r="AB55" i="1"/>
  <c r="AB49" i="1"/>
  <c r="AB36" i="1"/>
  <c r="AB25" i="1"/>
  <c r="AB47" i="1"/>
  <c r="AB44" i="1"/>
  <c r="AB46" i="1"/>
  <c r="AB26" i="1"/>
  <c r="AB33" i="1"/>
  <c r="AB19" i="1"/>
  <c r="AB29" i="1"/>
  <c r="AB40" i="1"/>
  <c r="AB52" i="1"/>
  <c r="AB56" i="1"/>
  <c r="AB34" i="1"/>
  <c r="AB31" i="1"/>
  <c r="AB27" i="1"/>
  <c r="AB42" i="1"/>
  <c r="AB37" i="1"/>
  <c r="AB20" i="1"/>
  <c r="AB43" i="1"/>
  <c r="AB17" i="1"/>
  <c r="AB16" i="1"/>
  <c r="AB45" i="1"/>
  <c r="AB14" i="2"/>
  <c r="AB9" i="2"/>
  <c r="AB6" i="2"/>
  <c r="AB8" i="2"/>
  <c r="AB18" i="2"/>
  <c r="AB7" i="2"/>
  <c r="AB17" i="2"/>
  <c r="AB16" i="2"/>
  <c r="AB15" i="2"/>
  <c r="AB13" i="2"/>
  <c r="AB5" i="2"/>
  <c r="AB10" i="2"/>
  <c r="AB11" i="2"/>
  <c r="AB12" i="2"/>
  <c r="AB4" i="2"/>
  <c r="AB54" i="1"/>
  <c r="AB15" i="1"/>
  <c r="AB8" i="1"/>
  <c r="AB9" i="1"/>
  <c r="AB4" i="1"/>
  <c r="AB38" i="1"/>
  <c r="AB5" i="1"/>
  <c r="AB23" i="1"/>
  <c r="AB11" i="1"/>
  <c r="AB24" i="1"/>
  <c r="AB35" i="1"/>
  <c r="AB13" i="1"/>
  <c r="AB12" i="1"/>
  <c r="AB32" i="1"/>
  <c r="AB10" i="1"/>
  <c r="AB39" i="1"/>
  <c r="AB18" i="1"/>
  <c r="AB21" i="1"/>
  <c r="AB7" i="1"/>
  <c r="AB41" i="1"/>
  <c r="AB14" i="1"/>
</calcChain>
</file>

<file path=xl/sharedStrings.xml><?xml version="1.0" encoding="utf-8"?>
<sst xmlns="http://schemas.openxmlformats.org/spreadsheetml/2006/main" count="125" uniqueCount="84">
  <si>
    <t>country</t>
  </si>
  <si>
    <t>cultural</t>
  </si>
  <si>
    <t>lingvistic</t>
  </si>
  <si>
    <t>politic</t>
  </si>
  <si>
    <t>clima</t>
  </si>
  <si>
    <t>oportunitati</t>
  </si>
  <si>
    <t>locatie geografica</t>
  </si>
  <si>
    <t>turistic</t>
  </si>
  <si>
    <t>mancare</t>
  </si>
  <si>
    <t>financiar</t>
  </si>
  <si>
    <t>societate</t>
  </si>
  <si>
    <t>taxe</t>
  </si>
  <si>
    <t>Danemarca</t>
  </si>
  <si>
    <t>Olanda</t>
  </si>
  <si>
    <t>Germania</t>
  </si>
  <si>
    <t>UK</t>
  </si>
  <si>
    <t>Elvetia</t>
  </si>
  <si>
    <t>Luxembourg</t>
  </si>
  <si>
    <t>educatie</t>
  </si>
  <si>
    <t>scor total</t>
  </si>
  <si>
    <t>cult val</t>
  </si>
  <si>
    <t>fin val</t>
  </si>
  <si>
    <t>ling val</t>
  </si>
  <si>
    <t>pol val</t>
  </si>
  <si>
    <t>clim val</t>
  </si>
  <si>
    <t>val</t>
  </si>
  <si>
    <t>loc val</t>
  </si>
  <si>
    <t>tur val</t>
  </si>
  <si>
    <t>edu val</t>
  </si>
  <si>
    <t>opo val</t>
  </si>
  <si>
    <t>soc val</t>
  </si>
  <si>
    <t>tax val</t>
  </si>
  <si>
    <t>man val</t>
  </si>
  <si>
    <t>Romania</t>
  </si>
  <si>
    <t>Austria</t>
  </si>
  <si>
    <t>Franta</t>
  </si>
  <si>
    <t>Rusia</t>
  </si>
  <si>
    <t>Italia</t>
  </si>
  <si>
    <t>Spania</t>
  </si>
  <si>
    <t>Ucraina</t>
  </si>
  <si>
    <t>Cehia</t>
  </si>
  <si>
    <t>Belgia</t>
  </si>
  <si>
    <t>Norvegia</t>
  </si>
  <si>
    <t>Turcia</t>
  </si>
  <si>
    <t>USA</t>
  </si>
  <si>
    <t>safety</t>
  </si>
  <si>
    <t>saf val</t>
  </si>
  <si>
    <t>Canada</t>
  </si>
  <si>
    <t>Polonia</t>
  </si>
  <si>
    <t>Slovenia</t>
  </si>
  <si>
    <t>tara</t>
  </si>
  <si>
    <t>Australia</t>
  </si>
  <si>
    <t>Japonia</t>
  </si>
  <si>
    <t>Brazilia</t>
  </si>
  <si>
    <t>Portugalia</t>
  </si>
  <si>
    <t>Irlanda</t>
  </si>
  <si>
    <t>Bulgaria</t>
  </si>
  <si>
    <t>Serbia</t>
  </si>
  <si>
    <t>Croatia</t>
  </si>
  <si>
    <t>Andorra</t>
  </si>
  <si>
    <t>Malta</t>
  </si>
  <si>
    <t>Kosovo</t>
  </si>
  <si>
    <t>Bosnia</t>
  </si>
  <si>
    <t>Muntenegru</t>
  </si>
  <si>
    <t>Islanda</t>
  </si>
  <si>
    <t>Suedia</t>
  </si>
  <si>
    <t>Finlanda</t>
  </si>
  <si>
    <t>Estonia</t>
  </si>
  <si>
    <t>Lituania</t>
  </si>
  <si>
    <t>Letonia</t>
  </si>
  <si>
    <t>Belarus</t>
  </si>
  <si>
    <t>Slovacia</t>
  </si>
  <si>
    <t>Ungaria</t>
  </si>
  <si>
    <t>Armenia</t>
  </si>
  <si>
    <t>Azerbaijan</t>
  </si>
  <si>
    <t>Grecia</t>
  </si>
  <si>
    <t>Cipru</t>
  </si>
  <si>
    <t>Georgia</t>
  </si>
  <si>
    <t>Liechtenstein</t>
  </si>
  <si>
    <t>Albania</t>
  </si>
  <si>
    <t>Macedonia</t>
  </si>
  <si>
    <t>Column1</t>
  </si>
  <si>
    <t>Monaco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</si>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</sst>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63">
    <dxf>
      <numFmt numFmtId="0" formatCode="General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27F2DA-7429-4D97-A97D-561A9E06E555}" name="Table48" displayName="Table48" ref="A3:AD56" totalsRowShown="0" headerRowDxfId="62" dataDxfId="61">
  <autoFilter ref="A3:AD56" xr:uid="{AB27F2DA-7429-4D97-A97D-561A9E06E555}"/>
  <sortState xmlns:xlrd2="http://schemas.microsoft.com/office/spreadsheetml/2017/richdata2" ref="A4:AD56">
    <sortCondition descending="1" ref="AB3:AB56"/>
  </sortState>
  <tableColumns count="30">
    <tableColumn id="1" xr3:uid="{5E8FB751-B33E-409B-9FAF-04C9E3C8155F}" name="country" dataDxfId="60"/>
    <tableColumn id="2" xr3:uid="{144A7B5C-F4FE-4006-A838-601804A38DDF}" name="cultural" dataDxfId="59"/>
    <tableColumn id="3" xr3:uid="{19208313-4BCC-4208-9AD5-3FA887E8610C}" name="cult val" dataDxfId="58">
      <calculatedColumnFormula>Table48[[#This Row],[cultural]]*0.2</calculatedColumnFormula>
    </tableColumn>
    <tableColumn id="4" xr3:uid="{B3DCBA7A-4682-4BE6-89E5-16190CBFE8F1}" name="financiar" dataDxfId="57"/>
    <tableColumn id="5" xr3:uid="{89D6D78D-36D9-4D04-A69F-63BA7A9ABA07}" name="fin val" dataDxfId="56">
      <calculatedColumnFormula>0.215*Table48[[#This Row],[financiar]]</calculatedColumnFormula>
    </tableColumn>
    <tableColumn id="6" xr3:uid="{11BE88C5-92C1-4422-BAC3-B3D7EEF323A8}" name="lingvistic" dataDxfId="55"/>
    <tableColumn id="7" xr3:uid="{76BA68BA-DFE8-437B-A387-4F585304D9A1}" name="ling val" dataDxfId="54">
      <calculatedColumnFormula>F4*0.08</calculatedColumnFormula>
    </tableColumn>
    <tableColumn id="8" xr3:uid="{8CCD23E0-042F-4607-8871-825DFF9A265F}" name="politic" dataDxfId="53"/>
    <tableColumn id="9" xr3:uid="{7A546BB3-BCCA-45D6-BB03-E45C2997E41F}" name="pol val" dataDxfId="52">
      <calculatedColumnFormula>H4*0.1</calculatedColumnFormula>
    </tableColumn>
    <tableColumn id="10" xr3:uid="{CF318F9D-10C8-45AF-9A2E-F8352F9424F0}" name="clima" dataDxfId="51"/>
    <tableColumn id="11" xr3:uid="{80BCEEA8-A39E-4686-B35E-C05468C13276}" name="clim val" dataDxfId="50">
      <calculatedColumnFormula>Table48[[#This Row],[clima]]*0.035</calculatedColumnFormula>
    </tableColumn>
    <tableColumn id="12" xr3:uid="{F249654F-C0B4-4081-ACFC-34A66CFEE5DC}" name="locatie geografica" dataDxfId="49"/>
    <tableColumn id="13" xr3:uid="{CF8F2C2B-AB78-485F-A2CE-D6FAFC445BB0}" name="loc val" dataDxfId="48">
      <calculatedColumnFormula>Table48[[#This Row],[locatie geografica]]*0.035</calculatedColumnFormula>
    </tableColumn>
    <tableColumn id="14" xr3:uid="{CAC6E4D3-AE27-413B-B5C5-30905B64233D}" name="turistic" dataDxfId="47"/>
    <tableColumn id="15" xr3:uid="{6769E677-22AD-49C6-9BC7-5896DBCDE41C}" name="tur val" dataDxfId="46">
      <calculatedColumnFormula>Table48[[#This Row],[turistic]]*0.04</calculatedColumnFormula>
    </tableColumn>
    <tableColumn id="16" xr3:uid="{737C4DD9-D894-4726-870E-75639384B01B}" name="educatie" dataDxfId="45"/>
    <tableColumn id="17" xr3:uid="{2EC16499-E061-4119-8935-5C0601327CE3}" name="edu val" dataDxfId="44">
      <calculatedColumnFormula>Table48[[#This Row],[educatie]]*0.08</calculatedColumnFormula>
    </tableColumn>
    <tableColumn id="28" xr3:uid="{38E0E617-E0AC-450F-A785-1A1701288093}" name="safety" dataDxfId="43"/>
    <tableColumn id="29" xr3:uid="{34B69CA3-6363-46B2-ADF9-533286873A17}" name="saf val" dataDxfId="42">
      <calculatedColumnFormula>0.02*Table48[[#This Row],[safety]]</calculatedColumnFormula>
    </tableColumn>
    <tableColumn id="18" xr3:uid="{D14164F2-AEDE-41AD-93AB-85023DDF9B9D}" name="oportunitati" dataDxfId="41"/>
    <tableColumn id="19" xr3:uid="{8AA5F5B7-038E-449B-81AA-978B67D7DCF8}" name="opo val" dataDxfId="40">
      <calculatedColumnFormula>Table48[[#This Row],[oportunitati]]*0.05</calculatedColumnFormula>
    </tableColumn>
    <tableColumn id="20" xr3:uid="{B8D9389C-9C8E-40FF-975A-D9D0631BF0F9}" name="societate" dataDxfId="39"/>
    <tableColumn id="21" xr3:uid="{C834189A-B28A-4B50-8748-72F320DA400D}" name="soc val" dataDxfId="38">
      <calculatedColumnFormula>Table48[[#This Row],[societate]]*0.1</calculatedColumnFormula>
    </tableColumn>
    <tableColumn id="22" xr3:uid="{8B013BCD-83B4-4F6F-894B-886507082087}" name="taxe" dataDxfId="37"/>
    <tableColumn id="23" xr3:uid="{45382A91-6C61-42EF-AF6A-59D135A69F6D}" name="tax val" dataDxfId="36">
      <calculatedColumnFormula>0.025*Table48[[#This Row],[taxe]]</calculatedColumnFormula>
    </tableColumn>
    <tableColumn id="24" xr3:uid="{A04585BB-1B48-4947-9D2F-D98994303EA3}" name="mancare" dataDxfId="35"/>
    <tableColumn id="25" xr3:uid="{5B3788B1-E279-451D-8121-88C14641EB3D}" name="man val" dataDxfId="34">
      <calculatedColumnFormula>Table48[[#This Row],[mancare]]*0.02</calculatedColumnFormula>
    </tableColumn>
    <tableColumn id="26" xr3:uid="{DDFE318E-8E1E-4C6F-9023-332E0EAE3BE0}" name="scor total" dataDxfId="33">
      <calculatedColumnFormula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calculatedColumnFormula>
    </tableColumn>
    <tableColumn id="27" xr3:uid="{81922039-6C96-424D-ACB1-1A1E85E1CCCF}" name="tara" dataDxfId="32">
      <calculatedColumnFormula>Table48[[#This Row],[country]]</calculatedColumnFormula>
    </tableColumn>
    <tableColumn id="30" xr3:uid="{A88DD40E-CB0A-43AF-942D-4CDE138E3888}" name="Column1" dataDxfId="3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B927C1-C73E-49F4-AC44-E17A474C09F0}" name="Table4" displayName="Table4" ref="A3:AC18" totalsRowShown="0" headerRowDxfId="30" dataDxfId="29">
  <autoFilter ref="A3:AC18" xr:uid="{F1B927C1-C73E-49F4-AC44-E17A474C09F0}"/>
  <sortState xmlns:xlrd2="http://schemas.microsoft.com/office/spreadsheetml/2017/richdata2" ref="A4:AC18">
    <sortCondition descending="1" ref="AB3:AB18"/>
  </sortState>
  <tableColumns count="29">
    <tableColumn id="1" xr3:uid="{711BA2BD-62EC-4EBD-AD9E-E81E0DE331B7}" name="country" dataDxfId="28"/>
    <tableColumn id="2" xr3:uid="{B7CCECC1-658F-422C-9CFC-2A9D7D2DE2A6}" name="cultural" dataDxfId="27"/>
    <tableColumn id="3" xr3:uid="{41A01DD0-B16E-40DF-AFC1-F6983C7DCBF2}" name="cult val" dataDxfId="26">
      <calculatedColumnFormula>0.205*Table4[[#This Row],[cultural]]</calculatedColumnFormula>
    </tableColumn>
    <tableColumn id="4" xr3:uid="{E66BF793-2397-4F17-AF16-A2D460256A0E}" name="financiar" dataDxfId="25"/>
    <tableColumn id="5" xr3:uid="{56884889-3277-4EC5-8B24-41BB97BF67F3}" name="fin val" dataDxfId="24">
      <calculatedColumnFormula>Table4[[#This Row],[financiar]]*0.205</calculatedColumnFormula>
    </tableColumn>
    <tableColumn id="6" xr3:uid="{C3128FCC-ECDF-40C1-ABF4-C4A2B8DEDB96}" name="lingvistic" dataDxfId="23"/>
    <tableColumn id="7" xr3:uid="{015E522F-C3D8-415B-8D13-C73F3ACA4164}" name="ling val" dataDxfId="22">
      <calculatedColumnFormula>F4*0.08</calculatedColumnFormula>
    </tableColumn>
    <tableColumn id="8" xr3:uid="{703714AC-80DD-480F-BE7F-1F8685072B3F}" name="politic" dataDxfId="21"/>
    <tableColumn id="9" xr3:uid="{C0794519-8395-402F-BAF6-6232AFDC49FB}" name="pol val" dataDxfId="20">
      <calculatedColumnFormula>H4*0.1</calculatedColumnFormula>
    </tableColumn>
    <tableColumn id="10" xr3:uid="{863BCF6C-F875-4DDA-B316-CE04EF5B1598}" name="clima" dataDxfId="19"/>
    <tableColumn id="11" xr3:uid="{4D2A3C66-05A8-4EAB-AE67-3FC6904B119A}" name="clim val" dataDxfId="18">
      <calculatedColumnFormula>Table4[[#This Row],[clima]]*0.04</calculatedColumnFormula>
    </tableColumn>
    <tableColumn id="12" xr3:uid="{C00CB24C-F9C1-4757-87E3-B083746C9EB0}" name="locatie geografica" dataDxfId="17"/>
    <tableColumn id="13" xr3:uid="{DDEE25E6-F668-4213-AAE8-E20A5D6C1774}" name="loc val" dataDxfId="16">
      <calculatedColumnFormula>Table4[[#This Row],[locatie geografica]]*0.04</calculatedColumnFormula>
    </tableColumn>
    <tableColumn id="14" xr3:uid="{CA9B0A1B-0371-482E-8B2E-8A1313C5934F}" name="turistic" dataDxfId="15"/>
    <tableColumn id="15" xr3:uid="{1054C6EA-B1BA-4B66-A424-149B739D4A91}" name="tur val" dataDxfId="14">
      <calculatedColumnFormula>Table4[[#This Row],[turistic]]*0.04</calculatedColumnFormula>
    </tableColumn>
    <tableColumn id="16" xr3:uid="{FED4CE69-1C3E-44B3-8A6D-BD36015DBB29}" name="educatie" dataDxfId="13"/>
    <tableColumn id="17" xr3:uid="{6C59ED8F-95B4-4BB9-BBAA-369567FB82F1}" name="edu val" dataDxfId="12">
      <calculatedColumnFormula>Table4[[#This Row],[educatie]]*0.08</calculatedColumnFormula>
    </tableColumn>
    <tableColumn id="28" xr3:uid="{206E5875-F7A2-47B5-AE45-7EF01B739090}" name="safety" dataDxfId="11"/>
    <tableColumn id="27" xr3:uid="{77F5FA39-94E8-4DA9-A872-1431094C4A70}" name="saf val" dataDxfId="10">
      <calculatedColumnFormula>0.02*Table4[[#This Row],[safety]]</calculatedColumnFormula>
    </tableColumn>
    <tableColumn id="18" xr3:uid="{9B6714E2-4CD8-4BB0-BF8F-B5DDD09DE125}" name="oportunitati" dataDxfId="9"/>
    <tableColumn id="19" xr3:uid="{9473473F-DE34-4F7D-A876-68EA23FF880C}" name="opo val" dataDxfId="8">
      <calculatedColumnFormula>Table4[[#This Row],[oportunitati]]*0.05</calculatedColumnFormula>
    </tableColumn>
    <tableColumn id="20" xr3:uid="{9318F384-61E5-44B5-9C09-EC609B992F82}" name="societate" dataDxfId="7"/>
    <tableColumn id="21" xr3:uid="{DBDC7924-5A33-40F5-83F7-B43F0E6802B7}" name="soc val" dataDxfId="6">
      <calculatedColumnFormula>Table4[[#This Row],[societate]]*0.1</calculatedColumnFormula>
    </tableColumn>
    <tableColumn id="22" xr3:uid="{59D2A3B1-9E3C-4C75-8CF2-457A2BB63771}" name="taxe" dataDxfId="5"/>
    <tableColumn id="23" xr3:uid="{5659264B-B91E-402A-B036-E6137126CDF1}" name="tax val" dataDxfId="4">
      <calculatedColumnFormula>Table4[[#This Row],[taxe]]*0.025</calculatedColumnFormula>
    </tableColumn>
    <tableColumn id="24" xr3:uid="{D0833A81-E4DB-4DC6-A82B-D6593F7153E6}" name="mancare" dataDxfId="3"/>
    <tableColumn id="25" xr3:uid="{01CD2CD8-8F1B-400D-802C-0BCD82A57CAB}" name="man val" dataDxfId="2">
      <calculatedColumnFormula>Table4[[#This Row],[mancare]]*0.015</calculatedColumnFormula>
    </tableColumn>
    <tableColumn id="26" xr3:uid="{C7B4B452-983A-49DE-B130-70B17C9A5AFA}" name="scor total" dataDxfId="1">
      <calculatedColumnFormula>Table4[[#This Row],[man val]]+Table4[[#This Row],[tax val]]+Table4[[#This Row],[soc val]]+Table4[[#This Row],[opo val]]+Table4[[#This Row],[edu val]]+Table4[[#This Row],[tur val]]+Table4[[#This Row],[loc val]]+Table4[[#This Row],[clim val]]+Table4[[#This Row],[pol val]]+Table4[[#This Row],[ling val]]+Table4[[#This Row],[fin val]]+Table4[[#This Row],[cult val]]+Table4[[#This Row],[saf val]]</calculatedColumnFormula>
    </tableColumn>
    <tableColumn id="29" xr3:uid="{23799805-7FDC-44A9-A94E-4A14BD4987BA}" name="tara" dataDxfId="0">
      <calculatedColumnFormula>Table4[[#This Row],[country]]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F90D-DAAA-46B5-8EA3-F3FAF204E1C9}">
  <dimension ref="A1:AD205"/>
  <sheetViews>
    <sheetView tabSelected="1" workbookViewId="0">
      <selection activeCell="AC5" sqref="AC5"/>
    </sheetView>
  </sheetViews>
  <sheetFormatPr defaultRowHeight="14.5" x14ac:dyDescent="0.35"/>
  <cols>
    <col min="1" max="1" width="17.6328125" customWidth="1"/>
    <col min="2" max="2" width="11.26953125" customWidth="1"/>
    <col min="6" max="6" width="12.81640625" customWidth="1"/>
    <col min="7" max="7" width="10.26953125" customWidth="1"/>
    <col min="8" max="8" width="10.1796875" customWidth="1"/>
    <col min="10" max="10" width="9.90625" customWidth="1"/>
    <col min="11" max="11" width="12.1796875" customWidth="1"/>
    <col min="12" max="12" width="16.453125" customWidth="1"/>
    <col min="14" max="14" width="9.81640625" customWidth="1"/>
    <col min="16" max="16" width="13.6328125" customWidth="1"/>
    <col min="20" max="20" width="12.54296875" customWidth="1"/>
    <col min="26" max="26" width="10" customWidth="1"/>
    <col min="28" max="28" width="14" customWidth="1"/>
    <col min="29" max="29" width="12.1796875" customWidth="1"/>
  </cols>
  <sheetData>
    <row r="1" spans="1:30" x14ac:dyDescent="0.35">
      <c r="A1" s="2" t="s">
        <v>25</v>
      </c>
      <c r="B1" s="2">
        <v>0.2</v>
      </c>
      <c r="C1" s="2"/>
      <c r="D1" s="2">
        <v>0.215</v>
      </c>
      <c r="E1" s="2"/>
      <c r="F1" s="2">
        <v>0.08</v>
      </c>
      <c r="G1" s="2"/>
      <c r="H1" s="2">
        <v>0.1</v>
      </c>
      <c r="I1" s="2"/>
      <c r="J1" s="2">
        <v>3.5000000000000003E-2</v>
      </c>
      <c r="K1" s="2"/>
      <c r="L1" s="2">
        <v>3.5000000000000003E-2</v>
      </c>
      <c r="M1" s="2"/>
      <c r="N1" s="2">
        <v>0.04</v>
      </c>
      <c r="O1" s="2"/>
      <c r="P1" s="2">
        <v>0.08</v>
      </c>
      <c r="Q1" s="2"/>
      <c r="R1" s="2">
        <v>0.02</v>
      </c>
      <c r="S1" s="2"/>
      <c r="T1" s="2">
        <v>0.05</v>
      </c>
      <c r="U1" s="2"/>
      <c r="V1" s="2">
        <v>0.1</v>
      </c>
      <c r="W1" s="2"/>
      <c r="X1" s="2">
        <v>2.5000000000000001E-2</v>
      </c>
      <c r="Y1" s="2"/>
      <c r="Z1" s="2">
        <v>0.02</v>
      </c>
      <c r="AA1" s="2"/>
      <c r="AB1" s="2">
        <f>SUM(B1:Z1)</f>
        <v>1.0000000000000002</v>
      </c>
    </row>
    <row r="2" spans="1:30" s="1" customForma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30" x14ac:dyDescent="0.35">
      <c r="A3" s="5" t="s">
        <v>0</v>
      </c>
      <c r="B3" s="5" t="s">
        <v>1</v>
      </c>
      <c r="C3" s="5" t="s">
        <v>20</v>
      </c>
      <c r="D3" s="5" t="s">
        <v>9</v>
      </c>
      <c r="E3" s="5" t="s">
        <v>21</v>
      </c>
      <c r="F3" s="5" t="s">
        <v>2</v>
      </c>
      <c r="G3" s="5" t="s">
        <v>22</v>
      </c>
      <c r="H3" s="5" t="s">
        <v>3</v>
      </c>
      <c r="I3" s="5" t="s">
        <v>23</v>
      </c>
      <c r="J3" s="5" t="s">
        <v>4</v>
      </c>
      <c r="K3" s="5" t="s">
        <v>24</v>
      </c>
      <c r="L3" s="5" t="s">
        <v>6</v>
      </c>
      <c r="M3" s="5" t="s">
        <v>26</v>
      </c>
      <c r="N3" s="5" t="s">
        <v>7</v>
      </c>
      <c r="O3" s="5" t="s">
        <v>27</v>
      </c>
      <c r="P3" s="5" t="s">
        <v>18</v>
      </c>
      <c r="Q3" s="5" t="s">
        <v>28</v>
      </c>
      <c r="R3" s="5" t="s">
        <v>45</v>
      </c>
      <c r="S3" s="5" t="s">
        <v>46</v>
      </c>
      <c r="T3" s="5" t="s">
        <v>5</v>
      </c>
      <c r="U3" s="5" t="s">
        <v>29</v>
      </c>
      <c r="V3" s="5" t="s">
        <v>10</v>
      </c>
      <c r="W3" s="5" t="s">
        <v>30</v>
      </c>
      <c r="X3" s="5" t="s">
        <v>11</v>
      </c>
      <c r="Y3" s="5" t="s">
        <v>31</v>
      </c>
      <c r="Z3" s="5" t="s">
        <v>8</v>
      </c>
      <c r="AA3" s="5" t="s">
        <v>32</v>
      </c>
      <c r="AB3" s="5" t="s">
        <v>19</v>
      </c>
      <c r="AC3" s="5" t="s">
        <v>50</v>
      </c>
      <c r="AD3" s="5" t="s">
        <v>81</v>
      </c>
    </row>
    <row r="4" spans="1:30" x14ac:dyDescent="0.35">
      <c r="A4" s="6" t="s">
        <v>16</v>
      </c>
      <c r="B4" s="2">
        <v>10</v>
      </c>
      <c r="C4" s="2">
        <f>Table48[[#This Row],[cultural]]*0.2</f>
        <v>2</v>
      </c>
      <c r="D4" s="2">
        <v>10</v>
      </c>
      <c r="E4" s="2">
        <f>0.215*Table48[[#This Row],[financiar]]</f>
        <v>2.15</v>
      </c>
      <c r="F4" s="2">
        <v>10</v>
      </c>
      <c r="G4" s="2">
        <f t="shared" ref="G4:G35" si="0">F4*0.08</f>
        <v>0.8</v>
      </c>
      <c r="H4" s="2">
        <v>9.5</v>
      </c>
      <c r="I4" s="2">
        <f t="shared" ref="I4:I35" si="1">H4*0.1</f>
        <v>0.95000000000000007</v>
      </c>
      <c r="J4" s="2">
        <v>9.5</v>
      </c>
      <c r="K4" s="2">
        <f>Table48[[#This Row],[clima]]*0.035</f>
        <v>0.33250000000000002</v>
      </c>
      <c r="L4" s="2">
        <v>10</v>
      </c>
      <c r="M4" s="2">
        <f>Table48[[#This Row],[locatie geografica]]*0.035</f>
        <v>0.35000000000000003</v>
      </c>
      <c r="N4" s="2">
        <v>10</v>
      </c>
      <c r="O4" s="2">
        <f>Table48[[#This Row],[turistic]]*0.04</f>
        <v>0.4</v>
      </c>
      <c r="P4" s="2">
        <v>9.5</v>
      </c>
      <c r="Q4" s="2">
        <f>Table48[[#This Row],[educatie]]*0.08</f>
        <v>0.76</v>
      </c>
      <c r="R4" s="2">
        <v>10</v>
      </c>
      <c r="S4" s="2">
        <f>0.02*Table48[[#This Row],[safety]]</f>
        <v>0.2</v>
      </c>
      <c r="T4" s="2">
        <v>10</v>
      </c>
      <c r="U4" s="2">
        <f>Table48[[#This Row],[oportunitati]]*0.05</f>
        <v>0.5</v>
      </c>
      <c r="V4" s="2">
        <v>9.25</v>
      </c>
      <c r="W4" s="2">
        <f>Table48[[#This Row],[societate]]*0.1</f>
        <v>0.92500000000000004</v>
      </c>
      <c r="X4" s="2">
        <v>10</v>
      </c>
      <c r="Y4" s="2">
        <f>0.025*Table48[[#This Row],[taxe]]</f>
        <v>0.25</v>
      </c>
      <c r="Z4" s="2">
        <v>9.75</v>
      </c>
      <c r="AA4" s="2">
        <f>Table48[[#This Row],[mancare]]*0.02</f>
        <v>0.19500000000000001</v>
      </c>
      <c r="AB4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9.8124999999999982</v>
      </c>
      <c r="AC4" s="2" t="str">
        <f>Table48[[#This Row],[country]]</f>
        <v>Elvetia</v>
      </c>
      <c r="AD4" s="4">
        <v>1</v>
      </c>
    </row>
    <row r="5" spans="1:30" x14ac:dyDescent="0.35">
      <c r="A5" s="6" t="s">
        <v>17</v>
      </c>
      <c r="B5" s="2">
        <v>10</v>
      </c>
      <c r="C5" s="2">
        <f>Table48[[#This Row],[cultural]]*0.2</f>
        <v>2</v>
      </c>
      <c r="D5" s="2">
        <v>9.75</v>
      </c>
      <c r="E5" s="2">
        <f>0.215*Table48[[#This Row],[financiar]]</f>
        <v>2.0962499999999999</v>
      </c>
      <c r="F5" s="2">
        <v>10</v>
      </c>
      <c r="G5" s="2">
        <f t="shared" si="0"/>
        <v>0.8</v>
      </c>
      <c r="H5" s="2">
        <v>9.75</v>
      </c>
      <c r="I5" s="2">
        <f t="shared" si="1"/>
        <v>0.97500000000000009</v>
      </c>
      <c r="J5" s="2">
        <v>8.75</v>
      </c>
      <c r="K5" s="2">
        <f>Table48[[#This Row],[clima]]*0.035</f>
        <v>0.30625000000000002</v>
      </c>
      <c r="L5" s="2">
        <v>9.75</v>
      </c>
      <c r="M5" s="2">
        <f>Table48[[#This Row],[locatie geografica]]*0.035</f>
        <v>0.34125000000000005</v>
      </c>
      <c r="N5" s="2">
        <v>9.5</v>
      </c>
      <c r="O5" s="2">
        <f>Table48[[#This Row],[turistic]]*0.04</f>
        <v>0.38</v>
      </c>
      <c r="P5" s="2">
        <v>10</v>
      </c>
      <c r="Q5" s="2">
        <f>Table48[[#This Row],[educatie]]*0.08</f>
        <v>0.8</v>
      </c>
      <c r="R5" s="2">
        <v>10</v>
      </c>
      <c r="S5" s="2">
        <f>0.02*Table48[[#This Row],[safety]]</f>
        <v>0.2</v>
      </c>
      <c r="T5" s="2">
        <v>9</v>
      </c>
      <c r="U5" s="2">
        <f>Table48[[#This Row],[oportunitati]]*0.05</f>
        <v>0.45</v>
      </c>
      <c r="V5" s="2">
        <v>9.5</v>
      </c>
      <c r="W5" s="2">
        <f>Table48[[#This Row],[societate]]*0.1</f>
        <v>0.95000000000000007</v>
      </c>
      <c r="X5" s="2">
        <v>10</v>
      </c>
      <c r="Y5" s="2">
        <f>0.025*Table48[[#This Row],[taxe]]</f>
        <v>0.25</v>
      </c>
      <c r="Z5" s="2">
        <v>8.75</v>
      </c>
      <c r="AA5" s="2">
        <f>Table48[[#This Row],[mancare]]*0.02</f>
        <v>0.17500000000000002</v>
      </c>
      <c r="AB5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9.723749999999999</v>
      </c>
      <c r="AC5" s="2" t="str">
        <f>Table48[[#This Row],[country]]</f>
        <v>Luxembourg</v>
      </c>
      <c r="AD5" s="4">
        <v>2</v>
      </c>
    </row>
    <row r="6" spans="1:30" x14ac:dyDescent="0.35">
      <c r="A6" s="6" t="s">
        <v>82</v>
      </c>
      <c r="B6" s="2">
        <v>10</v>
      </c>
      <c r="C6" s="4">
        <f>Table48[[#This Row],[cultural]]*0.2</f>
        <v>2</v>
      </c>
      <c r="D6" s="2">
        <v>10</v>
      </c>
      <c r="E6" s="4">
        <f>0.215*Table48[[#This Row],[financiar]]</f>
        <v>2.15</v>
      </c>
      <c r="F6" s="2">
        <v>10</v>
      </c>
      <c r="G6" s="4">
        <f t="shared" si="0"/>
        <v>0.8</v>
      </c>
      <c r="H6" s="2">
        <v>8.75</v>
      </c>
      <c r="I6" s="4">
        <f t="shared" si="1"/>
        <v>0.875</v>
      </c>
      <c r="J6" s="2">
        <v>10</v>
      </c>
      <c r="K6" s="4">
        <f>Table48[[#This Row],[clima]]*0.035</f>
        <v>0.35000000000000003</v>
      </c>
      <c r="L6" s="2">
        <v>9.4</v>
      </c>
      <c r="M6" s="4">
        <f>Table48[[#This Row],[locatie geografica]]*0.035</f>
        <v>0.32900000000000007</v>
      </c>
      <c r="N6" s="2">
        <v>9.25</v>
      </c>
      <c r="O6" s="4">
        <f>Table48[[#This Row],[turistic]]*0.04</f>
        <v>0.37</v>
      </c>
      <c r="P6" s="2">
        <v>9.5</v>
      </c>
      <c r="Q6" s="4">
        <f>Table48[[#This Row],[educatie]]*0.08</f>
        <v>0.76</v>
      </c>
      <c r="R6" s="4">
        <v>9.5</v>
      </c>
      <c r="S6" s="4">
        <f>0.02*Table48[[#This Row],[safety]]</f>
        <v>0.19</v>
      </c>
      <c r="T6" s="2">
        <v>8.5</v>
      </c>
      <c r="U6" s="4">
        <f>Table48[[#This Row],[oportunitati]]*0.05</f>
        <v>0.42500000000000004</v>
      </c>
      <c r="V6" s="2">
        <v>9</v>
      </c>
      <c r="W6" s="4">
        <f>Table48[[#This Row],[societate]]*0.1</f>
        <v>0.9</v>
      </c>
      <c r="X6" s="2">
        <v>10</v>
      </c>
      <c r="Y6" s="4">
        <f>0.025*Table48[[#This Row],[taxe]]</f>
        <v>0.25</v>
      </c>
      <c r="Z6" s="2">
        <v>9</v>
      </c>
      <c r="AA6" s="4">
        <f>Table48[[#This Row],[mancare]]*0.02</f>
        <v>0.18</v>
      </c>
      <c r="AB6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9.5789999999999988</v>
      </c>
      <c r="AC6" s="4" t="str">
        <f>Table48[[#This Row],[country]]</f>
        <v>Monaco</v>
      </c>
      <c r="AD6" s="4">
        <v>3</v>
      </c>
    </row>
    <row r="7" spans="1:30" x14ac:dyDescent="0.35">
      <c r="A7" s="6" t="s">
        <v>42</v>
      </c>
      <c r="B7" s="2">
        <v>10</v>
      </c>
      <c r="C7" s="4">
        <f>Table48[[#This Row],[cultural]]*0.2</f>
        <v>2</v>
      </c>
      <c r="D7" s="2">
        <v>9.6750000000000007</v>
      </c>
      <c r="E7" s="4">
        <f>0.215*Table48[[#This Row],[financiar]]</f>
        <v>2.0801250000000002</v>
      </c>
      <c r="F7" s="2">
        <v>10</v>
      </c>
      <c r="G7" s="4">
        <f t="shared" si="0"/>
        <v>0.8</v>
      </c>
      <c r="H7" s="2">
        <v>10</v>
      </c>
      <c r="I7" s="4">
        <f t="shared" si="1"/>
        <v>1</v>
      </c>
      <c r="J7" s="2">
        <v>8</v>
      </c>
      <c r="K7" s="4">
        <f>Table48[[#This Row],[clima]]*0.035</f>
        <v>0.28000000000000003</v>
      </c>
      <c r="L7" s="2">
        <v>6.2</v>
      </c>
      <c r="M7" s="4">
        <f>Table48[[#This Row],[locatie geografica]]*0.035</f>
        <v>0.21700000000000003</v>
      </c>
      <c r="N7" s="2">
        <v>8.75</v>
      </c>
      <c r="O7" s="4">
        <f>Table48[[#This Row],[turistic]]*0.04</f>
        <v>0.35000000000000003</v>
      </c>
      <c r="P7" s="2">
        <v>10</v>
      </c>
      <c r="Q7" s="4">
        <f>Table48[[#This Row],[educatie]]*0.08</f>
        <v>0.8</v>
      </c>
      <c r="R7" s="4">
        <v>10</v>
      </c>
      <c r="S7" s="4">
        <f>0.02*Table48[[#This Row],[safety]]</f>
        <v>0.2</v>
      </c>
      <c r="T7" s="2">
        <v>9</v>
      </c>
      <c r="U7" s="4">
        <f>Table48[[#This Row],[oportunitati]]*0.05</f>
        <v>0.45</v>
      </c>
      <c r="V7" s="2">
        <v>10</v>
      </c>
      <c r="W7" s="4">
        <f>Table48[[#This Row],[societate]]*0.1</f>
        <v>1</v>
      </c>
      <c r="X7" s="2">
        <v>6.5</v>
      </c>
      <c r="Y7" s="4">
        <f>0.025*Table48[[#This Row],[taxe]]</f>
        <v>0.16250000000000001</v>
      </c>
      <c r="Z7" s="2">
        <v>8.25</v>
      </c>
      <c r="AA7" s="4">
        <f>Table48[[#This Row],[mancare]]*0.02</f>
        <v>0.16500000000000001</v>
      </c>
      <c r="AB7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9.504624999999999</v>
      </c>
      <c r="AC7" s="2" t="str">
        <f>Table48[[#This Row],[country]]</f>
        <v>Norvegia</v>
      </c>
      <c r="AD7" s="4">
        <v>6</v>
      </c>
    </row>
    <row r="8" spans="1:30" x14ac:dyDescent="0.35">
      <c r="A8" s="6" t="s">
        <v>41</v>
      </c>
      <c r="B8" s="2">
        <v>10</v>
      </c>
      <c r="C8" s="4">
        <f>Table48[[#This Row],[cultural]]*0.2</f>
        <v>2</v>
      </c>
      <c r="D8" s="2">
        <v>9</v>
      </c>
      <c r="E8" s="4">
        <f>0.215*Table48[[#This Row],[financiar]]</f>
        <v>1.9350000000000001</v>
      </c>
      <c r="F8" s="2">
        <v>10</v>
      </c>
      <c r="G8" s="4">
        <f t="shared" si="0"/>
        <v>0.8</v>
      </c>
      <c r="H8" s="2">
        <v>10</v>
      </c>
      <c r="I8" s="4">
        <f t="shared" si="1"/>
        <v>1</v>
      </c>
      <c r="J8" s="2">
        <v>8.75</v>
      </c>
      <c r="K8" s="4">
        <f>Table48[[#This Row],[clima]]*0.035</f>
        <v>0.30625000000000002</v>
      </c>
      <c r="L8" s="2">
        <v>9</v>
      </c>
      <c r="M8" s="4">
        <f>Table48[[#This Row],[locatie geografica]]*0.035</f>
        <v>0.31500000000000006</v>
      </c>
      <c r="N8" s="2">
        <v>10</v>
      </c>
      <c r="O8" s="4">
        <f>Table48[[#This Row],[turistic]]*0.04</f>
        <v>0.4</v>
      </c>
      <c r="P8" s="2">
        <v>10</v>
      </c>
      <c r="Q8" s="4">
        <f>Table48[[#This Row],[educatie]]*0.08</f>
        <v>0.8</v>
      </c>
      <c r="R8" s="4">
        <v>8.9</v>
      </c>
      <c r="S8" s="4">
        <f>0.02*Table48[[#This Row],[safety]]</f>
        <v>0.17800000000000002</v>
      </c>
      <c r="T8" s="2">
        <v>9.6999999999999993</v>
      </c>
      <c r="U8" s="4">
        <f>Table48[[#This Row],[oportunitati]]*0.05</f>
        <v>0.48499999999999999</v>
      </c>
      <c r="V8" s="2">
        <v>9.5</v>
      </c>
      <c r="W8" s="4">
        <f>Table48[[#This Row],[societate]]*0.1</f>
        <v>0.95000000000000007</v>
      </c>
      <c r="X8" s="2">
        <v>6</v>
      </c>
      <c r="Y8" s="4">
        <f>0.025*Table48[[#This Row],[taxe]]</f>
        <v>0.15000000000000002</v>
      </c>
      <c r="Z8" s="2">
        <v>9</v>
      </c>
      <c r="AA8" s="4">
        <f>Table48[[#This Row],[mancare]]*0.02</f>
        <v>0.18</v>
      </c>
      <c r="AB8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9.49925</v>
      </c>
      <c r="AC8" s="2" t="str">
        <f>Table48[[#This Row],[country]]</f>
        <v>Belgia</v>
      </c>
      <c r="AD8" s="4">
        <v>4</v>
      </c>
    </row>
    <row r="9" spans="1:30" x14ac:dyDescent="0.35">
      <c r="A9" s="6" t="s">
        <v>35</v>
      </c>
      <c r="B9" s="2">
        <v>10</v>
      </c>
      <c r="C9" s="2">
        <f>Table48[[#This Row],[cultural]]*0.2</f>
        <v>2</v>
      </c>
      <c r="D9" s="2">
        <v>9</v>
      </c>
      <c r="E9" s="2">
        <f>0.215*Table48[[#This Row],[financiar]]</f>
        <v>1.9350000000000001</v>
      </c>
      <c r="F9" s="2">
        <v>10</v>
      </c>
      <c r="G9" s="2">
        <f t="shared" si="0"/>
        <v>0.8</v>
      </c>
      <c r="H9" s="2">
        <v>9.75</v>
      </c>
      <c r="I9" s="2">
        <f t="shared" si="1"/>
        <v>0.97500000000000009</v>
      </c>
      <c r="J9" s="2">
        <v>9.3000000000000007</v>
      </c>
      <c r="K9" s="2">
        <f>Table48[[#This Row],[clima]]*0.035</f>
        <v>0.32550000000000007</v>
      </c>
      <c r="L9" s="2">
        <v>9</v>
      </c>
      <c r="M9" s="2">
        <f>Table48[[#This Row],[locatie geografica]]*0.035</f>
        <v>0.31500000000000006</v>
      </c>
      <c r="N9" s="2">
        <v>10</v>
      </c>
      <c r="O9" s="2">
        <f>Table48[[#This Row],[turistic]]*0.04</f>
        <v>0.4</v>
      </c>
      <c r="P9" s="2">
        <v>9.9</v>
      </c>
      <c r="Q9" s="2">
        <f>Table48[[#This Row],[educatie]]*0.08</f>
        <v>0.79200000000000004</v>
      </c>
      <c r="R9" s="2">
        <v>8.5</v>
      </c>
      <c r="S9" s="2">
        <f>0.02*Table48[[#This Row],[safety]]</f>
        <v>0.17</v>
      </c>
      <c r="T9" s="2">
        <v>9.5</v>
      </c>
      <c r="U9" s="2">
        <f>Table48[[#This Row],[oportunitati]]*0.05</f>
        <v>0.47500000000000003</v>
      </c>
      <c r="V9" s="2">
        <v>9.5</v>
      </c>
      <c r="W9" s="2">
        <f>Table48[[#This Row],[societate]]*0.1</f>
        <v>0.95000000000000007</v>
      </c>
      <c r="X9" s="2">
        <v>5</v>
      </c>
      <c r="Y9" s="2">
        <f>0.025*Table48[[#This Row],[taxe]]</f>
        <v>0.125</v>
      </c>
      <c r="Z9" s="2">
        <v>10</v>
      </c>
      <c r="AA9" s="2">
        <f>Table48[[#This Row],[mancare]]*0.02</f>
        <v>0.2</v>
      </c>
      <c r="AB9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9.4625000000000004</v>
      </c>
      <c r="AC9" s="2" t="str">
        <f>Table48[[#This Row],[country]]</f>
        <v>Franta</v>
      </c>
      <c r="AD9" s="4">
        <v>5</v>
      </c>
    </row>
    <row r="10" spans="1:30" x14ac:dyDescent="0.35">
      <c r="A10" s="6" t="s">
        <v>12</v>
      </c>
      <c r="B10" s="2">
        <v>10</v>
      </c>
      <c r="C10" s="2">
        <f>Table48[[#This Row],[cultural]]*0.2</f>
        <v>2</v>
      </c>
      <c r="D10" s="2">
        <v>9.5</v>
      </c>
      <c r="E10" s="2">
        <f>0.215*Table48[[#This Row],[financiar]]</f>
        <v>2.0425</v>
      </c>
      <c r="F10" s="2">
        <v>8.5</v>
      </c>
      <c r="G10" s="2">
        <f t="shared" si="0"/>
        <v>0.68</v>
      </c>
      <c r="H10" s="2">
        <v>10</v>
      </c>
      <c r="I10" s="2">
        <f t="shared" si="1"/>
        <v>1</v>
      </c>
      <c r="J10" s="2">
        <v>7.9</v>
      </c>
      <c r="K10" s="2">
        <f>Table48[[#This Row],[clima]]*0.035</f>
        <v>0.27650000000000002</v>
      </c>
      <c r="L10" s="2">
        <v>7.5</v>
      </c>
      <c r="M10" s="2">
        <f>Table48[[#This Row],[locatie geografica]]*0.035</f>
        <v>0.26250000000000001</v>
      </c>
      <c r="N10" s="2">
        <v>7.85</v>
      </c>
      <c r="O10" s="2">
        <f>Table48[[#This Row],[turistic]]*0.04</f>
        <v>0.314</v>
      </c>
      <c r="P10" s="2">
        <v>10</v>
      </c>
      <c r="Q10" s="2">
        <f>Table48[[#This Row],[educatie]]*0.08</f>
        <v>0.8</v>
      </c>
      <c r="R10" s="2">
        <v>10</v>
      </c>
      <c r="S10" s="2">
        <f>0.02*Table48[[#This Row],[safety]]</f>
        <v>0.2</v>
      </c>
      <c r="T10" s="2">
        <v>9.4</v>
      </c>
      <c r="U10" s="2">
        <f>Table48[[#This Row],[oportunitati]]*0.05</f>
        <v>0.47000000000000003</v>
      </c>
      <c r="V10" s="2">
        <v>10</v>
      </c>
      <c r="W10" s="2">
        <f>Table48[[#This Row],[societate]]*0.1</f>
        <v>1</v>
      </c>
      <c r="X10" s="2">
        <v>4</v>
      </c>
      <c r="Y10" s="2">
        <f>0.025*Table48[[#This Row],[taxe]]</f>
        <v>0.1</v>
      </c>
      <c r="Z10" s="2">
        <v>7</v>
      </c>
      <c r="AA10" s="2">
        <f>Table48[[#This Row],[mancare]]*0.02</f>
        <v>0.14000000000000001</v>
      </c>
      <c r="AB10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9.285499999999999</v>
      </c>
      <c r="AC10" s="2" t="str">
        <f>Table48[[#This Row],[country]]</f>
        <v>Danemarca</v>
      </c>
      <c r="AD10" s="4">
        <v>7</v>
      </c>
    </row>
    <row r="11" spans="1:30" x14ac:dyDescent="0.35">
      <c r="A11" s="6" t="s">
        <v>37</v>
      </c>
      <c r="B11" s="2">
        <v>10</v>
      </c>
      <c r="C11" s="2">
        <f>Table48[[#This Row],[cultural]]*0.2</f>
        <v>2</v>
      </c>
      <c r="D11" s="2">
        <v>8.5</v>
      </c>
      <c r="E11" s="2">
        <f>0.215*Table48[[#This Row],[financiar]]</f>
        <v>1.8274999999999999</v>
      </c>
      <c r="F11" s="2">
        <v>10</v>
      </c>
      <c r="G11" s="2">
        <f t="shared" si="0"/>
        <v>0.8</v>
      </c>
      <c r="H11" s="2">
        <v>9.5</v>
      </c>
      <c r="I11" s="2">
        <f t="shared" si="1"/>
        <v>0.95000000000000007</v>
      </c>
      <c r="J11" s="2">
        <v>9.3000000000000007</v>
      </c>
      <c r="K11" s="2">
        <f>Table48[[#This Row],[clima]]*0.035</f>
        <v>0.32550000000000007</v>
      </c>
      <c r="L11" s="2">
        <v>8.75</v>
      </c>
      <c r="M11" s="2">
        <f>Table48[[#This Row],[locatie geografica]]*0.035</f>
        <v>0.30625000000000002</v>
      </c>
      <c r="N11" s="2">
        <v>10</v>
      </c>
      <c r="O11" s="2">
        <f>Table48[[#This Row],[turistic]]*0.04</f>
        <v>0.4</v>
      </c>
      <c r="P11" s="2">
        <v>9.1</v>
      </c>
      <c r="Q11" s="2">
        <f>Table48[[#This Row],[educatie]]*0.08</f>
        <v>0.72799999999999998</v>
      </c>
      <c r="R11" s="2">
        <v>8.75</v>
      </c>
      <c r="S11" s="2">
        <f>0.02*Table48[[#This Row],[safety]]</f>
        <v>0.17500000000000002</v>
      </c>
      <c r="T11" s="2">
        <v>9</v>
      </c>
      <c r="U11" s="2">
        <f>Table48[[#This Row],[oportunitati]]*0.05</f>
        <v>0.45</v>
      </c>
      <c r="V11" s="2">
        <v>9.6</v>
      </c>
      <c r="W11" s="2">
        <f>Table48[[#This Row],[societate]]*0.1</f>
        <v>0.96</v>
      </c>
      <c r="X11" s="2">
        <v>5</v>
      </c>
      <c r="Y11" s="2">
        <f>0.025*Table48[[#This Row],[taxe]]</f>
        <v>0.125</v>
      </c>
      <c r="Z11" s="2">
        <v>10</v>
      </c>
      <c r="AA11" s="2">
        <f>Table48[[#This Row],[mancare]]*0.02</f>
        <v>0.2</v>
      </c>
      <c r="AB11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9.2472500000000011</v>
      </c>
      <c r="AC11" s="2" t="str">
        <f>Table48[[#This Row],[country]]</f>
        <v>Italia</v>
      </c>
      <c r="AD11" s="4">
        <v>8</v>
      </c>
    </row>
    <row r="12" spans="1:30" x14ac:dyDescent="0.35">
      <c r="A12" s="6" t="s">
        <v>14</v>
      </c>
      <c r="B12" s="2">
        <v>9.5</v>
      </c>
      <c r="C12" s="2">
        <f>Table48[[#This Row],[cultural]]*0.2</f>
        <v>1.9000000000000001</v>
      </c>
      <c r="D12" s="2">
        <v>9.1999999999999993</v>
      </c>
      <c r="E12" s="2">
        <f>0.215*Table48[[#This Row],[financiar]]</f>
        <v>1.9779999999999998</v>
      </c>
      <c r="F12" s="2">
        <v>8.8000000000000007</v>
      </c>
      <c r="G12" s="2">
        <f t="shared" si="0"/>
        <v>0.70400000000000007</v>
      </c>
      <c r="H12" s="2">
        <v>9.5</v>
      </c>
      <c r="I12" s="2">
        <f t="shared" si="1"/>
        <v>0.95000000000000007</v>
      </c>
      <c r="J12" s="2">
        <v>8.75</v>
      </c>
      <c r="K12" s="2">
        <f>Table48[[#This Row],[clima]]*0.035</f>
        <v>0.30625000000000002</v>
      </c>
      <c r="L12" s="2">
        <v>9.6999999999999993</v>
      </c>
      <c r="M12" s="2">
        <f>Table48[[#This Row],[locatie geografica]]*0.035</f>
        <v>0.33950000000000002</v>
      </c>
      <c r="N12" s="2">
        <v>10</v>
      </c>
      <c r="O12" s="2">
        <f>Table48[[#This Row],[turistic]]*0.04</f>
        <v>0.4</v>
      </c>
      <c r="P12" s="2">
        <v>9.75</v>
      </c>
      <c r="Q12" s="2">
        <f>Table48[[#This Row],[educatie]]*0.08</f>
        <v>0.78</v>
      </c>
      <c r="R12" s="2">
        <v>9.85</v>
      </c>
      <c r="S12" s="2">
        <f>0.02*Table48[[#This Row],[safety]]</f>
        <v>0.19700000000000001</v>
      </c>
      <c r="T12" s="2">
        <v>9.8000000000000007</v>
      </c>
      <c r="U12" s="2">
        <f>Table48[[#This Row],[oportunitati]]*0.05</f>
        <v>0.49000000000000005</v>
      </c>
      <c r="V12" s="2">
        <v>8.75</v>
      </c>
      <c r="W12" s="2">
        <f>Table48[[#This Row],[societate]]*0.1</f>
        <v>0.875</v>
      </c>
      <c r="X12" s="2">
        <v>6</v>
      </c>
      <c r="Y12" s="2">
        <f>0.025*Table48[[#This Row],[taxe]]</f>
        <v>0.15000000000000002</v>
      </c>
      <c r="Z12" s="2">
        <v>8.75</v>
      </c>
      <c r="AA12" s="2">
        <f>Table48[[#This Row],[mancare]]*0.02</f>
        <v>0.17500000000000002</v>
      </c>
      <c r="AB12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9.244749999999998</v>
      </c>
      <c r="AC12" s="2" t="str">
        <f>Table48[[#This Row],[country]]</f>
        <v>Germania</v>
      </c>
      <c r="AD12" s="4">
        <v>9</v>
      </c>
    </row>
    <row r="13" spans="1:30" x14ac:dyDescent="0.35">
      <c r="A13" s="6" t="s">
        <v>34</v>
      </c>
      <c r="B13" s="2">
        <v>9.25</v>
      </c>
      <c r="C13" s="4">
        <f>Table48[[#This Row],[cultural]]*0.2</f>
        <v>1.85</v>
      </c>
      <c r="D13" s="2">
        <v>9.1</v>
      </c>
      <c r="E13" s="4">
        <f>0.215*Table48[[#This Row],[financiar]]</f>
        <v>1.9564999999999999</v>
      </c>
      <c r="F13" s="2">
        <v>8.8000000000000007</v>
      </c>
      <c r="G13" s="4">
        <f t="shared" si="0"/>
        <v>0.70400000000000007</v>
      </c>
      <c r="H13" s="2">
        <v>9.5</v>
      </c>
      <c r="I13" s="4">
        <f t="shared" si="1"/>
        <v>0.95000000000000007</v>
      </c>
      <c r="J13" s="2">
        <v>8.75</v>
      </c>
      <c r="K13" s="4">
        <f>Table48[[#This Row],[clima]]*0.035</f>
        <v>0.30625000000000002</v>
      </c>
      <c r="L13" s="2">
        <v>10</v>
      </c>
      <c r="M13" s="4">
        <f>Table48[[#This Row],[locatie geografica]]*0.035</f>
        <v>0.35000000000000003</v>
      </c>
      <c r="N13" s="2">
        <v>10</v>
      </c>
      <c r="O13" s="4">
        <f>Table48[[#This Row],[turistic]]*0.04</f>
        <v>0.4</v>
      </c>
      <c r="P13" s="2">
        <v>9.75</v>
      </c>
      <c r="Q13" s="4">
        <f>Table48[[#This Row],[educatie]]*0.08</f>
        <v>0.78</v>
      </c>
      <c r="R13" s="4">
        <v>10</v>
      </c>
      <c r="S13" s="4">
        <f>0.02*Table48[[#This Row],[safety]]</f>
        <v>0.2</v>
      </c>
      <c r="T13" s="2">
        <v>9.1</v>
      </c>
      <c r="U13" s="4">
        <f>Table48[[#This Row],[oportunitati]]*0.05</f>
        <v>0.45500000000000002</v>
      </c>
      <c r="V13" s="2">
        <v>8.75</v>
      </c>
      <c r="W13" s="4">
        <f>Table48[[#This Row],[societate]]*0.1</f>
        <v>0.875</v>
      </c>
      <c r="X13" s="2">
        <v>6</v>
      </c>
      <c r="Y13" s="4">
        <f>0.025*Table48[[#This Row],[taxe]]</f>
        <v>0.15000000000000002</v>
      </c>
      <c r="Z13" s="2">
        <v>8.75</v>
      </c>
      <c r="AA13" s="4">
        <f>Table48[[#This Row],[mancare]]*0.02</f>
        <v>0.17500000000000002</v>
      </c>
      <c r="AB13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9.1517499999999998</v>
      </c>
      <c r="AC13" s="2" t="str">
        <f>Table48[[#This Row],[country]]</f>
        <v>Austria</v>
      </c>
      <c r="AD13" s="4">
        <v>11</v>
      </c>
    </row>
    <row r="14" spans="1:30" x14ac:dyDescent="0.35">
      <c r="A14" s="6" t="s">
        <v>40</v>
      </c>
      <c r="B14" s="2">
        <v>10</v>
      </c>
      <c r="C14" s="4">
        <f>Table48[[#This Row],[cultural]]*0.2</f>
        <v>2</v>
      </c>
      <c r="D14" s="2">
        <v>8</v>
      </c>
      <c r="E14" s="4">
        <f>0.215*Table48[[#This Row],[financiar]]</f>
        <v>1.72</v>
      </c>
      <c r="F14" s="2">
        <v>10</v>
      </c>
      <c r="G14" s="4">
        <f t="shared" si="0"/>
        <v>0.8</v>
      </c>
      <c r="H14" s="2">
        <v>9.75</v>
      </c>
      <c r="I14" s="4">
        <f t="shared" si="1"/>
        <v>0.97500000000000009</v>
      </c>
      <c r="J14" s="2">
        <v>9</v>
      </c>
      <c r="K14" s="4">
        <f>Table48[[#This Row],[clima]]*0.035</f>
        <v>0.31500000000000006</v>
      </c>
      <c r="L14" s="2">
        <v>10</v>
      </c>
      <c r="M14" s="4">
        <f>Table48[[#This Row],[locatie geografica]]*0.035</f>
        <v>0.35000000000000003</v>
      </c>
      <c r="N14" s="2">
        <v>9.85</v>
      </c>
      <c r="O14" s="4">
        <f>Table48[[#This Row],[turistic]]*0.04</f>
        <v>0.39400000000000002</v>
      </c>
      <c r="P14" s="2">
        <v>9.1</v>
      </c>
      <c r="Q14" s="4">
        <f>Table48[[#This Row],[educatie]]*0.08</f>
        <v>0.72799999999999998</v>
      </c>
      <c r="R14" s="4">
        <v>10</v>
      </c>
      <c r="S14" s="4">
        <f>0.02*Table48[[#This Row],[safety]]</f>
        <v>0.2</v>
      </c>
      <c r="T14" s="2">
        <v>8.25</v>
      </c>
      <c r="U14" s="4">
        <f>Table48[[#This Row],[oportunitati]]*0.05</f>
        <v>0.41250000000000003</v>
      </c>
      <c r="V14" s="2">
        <v>9.25</v>
      </c>
      <c r="W14" s="4">
        <f>Table48[[#This Row],[societate]]*0.1</f>
        <v>0.92500000000000004</v>
      </c>
      <c r="X14" s="2">
        <v>6</v>
      </c>
      <c r="Y14" s="4">
        <f>0.025*Table48[[#This Row],[taxe]]</f>
        <v>0.15000000000000002</v>
      </c>
      <c r="Z14" s="2">
        <v>9</v>
      </c>
      <c r="AA14" s="4">
        <f>Table48[[#This Row],[mancare]]*0.02</f>
        <v>0.18</v>
      </c>
      <c r="AB14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9.1494999999999997</v>
      </c>
      <c r="AC14" s="2" t="str">
        <f>Table48[[#This Row],[country]]</f>
        <v>Cehia</v>
      </c>
      <c r="AD14" s="4">
        <v>10</v>
      </c>
    </row>
    <row r="15" spans="1:30" x14ac:dyDescent="0.35">
      <c r="A15" s="6" t="s">
        <v>47</v>
      </c>
      <c r="B15" s="2">
        <v>9</v>
      </c>
      <c r="C15" s="4">
        <f>Table48[[#This Row],[cultural]]*0.2</f>
        <v>1.8</v>
      </c>
      <c r="D15" s="2">
        <v>9.5</v>
      </c>
      <c r="E15" s="4">
        <f>0.215*Table48[[#This Row],[financiar]]</f>
        <v>2.0425</v>
      </c>
      <c r="F15" s="2">
        <v>9.85</v>
      </c>
      <c r="G15" s="4">
        <f t="shared" si="0"/>
        <v>0.78800000000000003</v>
      </c>
      <c r="H15" s="2">
        <v>10</v>
      </c>
      <c r="I15" s="4">
        <f t="shared" si="1"/>
        <v>1</v>
      </c>
      <c r="J15" s="2">
        <v>8.5</v>
      </c>
      <c r="K15" s="4">
        <f>Table48[[#This Row],[clima]]*0.035</f>
        <v>0.29750000000000004</v>
      </c>
      <c r="L15" s="2">
        <v>4.5</v>
      </c>
      <c r="M15" s="4">
        <f>Table48[[#This Row],[locatie geografica]]*0.035</f>
        <v>0.15750000000000003</v>
      </c>
      <c r="N15" s="2">
        <v>7.5</v>
      </c>
      <c r="O15" s="4">
        <f>Table48[[#This Row],[turistic]]*0.04</f>
        <v>0.3</v>
      </c>
      <c r="P15" s="2">
        <v>8.75</v>
      </c>
      <c r="Q15" s="4">
        <f>Table48[[#This Row],[educatie]]*0.08</f>
        <v>0.70000000000000007</v>
      </c>
      <c r="R15" s="4">
        <v>10</v>
      </c>
      <c r="S15" s="4">
        <f>0.02*Table48[[#This Row],[safety]]</f>
        <v>0.2</v>
      </c>
      <c r="T15" s="2">
        <v>9.75</v>
      </c>
      <c r="U15" s="4">
        <f>Table48[[#This Row],[oportunitati]]*0.05</f>
        <v>0.48750000000000004</v>
      </c>
      <c r="V15" s="2">
        <v>10</v>
      </c>
      <c r="W15" s="4">
        <f>Table48[[#This Row],[societate]]*0.1</f>
        <v>1</v>
      </c>
      <c r="X15" s="2">
        <v>5.5</v>
      </c>
      <c r="Y15" s="4">
        <f>0.025*Table48[[#This Row],[taxe]]</f>
        <v>0.13750000000000001</v>
      </c>
      <c r="Z15" s="2">
        <v>8</v>
      </c>
      <c r="AA15" s="4">
        <f>Table48[[#This Row],[mancare]]*0.02</f>
        <v>0.16</v>
      </c>
      <c r="AB15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9.0705000000000009</v>
      </c>
      <c r="AC15" s="4" t="str">
        <f>Table48[[#This Row],[country]]</f>
        <v>Canada</v>
      </c>
      <c r="AD15" s="4">
        <v>12</v>
      </c>
    </row>
    <row r="16" spans="1:30" x14ac:dyDescent="0.35">
      <c r="A16" s="6" t="s">
        <v>54</v>
      </c>
      <c r="B16" s="2">
        <v>10</v>
      </c>
      <c r="C16" s="4">
        <f>Table48[[#This Row],[cultural]]*0.2</f>
        <v>2</v>
      </c>
      <c r="D16" s="2">
        <v>8</v>
      </c>
      <c r="E16" s="4">
        <f>0.215*Table48[[#This Row],[financiar]]</f>
        <v>1.72</v>
      </c>
      <c r="F16" s="2">
        <v>10</v>
      </c>
      <c r="G16" s="4">
        <f t="shared" si="0"/>
        <v>0.8</v>
      </c>
      <c r="H16" s="2">
        <v>10</v>
      </c>
      <c r="I16" s="4">
        <f t="shared" si="1"/>
        <v>1</v>
      </c>
      <c r="J16" s="2">
        <v>10</v>
      </c>
      <c r="K16" s="4">
        <f>Table48[[#This Row],[clima]]*0.035</f>
        <v>0.35000000000000003</v>
      </c>
      <c r="L16" s="2">
        <v>5.6</v>
      </c>
      <c r="M16" s="4">
        <f>Table48[[#This Row],[locatie geografica]]*0.035</f>
        <v>0.19600000000000001</v>
      </c>
      <c r="N16" s="2">
        <v>9.5</v>
      </c>
      <c r="O16" s="4">
        <f>Table48[[#This Row],[turistic]]*0.04</f>
        <v>0.38</v>
      </c>
      <c r="P16" s="2">
        <v>8.85</v>
      </c>
      <c r="Q16" s="4">
        <f>Table48[[#This Row],[educatie]]*0.08</f>
        <v>0.70799999999999996</v>
      </c>
      <c r="R16" s="4">
        <v>9.75</v>
      </c>
      <c r="S16" s="4">
        <f>0.02*Table48[[#This Row],[safety]]</f>
        <v>0.19500000000000001</v>
      </c>
      <c r="T16" s="2">
        <v>8.25</v>
      </c>
      <c r="U16" s="4">
        <f>Table48[[#This Row],[oportunitati]]*0.05</f>
        <v>0.41250000000000003</v>
      </c>
      <c r="V16" s="2">
        <v>9.75</v>
      </c>
      <c r="W16" s="4">
        <f>Table48[[#This Row],[societate]]*0.1</f>
        <v>0.97500000000000009</v>
      </c>
      <c r="X16" s="2">
        <v>5</v>
      </c>
      <c r="Y16" s="4">
        <f>0.025*Table48[[#This Row],[taxe]]</f>
        <v>0.125</v>
      </c>
      <c r="Z16" s="2">
        <v>9.5</v>
      </c>
      <c r="AA16" s="4">
        <f>Table48[[#This Row],[mancare]]*0.02</f>
        <v>0.19</v>
      </c>
      <c r="AB16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9.0515000000000008</v>
      </c>
      <c r="AC16" s="4" t="str">
        <f>Table48[[#This Row],[country]]</f>
        <v>Portugalia</v>
      </c>
      <c r="AD16" s="4">
        <v>14</v>
      </c>
    </row>
    <row r="17" spans="1:30" x14ac:dyDescent="0.35">
      <c r="A17" s="6" t="s">
        <v>55</v>
      </c>
      <c r="B17" s="2">
        <v>9.5</v>
      </c>
      <c r="C17" s="4">
        <f>Table48[[#This Row],[cultural]]*0.2</f>
        <v>1.9000000000000001</v>
      </c>
      <c r="D17" s="2">
        <v>9.3000000000000007</v>
      </c>
      <c r="E17" s="4">
        <f>0.215*Table48[[#This Row],[financiar]]</f>
        <v>1.9995000000000001</v>
      </c>
      <c r="F17" s="2">
        <v>9.5</v>
      </c>
      <c r="G17" s="4">
        <f t="shared" si="0"/>
        <v>0.76</v>
      </c>
      <c r="H17" s="2">
        <v>9</v>
      </c>
      <c r="I17" s="4">
        <f t="shared" si="1"/>
        <v>0.9</v>
      </c>
      <c r="J17" s="2">
        <v>8.25</v>
      </c>
      <c r="K17" s="4">
        <f>Table48[[#This Row],[clima]]*0.035</f>
        <v>0.28875000000000001</v>
      </c>
      <c r="L17" s="2">
        <v>5.5</v>
      </c>
      <c r="M17" s="4">
        <f>Table48[[#This Row],[locatie geografica]]*0.035</f>
        <v>0.1925</v>
      </c>
      <c r="N17" s="2">
        <v>8.5</v>
      </c>
      <c r="O17" s="4">
        <f>Table48[[#This Row],[turistic]]*0.04</f>
        <v>0.34</v>
      </c>
      <c r="P17" s="2">
        <v>8.6</v>
      </c>
      <c r="Q17" s="4">
        <f>Table48[[#This Row],[educatie]]*0.08</f>
        <v>0.68799999999999994</v>
      </c>
      <c r="R17" s="4">
        <v>9.5</v>
      </c>
      <c r="S17" s="4">
        <f>0.02*Table48[[#This Row],[safety]]</f>
        <v>0.19</v>
      </c>
      <c r="T17" s="2">
        <v>9.5</v>
      </c>
      <c r="U17" s="4">
        <f>Table48[[#This Row],[oportunitati]]*0.05</f>
        <v>0.47500000000000003</v>
      </c>
      <c r="V17" s="2">
        <v>9.5</v>
      </c>
      <c r="W17" s="4">
        <f>Table48[[#This Row],[societate]]*0.1</f>
        <v>0.95000000000000007</v>
      </c>
      <c r="X17" s="2">
        <v>9</v>
      </c>
      <c r="Y17" s="4">
        <f>0.025*Table48[[#This Row],[taxe]]</f>
        <v>0.22500000000000001</v>
      </c>
      <c r="Z17" s="2">
        <v>7</v>
      </c>
      <c r="AA17" s="4">
        <f>Table48[[#This Row],[mancare]]*0.02</f>
        <v>0.14000000000000001</v>
      </c>
      <c r="AB17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9.0487499999999983</v>
      </c>
      <c r="AC17" s="4" t="str">
        <f>Table48[[#This Row],[country]]</f>
        <v>Irlanda</v>
      </c>
      <c r="AD17" s="4">
        <v>13</v>
      </c>
    </row>
    <row r="18" spans="1:30" x14ac:dyDescent="0.35">
      <c r="A18" s="6" t="s">
        <v>13</v>
      </c>
      <c r="B18" s="2">
        <v>10</v>
      </c>
      <c r="C18" s="2">
        <f>Table48[[#This Row],[cultural]]*0.2</f>
        <v>2</v>
      </c>
      <c r="D18" s="2">
        <v>9</v>
      </c>
      <c r="E18" s="2">
        <f>0.215*Table48[[#This Row],[financiar]]</f>
        <v>1.9350000000000001</v>
      </c>
      <c r="F18" s="2">
        <v>5.5</v>
      </c>
      <c r="G18" s="2">
        <f t="shared" si="0"/>
        <v>0.44</v>
      </c>
      <c r="H18" s="2">
        <v>10</v>
      </c>
      <c r="I18" s="2">
        <f t="shared" si="1"/>
        <v>1</v>
      </c>
      <c r="J18" s="2">
        <v>8.4</v>
      </c>
      <c r="K18" s="2">
        <f>Table48[[#This Row],[clima]]*0.035</f>
        <v>0.29400000000000004</v>
      </c>
      <c r="L18" s="2">
        <v>8.65</v>
      </c>
      <c r="M18" s="2">
        <f>Table48[[#This Row],[locatie geografica]]*0.035</f>
        <v>0.30275000000000002</v>
      </c>
      <c r="N18" s="2">
        <v>8.5</v>
      </c>
      <c r="O18" s="2">
        <f>Table48[[#This Row],[turistic]]*0.04</f>
        <v>0.34</v>
      </c>
      <c r="P18" s="2">
        <v>9.5</v>
      </c>
      <c r="Q18" s="2">
        <f>Table48[[#This Row],[educatie]]*0.08</f>
        <v>0.76</v>
      </c>
      <c r="R18" s="2">
        <v>9.75</v>
      </c>
      <c r="S18" s="2">
        <f>0.02*Table48[[#This Row],[safety]]</f>
        <v>0.19500000000000001</v>
      </c>
      <c r="T18" s="2">
        <v>9.5</v>
      </c>
      <c r="U18" s="2">
        <f>Table48[[#This Row],[oportunitati]]*0.05</f>
        <v>0.47500000000000003</v>
      </c>
      <c r="V18" s="2">
        <v>10</v>
      </c>
      <c r="W18" s="2">
        <f>Table48[[#This Row],[societate]]*0.1</f>
        <v>1</v>
      </c>
      <c r="X18" s="2">
        <v>7</v>
      </c>
      <c r="Y18" s="2">
        <f>0.025*Table48[[#This Row],[taxe]]</f>
        <v>0.17500000000000002</v>
      </c>
      <c r="Z18" s="2">
        <v>6.25</v>
      </c>
      <c r="AA18" s="2">
        <f>Table48[[#This Row],[mancare]]*0.02</f>
        <v>0.125</v>
      </c>
      <c r="AB18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9.0417500000000004</v>
      </c>
      <c r="AC18" s="2" t="str">
        <f>Table48[[#This Row],[country]]</f>
        <v>Olanda</v>
      </c>
      <c r="AD18" s="4">
        <v>18</v>
      </c>
    </row>
    <row r="19" spans="1:30" x14ac:dyDescent="0.35">
      <c r="A19" s="6" t="s">
        <v>65</v>
      </c>
      <c r="B19" s="2">
        <v>9.75</v>
      </c>
      <c r="C19" s="4">
        <f>Table48[[#This Row],[cultural]]*0.2</f>
        <v>1.9500000000000002</v>
      </c>
      <c r="D19" s="2">
        <v>9.1</v>
      </c>
      <c r="E19" s="4">
        <f>0.215*Table48[[#This Row],[financiar]]</f>
        <v>1.9564999999999999</v>
      </c>
      <c r="F19" s="2">
        <v>9.1999999999999993</v>
      </c>
      <c r="G19" s="4">
        <f t="shared" si="0"/>
        <v>0.73599999999999999</v>
      </c>
      <c r="H19" s="2">
        <v>9</v>
      </c>
      <c r="I19" s="4">
        <f t="shared" si="1"/>
        <v>0.9</v>
      </c>
      <c r="J19" s="2">
        <v>8.1999999999999993</v>
      </c>
      <c r="K19" s="4">
        <f>Table48[[#This Row],[clima]]*0.035</f>
        <v>0.28699999999999998</v>
      </c>
      <c r="L19" s="2">
        <v>6.7</v>
      </c>
      <c r="M19" s="4">
        <f>Table48[[#This Row],[locatie geografica]]*0.035</f>
        <v>0.23450000000000004</v>
      </c>
      <c r="N19" s="2">
        <v>8.75</v>
      </c>
      <c r="O19" s="4">
        <f>Table48[[#This Row],[turistic]]*0.04</f>
        <v>0.35000000000000003</v>
      </c>
      <c r="P19" s="2">
        <v>9.9</v>
      </c>
      <c r="Q19" s="4">
        <f>Table48[[#This Row],[educatie]]*0.08</f>
        <v>0.79200000000000004</v>
      </c>
      <c r="R19" s="4">
        <v>8</v>
      </c>
      <c r="S19" s="4">
        <f>0.02*Table48[[#This Row],[safety]]</f>
        <v>0.16</v>
      </c>
      <c r="T19" s="2">
        <v>9.25</v>
      </c>
      <c r="U19" s="4">
        <f>Table48[[#This Row],[oportunitati]]*0.05</f>
        <v>0.46250000000000002</v>
      </c>
      <c r="V19" s="2">
        <v>9</v>
      </c>
      <c r="W19" s="4">
        <f>Table48[[#This Row],[societate]]*0.1</f>
        <v>0.9</v>
      </c>
      <c r="X19" s="2">
        <v>5</v>
      </c>
      <c r="Y19" s="4">
        <f>0.025*Table48[[#This Row],[taxe]]</f>
        <v>0.125</v>
      </c>
      <c r="Z19" s="2">
        <v>7</v>
      </c>
      <c r="AA19" s="4">
        <f>Table48[[#This Row],[mancare]]*0.02</f>
        <v>0.14000000000000001</v>
      </c>
      <c r="AB19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8.9935000000000009</v>
      </c>
      <c r="AC19" s="4" t="str">
        <f>Table48[[#This Row],[country]]</f>
        <v>Suedia</v>
      </c>
      <c r="AD19" s="4">
        <v>15</v>
      </c>
    </row>
    <row r="20" spans="1:30" x14ac:dyDescent="0.35">
      <c r="A20" s="6" t="s">
        <v>51</v>
      </c>
      <c r="B20" s="2">
        <v>9</v>
      </c>
      <c r="C20" s="4">
        <f>Table48[[#This Row],[cultural]]*0.2</f>
        <v>1.8</v>
      </c>
      <c r="D20" s="2">
        <v>9.3000000000000007</v>
      </c>
      <c r="E20" s="4">
        <f>0.215*Table48[[#This Row],[financiar]]</f>
        <v>1.9995000000000001</v>
      </c>
      <c r="F20" s="2">
        <v>9</v>
      </c>
      <c r="G20" s="4">
        <f t="shared" si="0"/>
        <v>0.72</v>
      </c>
      <c r="H20" s="2">
        <v>9.75</v>
      </c>
      <c r="I20" s="4">
        <f t="shared" si="1"/>
        <v>0.97500000000000009</v>
      </c>
      <c r="J20" s="2">
        <v>7.5</v>
      </c>
      <c r="K20" s="4">
        <f>Table48[[#This Row],[clima]]*0.035</f>
        <v>0.26250000000000001</v>
      </c>
      <c r="L20" s="2">
        <v>4</v>
      </c>
      <c r="M20" s="4">
        <f>Table48[[#This Row],[locatie geografica]]*0.035</f>
        <v>0.14000000000000001</v>
      </c>
      <c r="N20" s="2">
        <v>8</v>
      </c>
      <c r="O20" s="4">
        <f>Table48[[#This Row],[turistic]]*0.04</f>
        <v>0.32</v>
      </c>
      <c r="P20" s="2">
        <v>8.75</v>
      </c>
      <c r="Q20" s="4">
        <f>Table48[[#This Row],[educatie]]*0.08</f>
        <v>0.70000000000000007</v>
      </c>
      <c r="R20" s="4">
        <v>10</v>
      </c>
      <c r="S20" s="4">
        <f>0.02*Table48[[#This Row],[safety]]</f>
        <v>0.2</v>
      </c>
      <c r="T20" s="2">
        <v>9.75</v>
      </c>
      <c r="U20" s="4">
        <f>Table48[[#This Row],[oportunitati]]*0.05</f>
        <v>0.48750000000000004</v>
      </c>
      <c r="V20" s="2">
        <v>10</v>
      </c>
      <c r="W20" s="4">
        <f>Table48[[#This Row],[societate]]*0.1</f>
        <v>1</v>
      </c>
      <c r="X20" s="2">
        <v>5.5</v>
      </c>
      <c r="Y20" s="4">
        <f>0.025*Table48[[#This Row],[taxe]]</f>
        <v>0.13750000000000001</v>
      </c>
      <c r="Z20" s="2">
        <v>8</v>
      </c>
      <c r="AA20" s="4">
        <f>Table48[[#This Row],[mancare]]*0.02</f>
        <v>0.16</v>
      </c>
      <c r="AB20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8.9019999999999992</v>
      </c>
      <c r="AC20" s="4" t="str">
        <f>Table48[[#This Row],[country]]</f>
        <v>Australia</v>
      </c>
      <c r="AD20" s="4">
        <v>16</v>
      </c>
    </row>
    <row r="21" spans="1:30" x14ac:dyDescent="0.35">
      <c r="A21" s="6" t="s">
        <v>15</v>
      </c>
      <c r="B21" s="2">
        <v>9.75</v>
      </c>
      <c r="C21" s="2">
        <f>Table48[[#This Row],[cultural]]*0.2</f>
        <v>1.9500000000000002</v>
      </c>
      <c r="D21" s="2">
        <v>9.25</v>
      </c>
      <c r="E21" s="2">
        <f>0.215*Table48[[#This Row],[financiar]]</f>
        <v>1.98875</v>
      </c>
      <c r="F21" s="2">
        <v>9.5</v>
      </c>
      <c r="G21" s="2">
        <f t="shared" si="0"/>
        <v>0.76</v>
      </c>
      <c r="H21" s="2">
        <v>8.6</v>
      </c>
      <c r="I21" s="2">
        <f t="shared" si="1"/>
        <v>0.86</v>
      </c>
      <c r="J21" s="2">
        <v>7</v>
      </c>
      <c r="K21" s="2">
        <f>Table48[[#This Row],[clima]]*0.035</f>
        <v>0.24500000000000002</v>
      </c>
      <c r="L21" s="2">
        <v>5.75</v>
      </c>
      <c r="M21" s="2">
        <f>Table48[[#This Row],[locatie geografica]]*0.035</f>
        <v>0.20125000000000001</v>
      </c>
      <c r="N21" s="2">
        <v>7.25</v>
      </c>
      <c r="O21" s="2">
        <f>Table48[[#This Row],[turistic]]*0.04</f>
        <v>0.28999999999999998</v>
      </c>
      <c r="P21" s="2">
        <v>8.25</v>
      </c>
      <c r="Q21" s="2">
        <f>Table48[[#This Row],[educatie]]*0.08</f>
        <v>0.66</v>
      </c>
      <c r="R21" s="2">
        <v>9</v>
      </c>
      <c r="S21" s="2">
        <f>0.02*Table48[[#This Row],[safety]]</f>
        <v>0.18</v>
      </c>
      <c r="T21" s="2">
        <v>10</v>
      </c>
      <c r="U21" s="2">
        <f>Table48[[#This Row],[oportunitati]]*0.05</f>
        <v>0.5</v>
      </c>
      <c r="V21" s="2">
        <v>9.5</v>
      </c>
      <c r="W21" s="2">
        <f>Table48[[#This Row],[societate]]*0.1</f>
        <v>0.95000000000000007</v>
      </c>
      <c r="X21" s="2">
        <v>6.5</v>
      </c>
      <c r="Y21" s="2">
        <f>0.025*Table48[[#This Row],[taxe]]</f>
        <v>0.16250000000000001</v>
      </c>
      <c r="Z21" s="2">
        <v>7.3</v>
      </c>
      <c r="AA21" s="2">
        <f>Table48[[#This Row],[mancare]]*0.02</f>
        <v>0.14599999999999999</v>
      </c>
      <c r="AB21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8.8934999999999995</v>
      </c>
      <c r="AC21" s="2" t="str">
        <f>Table48[[#This Row],[country]]</f>
        <v>UK</v>
      </c>
      <c r="AD21" s="4">
        <v>20</v>
      </c>
    </row>
    <row r="22" spans="1:30" x14ac:dyDescent="0.35">
      <c r="A22" s="6" t="s">
        <v>78</v>
      </c>
      <c r="B22" s="2">
        <v>9.25</v>
      </c>
      <c r="C22" s="4">
        <f>Table48[[#This Row],[cultural]]*0.2</f>
        <v>1.85</v>
      </c>
      <c r="D22" s="2">
        <v>9</v>
      </c>
      <c r="E22" s="4">
        <f>0.215*Table48[[#This Row],[financiar]]</f>
        <v>1.9350000000000001</v>
      </c>
      <c r="F22" s="2">
        <v>8.5</v>
      </c>
      <c r="G22" s="4">
        <f t="shared" si="0"/>
        <v>0.68</v>
      </c>
      <c r="H22" s="2">
        <v>8.5</v>
      </c>
      <c r="I22" s="4">
        <f t="shared" si="1"/>
        <v>0.85000000000000009</v>
      </c>
      <c r="J22" s="2">
        <v>8</v>
      </c>
      <c r="K22" s="4">
        <f>Table48[[#This Row],[clima]]*0.035</f>
        <v>0.28000000000000003</v>
      </c>
      <c r="L22" s="2">
        <v>10</v>
      </c>
      <c r="M22" s="4">
        <f>Table48[[#This Row],[locatie geografica]]*0.035</f>
        <v>0.35000000000000003</v>
      </c>
      <c r="N22" s="2">
        <v>8.5</v>
      </c>
      <c r="O22" s="4">
        <f>Table48[[#This Row],[turistic]]*0.04</f>
        <v>0.34</v>
      </c>
      <c r="P22" s="2">
        <v>8.75</v>
      </c>
      <c r="Q22" s="4">
        <f>Table48[[#This Row],[educatie]]*0.08</f>
        <v>0.70000000000000007</v>
      </c>
      <c r="R22" s="4">
        <v>10</v>
      </c>
      <c r="S22" s="4">
        <f>0.02*Table48[[#This Row],[safety]]</f>
        <v>0.2</v>
      </c>
      <c r="T22" s="2">
        <v>7</v>
      </c>
      <c r="U22" s="4">
        <f>Table48[[#This Row],[oportunitati]]*0.05</f>
        <v>0.35000000000000003</v>
      </c>
      <c r="V22" s="2">
        <v>9.25</v>
      </c>
      <c r="W22" s="4">
        <f>Table48[[#This Row],[societate]]*0.1</f>
        <v>0.92500000000000004</v>
      </c>
      <c r="X22" s="2">
        <v>8.5</v>
      </c>
      <c r="Y22" s="4">
        <f>0.025*Table48[[#This Row],[taxe]]</f>
        <v>0.21250000000000002</v>
      </c>
      <c r="Z22" s="2">
        <v>9</v>
      </c>
      <c r="AA22" s="4">
        <f>Table48[[#This Row],[mancare]]*0.02</f>
        <v>0.18</v>
      </c>
      <c r="AB22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8.8524999999999991</v>
      </c>
      <c r="AC22" s="4" t="str">
        <f>Table48[[#This Row],[country]]</f>
        <v>Liechtenstein</v>
      </c>
      <c r="AD22" s="4">
        <v>17</v>
      </c>
    </row>
    <row r="23" spans="1:30" x14ac:dyDescent="0.35">
      <c r="A23" s="6" t="s">
        <v>49</v>
      </c>
      <c r="B23" s="2">
        <v>9.1999999999999993</v>
      </c>
      <c r="C23" s="4">
        <f>Table48[[#This Row],[cultural]]*0.2</f>
        <v>1.8399999999999999</v>
      </c>
      <c r="D23" s="2">
        <v>8.0500000000000007</v>
      </c>
      <c r="E23" s="4">
        <f>0.215*Table48[[#This Row],[financiar]]</f>
        <v>1.7307500000000002</v>
      </c>
      <c r="F23" s="2">
        <v>9.1</v>
      </c>
      <c r="G23" s="4">
        <f t="shared" si="0"/>
        <v>0.72799999999999998</v>
      </c>
      <c r="H23" s="2">
        <v>9</v>
      </c>
      <c r="I23" s="4">
        <f t="shared" si="1"/>
        <v>0.9</v>
      </c>
      <c r="J23" s="2">
        <v>9.25</v>
      </c>
      <c r="K23" s="4">
        <f>Table48[[#This Row],[clima]]*0.035</f>
        <v>0.32375000000000004</v>
      </c>
      <c r="L23" s="2">
        <v>9.65</v>
      </c>
      <c r="M23" s="4">
        <f>Table48[[#This Row],[locatie geografica]]*0.035</f>
        <v>0.33775000000000005</v>
      </c>
      <c r="N23" s="2">
        <v>9.25</v>
      </c>
      <c r="O23" s="4">
        <f>Table48[[#This Row],[turistic]]*0.04</f>
        <v>0.37</v>
      </c>
      <c r="P23" s="2">
        <v>8.9</v>
      </c>
      <c r="Q23" s="4">
        <f>Table48[[#This Row],[educatie]]*0.08</f>
        <v>0.71200000000000008</v>
      </c>
      <c r="R23" s="4">
        <v>10</v>
      </c>
      <c r="S23" s="4">
        <f>0.02*Table48[[#This Row],[safety]]</f>
        <v>0.2</v>
      </c>
      <c r="T23" s="2">
        <v>8.1999999999999993</v>
      </c>
      <c r="U23" s="4">
        <f>Table48[[#This Row],[oportunitati]]*0.05</f>
        <v>0.41</v>
      </c>
      <c r="V23" s="2">
        <v>9.25</v>
      </c>
      <c r="W23" s="4">
        <f>Table48[[#This Row],[societate]]*0.1</f>
        <v>0.92500000000000004</v>
      </c>
      <c r="X23" s="2">
        <v>6</v>
      </c>
      <c r="Y23" s="4">
        <f>0.025*Table48[[#This Row],[taxe]]</f>
        <v>0.15000000000000002</v>
      </c>
      <c r="Z23" s="2">
        <v>8.5</v>
      </c>
      <c r="AA23" s="4">
        <f>Table48[[#This Row],[mancare]]*0.02</f>
        <v>0.17</v>
      </c>
      <c r="AB23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8.79725</v>
      </c>
      <c r="AC23" s="4" t="str">
        <f>Table48[[#This Row],[country]]</f>
        <v>Slovenia</v>
      </c>
      <c r="AD23" s="4">
        <v>19</v>
      </c>
    </row>
    <row r="24" spans="1:30" x14ac:dyDescent="0.35">
      <c r="A24" s="6" t="s">
        <v>48</v>
      </c>
      <c r="B24" s="2">
        <v>9.75</v>
      </c>
      <c r="C24" s="4">
        <f>Table48[[#This Row],[cultural]]*0.2</f>
        <v>1.9500000000000002</v>
      </c>
      <c r="D24" s="2">
        <v>7.85</v>
      </c>
      <c r="E24" s="4">
        <f>0.215*Table48[[#This Row],[financiar]]</f>
        <v>1.6877499999999999</v>
      </c>
      <c r="F24" s="2">
        <v>9.25</v>
      </c>
      <c r="G24" s="4">
        <f t="shared" si="0"/>
        <v>0.74</v>
      </c>
      <c r="H24" s="2">
        <v>7.4</v>
      </c>
      <c r="I24" s="4">
        <f t="shared" si="1"/>
        <v>0.7400000000000001</v>
      </c>
      <c r="J24" s="2">
        <v>8.5</v>
      </c>
      <c r="K24" s="4">
        <f>Table48[[#This Row],[clima]]*0.035</f>
        <v>0.29750000000000004</v>
      </c>
      <c r="L24" s="2">
        <v>9.1999999999999993</v>
      </c>
      <c r="M24" s="4">
        <f>Table48[[#This Row],[locatie geografica]]*0.035</f>
        <v>0.32200000000000001</v>
      </c>
      <c r="N24" s="2">
        <v>10</v>
      </c>
      <c r="O24" s="4">
        <f>Table48[[#This Row],[turistic]]*0.04</f>
        <v>0.4</v>
      </c>
      <c r="P24" s="2">
        <v>9</v>
      </c>
      <c r="Q24" s="4">
        <f>Table48[[#This Row],[educatie]]*0.08</f>
        <v>0.72</v>
      </c>
      <c r="R24" s="4">
        <v>9.75</v>
      </c>
      <c r="S24" s="4">
        <f>0.02*Table48[[#This Row],[safety]]</f>
        <v>0.19500000000000001</v>
      </c>
      <c r="T24" s="2">
        <v>8.3000000000000007</v>
      </c>
      <c r="U24" s="4">
        <f>Table48[[#This Row],[oportunitati]]*0.05</f>
        <v>0.41500000000000004</v>
      </c>
      <c r="V24" s="2">
        <v>9</v>
      </c>
      <c r="W24" s="4">
        <f>Table48[[#This Row],[societate]]*0.1</f>
        <v>0.9</v>
      </c>
      <c r="X24" s="2">
        <v>7</v>
      </c>
      <c r="Y24" s="4">
        <f>0.025*Table48[[#This Row],[taxe]]</f>
        <v>0.17500000000000002</v>
      </c>
      <c r="Z24" s="2">
        <v>9</v>
      </c>
      <c r="AA24" s="4">
        <f>Table48[[#This Row],[mancare]]*0.02</f>
        <v>0.18</v>
      </c>
      <c r="AB24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8.7222499999999989</v>
      </c>
      <c r="AC24" s="4" t="str">
        <f>Table48[[#This Row],[country]]</f>
        <v>Polonia</v>
      </c>
      <c r="AD24" s="4">
        <v>21</v>
      </c>
    </row>
    <row r="25" spans="1:30" x14ac:dyDescent="0.35">
      <c r="A25" s="6" t="s">
        <v>71</v>
      </c>
      <c r="B25" s="2">
        <v>8.75</v>
      </c>
      <c r="C25" s="4">
        <f>Table48[[#This Row],[cultural]]*0.2</f>
        <v>1.75</v>
      </c>
      <c r="D25" s="2">
        <v>7.7</v>
      </c>
      <c r="E25" s="4">
        <f>0.215*Table48[[#This Row],[financiar]]</f>
        <v>1.6555</v>
      </c>
      <c r="F25" s="2">
        <v>10</v>
      </c>
      <c r="G25" s="4">
        <f t="shared" si="0"/>
        <v>0.8</v>
      </c>
      <c r="H25" s="2">
        <v>8.75</v>
      </c>
      <c r="I25" s="4">
        <f t="shared" si="1"/>
        <v>0.875</v>
      </c>
      <c r="J25" s="2">
        <v>8.75</v>
      </c>
      <c r="K25" s="4">
        <f>Table48[[#This Row],[clima]]*0.035</f>
        <v>0.30625000000000002</v>
      </c>
      <c r="L25" s="2">
        <v>9.4</v>
      </c>
      <c r="M25" s="4">
        <f>Table48[[#This Row],[locatie geografica]]*0.035</f>
        <v>0.32900000000000007</v>
      </c>
      <c r="N25" s="2">
        <v>8.9</v>
      </c>
      <c r="O25" s="4">
        <f>Table48[[#This Row],[turistic]]*0.04</f>
        <v>0.35600000000000004</v>
      </c>
      <c r="P25" s="2">
        <v>8.5</v>
      </c>
      <c r="Q25" s="4">
        <f>Table48[[#This Row],[educatie]]*0.08</f>
        <v>0.68</v>
      </c>
      <c r="R25" s="4">
        <v>9.9</v>
      </c>
      <c r="S25" s="4">
        <f>0.02*Table48[[#This Row],[safety]]</f>
        <v>0.19800000000000001</v>
      </c>
      <c r="T25" s="2">
        <v>7.4</v>
      </c>
      <c r="U25" s="4">
        <f>Table48[[#This Row],[oportunitati]]*0.05</f>
        <v>0.37000000000000005</v>
      </c>
      <c r="V25" s="2">
        <v>9.1</v>
      </c>
      <c r="W25" s="4">
        <f>Table48[[#This Row],[societate]]*0.1</f>
        <v>0.91</v>
      </c>
      <c r="X25" s="2">
        <v>7.5</v>
      </c>
      <c r="Y25" s="4">
        <f>0.025*Table48[[#This Row],[taxe]]</f>
        <v>0.1875</v>
      </c>
      <c r="Z25" s="2">
        <v>9</v>
      </c>
      <c r="AA25" s="4">
        <f>Table48[[#This Row],[mancare]]*0.02</f>
        <v>0.18</v>
      </c>
      <c r="AB25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8.5972499999999989</v>
      </c>
      <c r="AC25" s="4" t="str">
        <f>Table48[[#This Row],[country]]</f>
        <v>Slovacia</v>
      </c>
      <c r="AD25" s="4">
        <v>22</v>
      </c>
    </row>
    <row r="26" spans="1:30" x14ac:dyDescent="0.35">
      <c r="A26" s="6" t="s">
        <v>67</v>
      </c>
      <c r="B26" s="2">
        <v>9</v>
      </c>
      <c r="C26" s="4">
        <f>Table48[[#This Row],[cultural]]*0.2</f>
        <v>1.8</v>
      </c>
      <c r="D26" s="2">
        <v>8</v>
      </c>
      <c r="E26" s="4">
        <f>0.215*Table48[[#This Row],[financiar]]</f>
        <v>1.72</v>
      </c>
      <c r="F26" s="2">
        <v>8</v>
      </c>
      <c r="G26" s="4">
        <f t="shared" si="0"/>
        <v>0.64</v>
      </c>
      <c r="H26" s="2">
        <v>9.3000000000000007</v>
      </c>
      <c r="I26" s="4">
        <f t="shared" si="1"/>
        <v>0.93000000000000016</v>
      </c>
      <c r="J26" s="2">
        <v>8.5</v>
      </c>
      <c r="K26" s="4">
        <f>Table48[[#This Row],[clima]]*0.035</f>
        <v>0.29750000000000004</v>
      </c>
      <c r="L26" s="2">
        <v>7.3</v>
      </c>
      <c r="M26" s="4">
        <f>Table48[[#This Row],[locatie geografica]]*0.035</f>
        <v>0.2555</v>
      </c>
      <c r="N26" s="2">
        <v>8</v>
      </c>
      <c r="O26" s="4">
        <f>Table48[[#This Row],[turistic]]*0.04</f>
        <v>0.32</v>
      </c>
      <c r="P26" s="2">
        <v>8.8000000000000007</v>
      </c>
      <c r="Q26" s="4">
        <f>Table48[[#This Row],[educatie]]*0.08</f>
        <v>0.70400000000000007</v>
      </c>
      <c r="R26" s="4">
        <v>10</v>
      </c>
      <c r="S26" s="4">
        <f>0.02*Table48[[#This Row],[safety]]</f>
        <v>0.2</v>
      </c>
      <c r="T26" s="2">
        <v>7.6</v>
      </c>
      <c r="U26" s="4">
        <f>Table48[[#This Row],[oportunitati]]*0.05</f>
        <v>0.38</v>
      </c>
      <c r="V26" s="2">
        <v>9.25</v>
      </c>
      <c r="W26" s="4">
        <f>Table48[[#This Row],[societate]]*0.1</f>
        <v>0.92500000000000004</v>
      </c>
      <c r="X26" s="2">
        <v>7.5</v>
      </c>
      <c r="Y26" s="4">
        <f>0.025*Table48[[#This Row],[taxe]]</f>
        <v>0.1875</v>
      </c>
      <c r="Z26" s="2">
        <v>8</v>
      </c>
      <c r="AA26" s="4">
        <f>Table48[[#This Row],[mancare]]*0.02</f>
        <v>0.16</v>
      </c>
      <c r="AB26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8.519499999999999</v>
      </c>
      <c r="AC26" s="4" t="str">
        <f>Table48[[#This Row],[country]]</f>
        <v>Estonia</v>
      </c>
      <c r="AD26" s="4">
        <v>23</v>
      </c>
    </row>
    <row r="27" spans="1:30" x14ac:dyDescent="0.35">
      <c r="A27" s="6" t="s">
        <v>58</v>
      </c>
      <c r="B27" s="2">
        <v>8.75</v>
      </c>
      <c r="C27" s="4">
        <f>Table48[[#This Row],[cultural]]*0.2</f>
        <v>1.75</v>
      </c>
      <c r="D27" s="2">
        <v>7.5</v>
      </c>
      <c r="E27" s="4">
        <f>0.215*Table48[[#This Row],[financiar]]</f>
        <v>1.6125</v>
      </c>
      <c r="F27" s="2">
        <v>9.25</v>
      </c>
      <c r="G27" s="4">
        <f t="shared" si="0"/>
        <v>0.74</v>
      </c>
      <c r="H27" s="2">
        <v>8.4</v>
      </c>
      <c r="I27" s="4">
        <f t="shared" si="1"/>
        <v>0.84000000000000008</v>
      </c>
      <c r="J27" s="2">
        <v>9.5</v>
      </c>
      <c r="K27" s="4">
        <f>Table48[[#This Row],[clima]]*0.035</f>
        <v>0.33250000000000002</v>
      </c>
      <c r="L27" s="2">
        <v>9.4</v>
      </c>
      <c r="M27" s="4">
        <f>Table48[[#This Row],[locatie geografica]]*0.035</f>
        <v>0.32900000000000007</v>
      </c>
      <c r="N27" s="2">
        <v>9.5</v>
      </c>
      <c r="O27" s="4">
        <f>Table48[[#This Row],[turistic]]*0.04</f>
        <v>0.38</v>
      </c>
      <c r="P27" s="2">
        <v>8.5</v>
      </c>
      <c r="Q27" s="4">
        <f>Table48[[#This Row],[educatie]]*0.08</f>
        <v>0.68</v>
      </c>
      <c r="R27" s="4">
        <v>9.5</v>
      </c>
      <c r="S27" s="4">
        <f>0.02*Table48[[#This Row],[safety]]</f>
        <v>0.19</v>
      </c>
      <c r="T27" s="2">
        <v>7.5</v>
      </c>
      <c r="U27" s="4">
        <f>Table48[[#This Row],[oportunitati]]*0.05</f>
        <v>0.375</v>
      </c>
      <c r="V27" s="2">
        <v>8.6999999999999993</v>
      </c>
      <c r="W27" s="4">
        <f>Table48[[#This Row],[societate]]*0.1</f>
        <v>0.87</v>
      </c>
      <c r="X27" s="2">
        <v>7</v>
      </c>
      <c r="Y27" s="4">
        <f>0.025*Table48[[#This Row],[taxe]]</f>
        <v>0.17500000000000002</v>
      </c>
      <c r="Z27" s="2">
        <v>8.75</v>
      </c>
      <c r="AA27" s="4">
        <f>Table48[[#This Row],[mancare]]*0.02</f>
        <v>0.17500000000000002</v>
      </c>
      <c r="AB27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8.4489999999999998</v>
      </c>
      <c r="AC27" s="4" t="str">
        <f>Table48[[#This Row],[country]]</f>
        <v>Croatia</v>
      </c>
      <c r="AD27" s="4">
        <v>24</v>
      </c>
    </row>
    <row r="28" spans="1:30" x14ac:dyDescent="0.35">
      <c r="A28" s="6" t="s">
        <v>75</v>
      </c>
      <c r="B28" s="2">
        <v>9.75</v>
      </c>
      <c r="C28" s="4">
        <f>Table48[[#This Row],[cultural]]*0.2</f>
        <v>1.9500000000000002</v>
      </c>
      <c r="D28" s="2">
        <v>7.3</v>
      </c>
      <c r="E28" s="4">
        <f>0.215*Table48[[#This Row],[financiar]]</f>
        <v>1.5694999999999999</v>
      </c>
      <c r="F28" s="2">
        <v>8.75</v>
      </c>
      <c r="G28" s="4">
        <f t="shared" si="0"/>
        <v>0.70000000000000007</v>
      </c>
      <c r="H28" s="2">
        <v>7.2</v>
      </c>
      <c r="I28" s="4">
        <f t="shared" si="1"/>
        <v>0.72000000000000008</v>
      </c>
      <c r="J28" s="2">
        <v>9.5</v>
      </c>
      <c r="K28" s="4">
        <f>Table48[[#This Row],[clima]]*0.035</f>
        <v>0.33250000000000002</v>
      </c>
      <c r="L28" s="2">
        <v>7.4</v>
      </c>
      <c r="M28" s="4">
        <f>Table48[[#This Row],[locatie geografica]]*0.035</f>
        <v>0.25900000000000006</v>
      </c>
      <c r="N28" s="2">
        <v>10</v>
      </c>
      <c r="O28" s="4">
        <f>Table48[[#This Row],[turistic]]*0.04</f>
        <v>0.4</v>
      </c>
      <c r="P28" s="2">
        <v>8.5</v>
      </c>
      <c r="Q28" s="4">
        <f>Table48[[#This Row],[educatie]]*0.08</f>
        <v>0.68</v>
      </c>
      <c r="R28" s="4">
        <v>8.9</v>
      </c>
      <c r="S28" s="4">
        <f>0.02*Table48[[#This Row],[safety]]</f>
        <v>0.17800000000000002</v>
      </c>
      <c r="T28" s="2">
        <v>7.4</v>
      </c>
      <c r="U28" s="4">
        <f>Table48[[#This Row],[oportunitati]]*0.05</f>
        <v>0.37000000000000005</v>
      </c>
      <c r="V28" s="2">
        <v>9</v>
      </c>
      <c r="W28" s="4">
        <f>Table48[[#This Row],[societate]]*0.1</f>
        <v>0.9</v>
      </c>
      <c r="X28" s="2">
        <v>5</v>
      </c>
      <c r="Y28" s="4">
        <f>0.025*Table48[[#This Row],[taxe]]</f>
        <v>0.125</v>
      </c>
      <c r="Z28" s="2">
        <v>10</v>
      </c>
      <c r="AA28" s="4">
        <f>Table48[[#This Row],[mancare]]*0.02</f>
        <v>0.2</v>
      </c>
      <c r="AB28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8.3840000000000003</v>
      </c>
      <c r="AC28" s="4" t="str">
        <f>Table48[[#This Row],[country]]</f>
        <v>Grecia</v>
      </c>
      <c r="AD28" s="4">
        <v>25</v>
      </c>
    </row>
    <row r="29" spans="1:30" x14ac:dyDescent="0.35">
      <c r="A29" s="6" t="s">
        <v>64</v>
      </c>
      <c r="B29" s="2">
        <v>7.25</v>
      </c>
      <c r="C29" s="4">
        <f>Table48[[#This Row],[cultural]]*0.2</f>
        <v>1.4500000000000002</v>
      </c>
      <c r="D29" s="2">
        <v>9.25</v>
      </c>
      <c r="E29" s="4">
        <f>0.215*Table48[[#This Row],[financiar]]</f>
        <v>1.98875</v>
      </c>
      <c r="F29" s="2">
        <v>8.75</v>
      </c>
      <c r="G29" s="4">
        <f t="shared" si="0"/>
        <v>0.70000000000000007</v>
      </c>
      <c r="H29" s="2">
        <v>8.5</v>
      </c>
      <c r="I29" s="4">
        <f t="shared" si="1"/>
        <v>0.85000000000000009</v>
      </c>
      <c r="J29" s="2">
        <v>7.25</v>
      </c>
      <c r="K29" s="4">
        <f>Table48[[#This Row],[clima]]*0.035</f>
        <v>0.25375000000000003</v>
      </c>
      <c r="L29" s="2">
        <v>5.5</v>
      </c>
      <c r="M29" s="4">
        <f>Table48[[#This Row],[locatie geografica]]*0.035</f>
        <v>0.1925</v>
      </c>
      <c r="N29" s="2">
        <v>7</v>
      </c>
      <c r="O29" s="4">
        <f>Table48[[#This Row],[turistic]]*0.04</f>
        <v>0.28000000000000003</v>
      </c>
      <c r="P29" s="2">
        <v>9.25</v>
      </c>
      <c r="Q29" s="4">
        <f>Table48[[#This Row],[educatie]]*0.08</f>
        <v>0.74</v>
      </c>
      <c r="R29" s="4">
        <v>9.25</v>
      </c>
      <c r="S29" s="4">
        <f>0.02*Table48[[#This Row],[safety]]</f>
        <v>0.185</v>
      </c>
      <c r="T29" s="2">
        <v>7.4</v>
      </c>
      <c r="U29" s="4">
        <f>Table48[[#This Row],[oportunitati]]*0.05</f>
        <v>0.37000000000000005</v>
      </c>
      <c r="V29" s="2">
        <v>9.35</v>
      </c>
      <c r="W29" s="4">
        <f>Table48[[#This Row],[societate]]*0.1</f>
        <v>0.93500000000000005</v>
      </c>
      <c r="X29" s="2">
        <v>8</v>
      </c>
      <c r="Y29" s="4">
        <f>0.025*Table48[[#This Row],[taxe]]</f>
        <v>0.2</v>
      </c>
      <c r="Z29" s="2">
        <v>7.25</v>
      </c>
      <c r="AA29" s="4">
        <f>Table48[[#This Row],[mancare]]*0.02</f>
        <v>0.14499999999999999</v>
      </c>
      <c r="AB29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8.2900000000000009</v>
      </c>
      <c r="AC29" s="4" t="str">
        <f>Table48[[#This Row],[country]]</f>
        <v>Islanda</v>
      </c>
      <c r="AD29" s="4">
        <v>26</v>
      </c>
    </row>
    <row r="30" spans="1:30" x14ac:dyDescent="0.35">
      <c r="A30" s="6" t="s">
        <v>76</v>
      </c>
      <c r="B30" s="2">
        <v>9</v>
      </c>
      <c r="C30" s="4">
        <f>Table48[[#This Row],[cultural]]*0.2</f>
        <v>1.8</v>
      </c>
      <c r="D30" s="2">
        <v>7.4</v>
      </c>
      <c r="E30" s="4">
        <f>0.215*Table48[[#This Row],[financiar]]</f>
        <v>1.591</v>
      </c>
      <c r="F30" s="2">
        <v>9</v>
      </c>
      <c r="G30" s="4">
        <f t="shared" si="0"/>
        <v>0.72</v>
      </c>
      <c r="H30" s="2">
        <v>8</v>
      </c>
      <c r="I30" s="4">
        <f t="shared" si="1"/>
        <v>0.8</v>
      </c>
      <c r="J30" s="2">
        <v>9.5</v>
      </c>
      <c r="K30" s="4">
        <f>Table48[[#This Row],[clima]]*0.035</f>
        <v>0.33250000000000002</v>
      </c>
      <c r="L30" s="2">
        <v>6.5</v>
      </c>
      <c r="M30" s="4">
        <f>Table48[[#This Row],[locatie geografica]]*0.035</f>
        <v>0.22750000000000004</v>
      </c>
      <c r="N30" s="2">
        <v>7.25</v>
      </c>
      <c r="O30" s="4">
        <f>Table48[[#This Row],[turistic]]*0.04</f>
        <v>0.28999999999999998</v>
      </c>
      <c r="P30" s="2">
        <v>8.25</v>
      </c>
      <c r="Q30" s="4">
        <f>Table48[[#This Row],[educatie]]*0.08</f>
        <v>0.66</v>
      </c>
      <c r="R30" s="4">
        <v>9</v>
      </c>
      <c r="S30" s="4">
        <f>0.02*Table48[[#This Row],[safety]]</f>
        <v>0.18</v>
      </c>
      <c r="T30" s="2">
        <v>6.75</v>
      </c>
      <c r="U30" s="4">
        <f>Table48[[#This Row],[oportunitati]]*0.05</f>
        <v>0.33750000000000002</v>
      </c>
      <c r="V30" s="2">
        <v>8.75</v>
      </c>
      <c r="W30" s="4">
        <f>Table48[[#This Row],[societate]]*0.1</f>
        <v>0.875</v>
      </c>
      <c r="X30" s="2">
        <v>8</v>
      </c>
      <c r="Y30" s="4">
        <f>0.025*Table48[[#This Row],[taxe]]</f>
        <v>0.2</v>
      </c>
      <c r="Z30" s="2">
        <v>9.25</v>
      </c>
      <c r="AA30" s="4">
        <f>Table48[[#This Row],[mancare]]*0.02</f>
        <v>0.185</v>
      </c>
      <c r="AB30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8.198500000000001</v>
      </c>
      <c r="AC30" s="4" t="str">
        <f>Table48[[#This Row],[country]]</f>
        <v>Cipru</v>
      </c>
      <c r="AD30" s="4">
        <v>28</v>
      </c>
    </row>
    <row r="31" spans="1:30" x14ac:dyDescent="0.35">
      <c r="A31" s="6" t="s">
        <v>59</v>
      </c>
      <c r="B31" s="2">
        <v>9</v>
      </c>
      <c r="C31" s="4">
        <f>Table48[[#This Row],[cultural]]*0.2</f>
        <v>1.8</v>
      </c>
      <c r="D31" s="2">
        <v>8.3000000000000007</v>
      </c>
      <c r="E31" s="4">
        <f>0.215*Table48[[#This Row],[financiar]]</f>
        <v>1.7845000000000002</v>
      </c>
      <c r="F31" s="2">
        <v>5</v>
      </c>
      <c r="G31" s="4">
        <f t="shared" si="0"/>
        <v>0.4</v>
      </c>
      <c r="H31" s="2">
        <v>8.75</v>
      </c>
      <c r="I31" s="4">
        <f t="shared" si="1"/>
        <v>0.875</v>
      </c>
      <c r="J31" s="2">
        <v>8.75</v>
      </c>
      <c r="K31" s="4">
        <f>Table48[[#This Row],[clima]]*0.035</f>
        <v>0.30625000000000002</v>
      </c>
      <c r="L31" s="2">
        <v>7</v>
      </c>
      <c r="M31" s="4">
        <f>Table48[[#This Row],[locatie geografica]]*0.035</f>
        <v>0.24500000000000002</v>
      </c>
      <c r="N31" s="2">
        <v>8.5</v>
      </c>
      <c r="O31" s="4">
        <f>Table48[[#This Row],[turistic]]*0.04</f>
        <v>0.34</v>
      </c>
      <c r="P31" s="2">
        <v>8.25</v>
      </c>
      <c r="Q31" s="4">
        <f>Table48[[#This Row],[educatie]]*0.08</f>
        <v>0.66</v>
      </c>
      <c r="R31" s="4">
        <v>9.5</v>
      </c>
      <c r="S31" s="4">
        <f>0.02*Table48[[#This Row],[safety]]</f>
        <v>0.19</v>
      </c>
      <c r="T31" s="2">
        <v>7</v>
      </c>
      <c r="U31" s="4">
        <f>Table48[[#This Row],[oportunitati]]*0.05</f>
        <v>0.35000000000000003</v>
      </c>
      <c r="V31" s="2">
        <v>8.85</v>
      </c>
      <c r="W31" s="4">
        <f>Table48[[#This Row],[societate]]*0.1</f>
        <v>0.88500000000000001</v>
      </c>
      <c r="X31" s="2">
        <v>7.5</v>
      </c>
      <c r="Y31" s="4">
        <f>0.025*Table48[[#This Row],[taxe]]</f>
        <v>0.1875</v>
      </c>
      <c r="Z31" s="2">
        <v>8.75</v>
      </c>
      <c r="AA31" s="4">
        <f>Table48[[#This Row],[mancare]]*0.02</f>
        <v>0.17500000000000002</v>
      </c>
      <c r="AB31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8.1982499999999998</v>
      </c>
      <c r="AC31" s="4" t="str">
        <f>Table48[[#This Row],[country]]</f>
        <v>Andorra</v>
      </c>
      <c r="AD31" s="4">
        <v>27</v>
      </c>
    </row>
    <row r="32" spans="1:30" x14ac:dyDescent="0.35">
      <c r="A32" s="6" t="s">
        <v>36</v>
      </c>
      <c r="B32" s="2">
        <v>9.75</v>
      </c>
      <c r="C32" s="2">
        <f>Table48[[#This Row],[cultural]]*0.2</f>
        <v>1.9500000000000002</v>
      </c>
      <c r="D32" s="2">
        <v>7.25</v>
      </c>
      <c r="E32" s="2">
        <f>0.215*Table48[[#This Row],[financiar]]</f>
        <v>1.5587500000000001</v>
      </c>
      <c r="F32" s="2">
        <v>10</v>
      </c>
      <c r="G32" s="2">
        <f t="shared" si="0"/>
        <v>0.8</v>
      </c>
      <c r="H32" s="2">
        <v>6</v>
      </c>
      <c r="I32" s="2">
        <f t="shared" si="1"/>
        <v>0.60000000000000009</v>
      </c>
      <c r="J32" s="2">
        <v>8.5</v>
      </c>
      <c r="K32" s="2">
        <f>Table48[[#This Row],[clima]]*0.035</f>
        <v>0.29750000000000004</v>
      </c>
      <c r="L32" s="2">
        <v>6.25</v>
      </c>
      <c r="M32" s="2">
        <f>Table48[[#This Row],[locatie geografica]]*0.035</f>
        <v>0.21875000000000003</v>
      </c>
      <c r="N32" s="2">
        <v>8</v>
      </c>
      <c r="O32" s="2">
        <f>Table48[[#This Row],[turistic]]*0.04</f>
        <v>0.32</v>
      </c>
      <c r="P32" s="2">
        <v>8.3000000000000007</v>
      </c>
      <c r="Q32" s="2">
        <f>Table48[[#This Row],[educatie]]*0.08</f>
        <v>0.66400000000000003</v>
      </c>
      <c r="R32" s="2">
        <v>8.75</v>
      </c>
      <c r="S32" s="2">
        <f>0.02*Table48[[#This Row],[safety]]</f>
        <v>0.17500000000000002</v>
      </c>
      <c r="T32" s="2">
        <v>7.85</v>
      </c>
      <c r="U32" s="2">
        <f>Table48[[#This Row],[oportunitati]]*0.05</f>
        <v>0.39250000000000002</v>
      </c>
      <c r="V32" s="2">
        <v>7</v>
      </c>
      <c r="W32" s="2">
        <f>Table48[[#This Row],[societate]]*0.1</f>
        <v>0.70000000000000007</v>
      </c>
      <c r="X32" s="2">
        <v>8</v>
      </c>
      <c r="Y32" s="2">
        <f>0.025*Table48[[#This Row],[taxe]]</f>
        <v>0.2</v>
      </c>
      <c r="Z32" s="2">
        <v>8.75</v>
      </c>
      <c r="AA32" s="2">
        <f>Table48[[#This Row],[mancare]]*0.02</f>
        <v>0.17500000000000002</v>
      </c>
      <c r="AB32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8.0515000000000008</v>
      </c>
      <c r="AC32" s="2" t="str">
        <f>Table48[[#This Row],[country]]</f>
        <v>Rusia</v>
      </c>
      <c r="AD32" s="4">
        <v>29</v>
      </c>
    </row>
    <row r="33" spans="1:30" x14ac:dyDescent="0.35">
      <c r="A33" s="6" t="s">
        <v>66</v>
      </c>
      <c r="B33" s="2">
        <v>7</v>
      </c>
      <c r="C33" s="4">
        <f>Table48[[#This Row],[cultural]]*0.2</f>
        <v>1.4000000000000001</v>
      </c>
      <c r="D33" s="2">
        <v>8.6999999999999993</v>
      </c>
      <c r="E33" s="4">
        <f>0.215*Table48[[#This Row],[financiar]]</f>
        <v>1.8704999999999998</v>
      </c>
      <c r="F33" s="2">
        <v>5.25</v>
      </c>
      <c r="G33" s="4">
        <f t="shared" si="0"/>
        <v>0.42</v>
      </c>
      <c r="H33" s="2">
        <v>9.25</v>
      </c>
      <c r="I33" s="4">
        <f t="shared" si="1"/>
        <v>0.92500000000000004</v>
      </c>
      <c r="J33" s="2">
        <v>8</v>
      </c>
      <c r="K33" s="4">
        <f>Table48[[#This Row],[clima]]*0.035</f>
        <v>0.28000000000000003</v>
      </c>
      <c r="L33" s="2">
        <v>6.5</v>
      </c>
      <c r="M33" s="4">
        <f>Table48[[#This Row],[locatie geografica]]*0.035</f>
        <v>0.22750000000000004</v>
      </c>
      <c r="N33" s="2">
        <v>7.25</v>
      </c>
      <c r="O33" s="4">
        <f>Table48[[#This Row],[turistic]]*0.04</f>
        <v>0.28999999999999998</v>
      </c>
      <c r="P33" s="2">
        <v>9.9</v>
      </c>
      <c r="Q33" s="4">
        <f>Table48[[#This Row],[educatie]]*0.08</f>
        <v>0.79200000000000004</v>
      </c>
      <c r="R33" s="4">
        <v>9</v>
      </c>
      <c r="S33" s="4">
        <f>0.02*Table48[[#This Row],[safety]]</f>
        <v>0.18</v>
      </c>
      <c r="T33" s="2">
        <v>8.6</v>
      </c>
      <c r="U33" s="4">
        <f>Table48[[#This Row],[oportunitati]]*0.05</f>
        <v>0.43</v>
      </c>
      <c r="V33" s="2">
        <v>8.75</v>
      </c>
      <c r="W33" s="4">
        <f>Table48[[#This Row],[societate]]*0.1</f>
        <v>0.875</v>
      </c>
      <c r="X33" s="2">
        <v>6</v>
      </c>
      <c r="Y33" s="4">
        <f>0.025*Table48[[#This Row],[taxe]]</f>
        <v>0.15000000000000002</v>
      </c>
      <c r="Z33" s="2">
        <v>7</v>
      </c>
      <c r="AA33" s="4">
        <f>Table48[[#This Row],[mancare]]*0.02</f>
        <v>0.14000000000000001</v>
      </c>
      <c r="AB33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7.9799999999999995</v>
      </c>
      <c r="AC33" s="4" t="str">
        <f>Table48[[#This Row],[country]]</f>
        <v>Finlanda</v>
      </c>
      <c r="AD33" s="4">
        <v>31</v>
      </c>
    </row>
    <row r="34" spans="1:30" x14ac:dyDescent="0.35">
      <c r="A34" s="6" t="s">
        <v>60</v>
      </c>
      <c r="B34" s="2">
        <v>8</v>
      </c>
      <c r="C34" s="4">
        <f>Table48[[#This Row],[cultural]]*0.2</f>
        <v>1.6</v>
      </c>
      <c r="D34" s="2">
        <v>7.6</v>
      </c>
      <c r="E34" s="4">
        <f>0.215*Table48[[#This Row],[financiar]]</f>
        <v>1.6339999999999999</v>
      </c>
      <c r="F34" s="2">
        <v>7.75</v>
      </c>
      <c r="G34" s="4">
        <f t="shared" si="0"/>
        <v>0.62</v>
      </c>
      <c r="H34" s="2">
        <v>8.25</v>
      </c>
      <c r="I34" s="4">
        <f t="shared" si="1"/>
        <v>0.82500000000000007</v>
      </c>
      <c r="J34" s="2">
        <v>9.5</v>
      </c>
      <c r="K34" s="4">
        <f>Table48[[#This Row],[clima]]*0.035</f>
        <v>0.33250000000000002</v>
      </c>
      <c r="L34" s="2">
        <v>6</v>
      </c>
      <c r="M34" s="4">
        <f>Table48[[#This Row],[locatie geografica]]*0.035</f>
        <v>0.21000000000000002</v>
      </c>
      <c r="N34" s="2">
        <v>8.25</v>
      </c>
      <c r="O34" s="4">
        <f>Table48[[#This Row],[turistic]]*0.04</f>
        <v>0.33</v>
      </c>
      <c r="P34" s="2">
        <v>8</v>
      </c>
      <c r="Q34" s="4">
        <f>Table48[[#This Row],[educatie]]*0.08</f>
        <v>0.64</v>
      </c>
      <c r="R34" s="4">
        <v>9</v>
      </c>
      <c r="S34" s="4">
        <f>0.02*Table48[[#This Row],[safety]]</f>
        <v>0.18</v>
      </c>
      <c r="T34" s="2">
        <v>7</v>
      </c>
      <c r="U34" s="4">
        <f>Table48[[#This Row],[oportunitati]]*0.05</f>
        <v>0.35000000000000003</v>
      </c>
      <c r="V34" s="2">
        <v>8.6999999999999993</v>
      </c>
      <c r="W34" s="4">
        <f>Table48[[#This Row],[societate]]*0.1</f>
        <v>0.87</v>
      </c>
      <c r="X34" s="2">
        <v>8</v>
      </c>
      <c r="Y34" s="4">
        <f>0.025*Table48[[#This Row],[taxe]]</f>
        <v>0.2</v>
      </c>
      <c r="Z34" s="2">
        <v>9.25</v>
      </c>
      <c r="AA34" s="4">
        <f>Table48[[#This Row],[mancare]]*0.02</f>
        <v>0.185</v>
      </c>
      <c r="AB34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7.9764999999999997</v>
      </c>
      <c r="AC34" s="4" t="str">
        <f>Table48[[#This Row],[country]]</f>
        <v>Malta</v>
      </c>
      <c r="AD34" s="4">
        <v>30</v>
      </c>
    </row>
    <row r="35" spans="1:30" x14ac:dyDescent="0.35">
      <c r="A35" s="6" t="s">
        <v>33</v>
      </c>
      <c r="B35" s="2">
        <v>8.8000000000000007</v>
      </c>
      <c r="C35" s="2">
        <f>Table48[[#This Row],[cultural]]*0.2</f>
        <v>1.7600000000000002</v>
      </c>
      <c r="D35" s="2">
        <v>7.2</v>
      </c>
      <c r="E35" s="2">
        <f>0.215*Table48[[#This Row],[financiar]]</f>
        <v>1.548</v>
      </c>
      <c r="F35" s="2">
        <v>9</v>
      </c>
      <c r="G35" s="2">
        <f t="shared" si="0"/>
        <v>0.72</v>
      </c>
      <c r="H35" s="2">
        <v>7.4</v>
      </c>
      <c r="I35" s="2">
        <f t="shared" si="1"/>
        <v>0.7400000000000001</v>
      </c>
      <c r="J35" s="2">
        <v>8.75</v>
      </c>
      <c r="K35" s="2">
        <f>Table48[[#This Row],[clima]]*0.035</f>
        <v>0.30625000000000002</v>
      </c>
      <c r="L35" s="2">
        <v>7.7</v>
      </c>
      <c r="M35" s="2">
        <f>Table48[[#This Row],[locatie geografica]]*0.035</f>
        <v>0.26950000000000002</v>
      </c>
      <c r="N35" s="2">
        <v>8</v>
      </c>
      <c r="O35" s="2">
        <f>Table48[[#This Row],[turistic]]*0.04</f>
        <v>0.32</v>
      </c>
      <c r="P35" s="2">
        <v>8</v>
      </c>
      <c r="Q35" s="2">
        <f>Table48[[#This Row],[educatie]]*0.08</f>
        <v>0.64</v>
      </c>
      <c r="R35" s="2">
        <v>9.25</v>
      </c>
      <c r="S35" s="2">
        <f>0.02*Table48[[#This Row],[safety]]</f>
        <v>0.185</v>
      </c>
      <c r="T35" s="2">
        <v>7.6</v>
      </c>
      <c r="U35" s="2">
        <f>Table48[[#This Row],[oportunitati]]*0.05</f>
        <v>0.38</v>
      </c>
      <c r="V35" s="2">
        <v>7.4</v>
      </c>
      <c r="W35" s="2">
        <f>Table48[[#This Row],[societate]]*0.1</f>
        <v>0.7400000000000001</v>
      </c>
      <c r="X35" s="2">
        <v>6.5</v>
      </c>
      <c r="Y35" s="2">
        <f>0.025*Table48[[#This Row],[taxe]]</f>
        <v>0.16250000000000001</v>
      </c>
      <c r="Z35" s="2">
        <v>8</v>
      </c>
      <c r="AA35" s="2">
        <f>Table48[[#This Row],[mancare]]*0.02</f>
        <v>0.16</v>
      </c>
      <c r="AB35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7.9312499999999995</v>
      </c>
      <c r="AC35" s="2" t="str">
        <f>Table48[[#This Row],[country]]</f>
        <v>Romania</v>
      </c>
      <c r="AD35" s="4">
        <v>34</v>
      </c>
    </row>
    <row r="36" spans="1:30" x14ac:dyDescent="0.35">
      <c r="A36" s="6" t="s">
        <v>72</v>
      </c>
      <c r="B36" s="2">
        <v>8.5</v>
      </c>
      <c r="C36" s="4">
        <f>Table48[[#This Row],[cultural]]*0.2</f>
        <v>1.7000000000000002</v>
      </c>
      <c r="D36" s="2">
        <v>7.4</v>
      </c>
      <c r="E36" s="4">
        <f>0.215*Table48[[#This Row],[financiar]]</f>
        <v>1.591</v>
      </c>
      <c r="F36" s="2">
        <v>8.5</v>
      </c>
      <c r="G36" s="4">
        <f t="shared" ref="G36:G56" si="2">F36*0.08</f>
        <v>0.68</v>
      </c>
      <c r="H36" s="2">
        <v>7</v>
      </c>
      <c r="I36" s="4">
        <f t="shared" ref="I36:I56" si="3">H36*0.1</f>
        <v>0.70000000000000007</v>
      </c>
      <c r="J36" s="2">
        <v>8.5</v>
      </c>
      <c r="K36" s="4">
        <f>Table48[[#This Row],[clima]]*0.035</f>
        <v>0.29750000000000004</v>
      </c>
      <c r="L36" s="2">
        <v>8.5</v>
      </c>
      <c r="M36" s="4">
        <f>Table48[[#This Row],[locatie geografica]]*0.035</f>
        <v>0.29750000000000004</v>
      </c>
      <c r="N36" s="2">
        <v>7.75</v>
      </c>
      <c r="O36" s="4">
        <f>Table48[[#This Row],[turistic]]*0.04</f>
        <v>0.31</v>
      </c>
      <c r="P36" s="2">
        <v>8.25</v>
      </c>
      <c r="Q36" s="4">
        <f>Table48[[#This Row],[educatie]]*0.08</f>
        <v>0.66</v>
      </c>
      <c r="R36" s="4">
        <v>9.25</v>
      </c>
      <c r="S36" s="4">
        <f>0.02*Table48[[#This Row],[safety]]</f>
        <v>0.185</v>
      </c>
      <c r="T36" s="2">
        <v>7.5</v>
      </c>
      <c r="U36" s="4">
        <f>Table48[[#This Row],[oportunitati]]*0.05</f>
        <v>0.375</v>
      </c>
      <c r="V36" s="2">
        <v>7.3</v>
      </c>
      <c r="W36" s="4">
        <f>Table48[[#This Row],[societate]]*0.1</f>
        <v>0.73</v>
      </c>
      <c r="X36" s="2">
        <v>7.7</v>
      </c>
      <c r="Y36" s="4">
        <f>0.025*Table48[[#This Row],[taxe]]</f>
        <v>0.1925</v>
      </c>
      <c r="Z36" s="2">
        <v>8</v>
      </c>
      <c r="AA36" s="4">
        <f>Table48[[#This Row],[mancare]]*0.02</f>
        <v>0.16</v>
      </c>
      <c r="AB36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7.8784999999999998</v>
      </c>
      <c r="AC36" s="4" t="str">
        <f>Table48[[#This Row],[country]]</f>
        <v>Ungaria</v>
      </c>
      <c r="AD36" s="4">
        <v>32</v>
      </c>
    </row>
    <row r="37" spans="1:30" x14ac:dyDescent="0.35">
      <c r="A37" s="6" t="s">
        <v>52</v>
      </c>
      <c r="B37" s="2">
        <v>7.75</v>
      </c>
      <c r="C37" s="4">
        <f>Table48[[#This Row],[cultural]]*0.2</f>
        <v>1.55</v>
      </c>
      <c r="D37" s="2">
        <v>8.8000000000000007</v>
      </c>
      <c r="E37" s="4">
        <f>0.215*Table48[[#This Row],[financiar]]</f>
        <v>1.8920000000000001</v>
      </c>
      <c r="F37" s="2">
        <v>3</v>
      </c>
      <c r="G37" s="4">
        <f t="shared" si="2"/>
        <v>0.24</v>
      </c>
      <c r="H37" s="2">
        <v>7</v>
      </c>
      <c r="I37" s="4">
        <f t="shared" si="3"/>
        <v>0.70000000000000007</v>
      </c>
      <c r="J37" s="2">
        <v>8.5</v>
      </c>
      <c r="K37" s="4">
        <f>Table48[[#This Row],[clima]]*0.035</f>
        <v>0.29750000000000004</v>
      </c>
      <c r="L37" s="2">
        <v>5</v>
      </c>
      <c r="M37" s="4">
        <f>Table48[[#This Row],[locatie geografica]]*0.035</f>
        <v>0.17500000000000002</v>
      </c>
      <c r="N37" s="2">
        <v>8.75</v>
      </c>
      <c r="O37" s="4">
        <f>Table48[[#This Row],[turistic]]*0.04</f>
        <v>0.35000000000000003</v>
      </c>
      <c r="P37" s="2">
        <v>8</v>
      </c>
      <c r="Q37" s="4">
        <f>Table48[[#This Row],[educatie]]*0.08</f>
        <v>0.64</v>
      </c>
      <c r="R37" s="4">
        <v>10</v>
      </c>
      <c r="S37" s="4">
        <f>0.02*Table48[[#This Row],[safety]]</f>
        <v>0.2</v>
      </c>
      <c r="T37" s="2">
        <v>9</v>
      </c>
      <c r="U37" s="4">
        <f>Table48[[#This Row],[oportunitati]]*0.05</f>
        <v>0.45</v>
      </c>
      <c r="V37" s="2">
        <v>10</v>
      </c>
      <c r="W37" s="4">
        <f>Table48[[#This Row],[societate]]*0.1</f>
        <v>1</v>
      </c>
      <c r="X37" s="2">
        <v>7</v>
      </c>
      <c r="Y37" s="4">
        <f>0.025*Table48[[#This Row],[taxe]]</f>
        <v>0.17500000000000002</v>
      </c>
      <c r="Z37" s="2">
        <v>9.5</v>
      </c>
      <c r="AA37" s="4">
        <f>Table48[[#This Row],[mancare]]*0.02</f>
        <v>0.19</v>
      </c>
      <c r="AB37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7.8595000000000006</v>
      </c>
      <c r="AC37" s="4" t="str">
        <f>Table48[[#This Row],[country]]</f>
        <v>Japonia</v>
      </c>
      <c r="AD37" s="4">
        <v>33</v>
      </c>
    </row>
    <row r="38" spans="1:30" x14ac:dyDescent="0.35">
      <c r="A38" s="6" t="s">
        <v>38</v>
      </c>
      <c r="B38" s="2">
        <v>8</v>
      </c>
      <c r="C38" s="2">
        <f>Table48[[#This Row],[cultural]]*0.2</f>
        <v>1.6</v>
      </c>
      <c r="D38" s="2">
        <v>8.1999999999999993</v>
      </c>
      <c r="E38" s="2">
        <f>0.215*Table48[[#This Row],[financiar]]</f>
        <v>1.7629999999999999</v>
      </c>
      <c r="F38" s="2">
        <v>3.3</v>
      </c>
      <c r="G38" s="2">
        <f t="shared" si="2"/>
        <v>0.26400000000000001</v>
      </c>
      <c r="H38" s="2">
        <v>9</v>
      </c>
      <c r="I38" s="2">
        <f t="shared" si="3"/>
        <v>0.9</v>
      </c>
      <c r="J38" s="2">
        <v>8.5</v>
      </c>
      <c r="K38" s="2">
        <f>Table48[[#This Row],[clima]]*0.035</f>
        <v>0.29750000000000004</v>
      </c>
      <c r="L38" s="2">
        <v>5</v>
      </c>
      <c r="M38" s="2">
        <f>Table48[[#This Row],[locatie geografica]]*0.035</f>
        <v>0.17500000000000002</v>
      </c>
      <c r="N38" s="2">
        <v>8.75</v>
      </c>
      <c r="O38" s="2">
        <f>Table48[[#This Row],[turistic]]*0.04</f>
        <v>0.35000000000000003</v>
      </c>
      <c r="P38" s="2">
        <v>8.65</v>
      </c>
      <c r="Q38" s="2">
        <f>Table48[[#This Row],[educatie]]*0.08</f>
        <v>0.69200000000000006</v>
      </c>
      <c r="R38" s="2">
        <v>9.25</v>
      </c>
      <c r="S38" s="2">
        <f>0.02*Table48[[#This Row],[safety]]</f>
        <v>0.185</v>
      </c>
      <c r="T38" s="2">
        <v>8.25</v>
      </c>
      <c r="U38" s="2">
        <f>Table48[[#This Row],[oportunitati]]*0.05</f>
        <v>0.41250000000000003</v>
      </c>
      <c r="V38" s="2">
        <v>8.6999999999999993</v>
      </c>
      <c r="W38" s="2">
        <f>Table48[[#This Row],[societate]]*0.1</f>
        <v>0.87</v>
      </c>
      <c r="X38" s="2">
        <v>5</v>
      </c>
      <c r="Y38" s="2">
        <f>0.025*Table48[[#This Row],[taxe]]</f>
        <v>0.125</v>
      </c>
      <c r="Z38" s="2">
        <v>9</v>
      </c>
      <c r="AA38" s="2">
        <f>Table48[[#This Row],[mancare]]*0.02</f>
        <v>0.18</v>
      </c>
      <c r="AB38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7.8139999999999992</v>
      </c>
      <c r="AC38" s="2" t="str">
        <f>Table48[[#This Row],[country]]</f>
        <v>Spania</v>
      </c>
      <c r="AD38" s="4">
        <v>36</v>
      </c>
    </row>
    <row r="39" spans="1:30" x14ac:dyDescent="0.35">
      <c r="A39" s="6" t="s">
        <v>44</v>
      </c>
      <c r="B39" s="2">
        <v>4.5</v>
      </c>
      <c r="C39" s="4">
        <f>Table48[[#This Row],[cultural]]*0.2</f>
        <v>0.9</v>
      </c>
      <c r="D39" s="2">
        <v>10</v>
      </c>
      <c r="E39" s="4">
        <f>0.215*Table48[[#This Row],[financiar]]</f>
        <v>2.15</v>
      </c>
      <c r="F39" s="2">
        <v>9</v>
      </c>
      <c r="G39" s="4">
        <f t="shared" si="2"/>
        <v>0.72</v>
      </c>
      <c r="H39" s="2">
        <v>6.75</v>
      </c>
      <c r="I39" s="4">
        <f t="shared" si="3"/>
        <v>0.67500000000000004</v>
      </c>
      <c r="J39" s="2">
        <v>8.5</v>
      </c>
      <c r="K39" s="4">
        <f>Table48[[#This Row],[clima]]*0.035</f>
        <v>0.29750000000000004</v>
      </c>
      <c r="L39" s="2">
        <v>3.5</v>
      </c>
      <c r="M39" s="4">
        <f>Table48[[#This Row],[locatie geografica]]*0.035</f>
        <v>0.12250000000000001</v>
      </c>
      <c r="N39" s="2">
        <v>7.75</v>
      </c>
      <c r="O39" s="4">
        <f>Table48[[#This Row],[turistic]]*0.04</f>
        <v>0.31</v>
      </c>
      <c r="P39" s="2">
        <v>8.75</v>
      </c>
      <c r="Q39" s="4">
        <f>Table48[[#This Row],[educatie]]*0.08</f>
        <v>0.70000000000000007</v>
      </c>
      <c r="R39" s="4">
        <v>7.5</v>
      </c>
      <c r="S39" s="4">
        <f>0.02*Table48[[#This Row],[safety]]</f>
        <v>0.15</v>
      </c>
      <c r="T39" s="2">
        <v>10</v>
      </c>
      <c r="U39" s="4">
        <f>Table48[[#This Row],[oportunitati]]*0.05</f>
        <v>0.5</v>
      </c>
      <c r="V39" s="2">
        <v>8.5</v>
      </c>
      <c r="W39" s="4">
        <f>Table48[[#This Row],[societate]]*0.1</f>
        <v>0.85000000000000009</v>
      </c>
      <c r="X39" s="2">
        <v>8</v>
      </c>
      <c r="Y39" s="4">
        <f>0.025*Table48[[#This Row],[taxe]]</f>
        <v>0.2</v>
      </c>
      <c r="Z39" s="2">
        <v>8</v>
      </c>
      <c r="AA39" s="4">
        <f>Table48[[#This Row],[mancare]]*0.02</f>
        <v>0.16</v>
      </c>
      <c r="AB39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7.7350000000000012</v>
      </c>
      <c r="AC39" s="4" t="str">
        <f>Table48[[#This Row],[country]]</f>
        <v>USA</v>
      </c>
      <c r="AD39" s="4">
        <v>35</v>
      </c>
    </row>
    <row r="40" spans="1:30" x14ac:dyDescent="0.35">
      <c r="A40" s="6" t="s">
        <v>63</v>
      </c>
      <c r="B40" s="2">
        <v>8</v>
      </c>
      <c r="C40" s="4">
        <f>Table48[[#This Row],[cultural]]*0.2</f>
        <v>1.6</v>
      </c>
      <c r="D40" s="2">
        <v>7.15</v>
      </c>
      <c r="E40" s="4">
        <f>0.215*Table48[[#This Row],[financiar]]</f>
        <v>1.53725</v>
      </c>
      <c r="F40" s="2">
        <v>9</v>
      </c>
      <c r="G40" s="4">
        <f t="shared" si="2"/>
        <v>0.72</v>
      </c>
      <c r="H40" s="2">
        <v>7.3</v>
      </c>
      <c r="I40" s="4">
        <f t="shared" si="3"/>
        <v>0.73</v>
      </c>
      <c r="J40" s="2">
        <v>8.75</v>
      </c>
      <c r="K40" s="4">
        <f>Table48[[#This Row],[clima]]*0.035</f>
        <v>0.30625000000000002</v>
      </c>
      <c r="L40" s="2">
        <v>8.25</v>
      </c>
      <c r="M40" s="4">
        <f>Table48[[#This Row],[locatie geografica]]*0.035</f>
        <v>0.28875000000000001</v>
      </c>
      <c r="N40" s="2">
        <v>7.75</v>
      </c>
      <c r="O40" s="4">
        <f>Table48[[#This Row],[turistic]]*0.04</f>
        <v>0.31</v>
      </c>
      <c r="P40" s="2">
        <v>7.75</v>
      </c>
      <c r="Q40" s="4">
        <f>Table48[[#This Row],[educatie]]*0.08</f>
        <v>0.62</v>
      </c>
      <c r="R40" s="4">
        <v>9</v>
      </c>
      <c r="S40" s="4">
        <f>0.02*Table48[[#This Row],[safety]]</f>
        <v>0.18</v>
      </c>
      <c r="T40" s="2">
        <v>6.25</v>
      </c>
      <c r="U40" s="4">
        <f>Table48[[#This Row],[oportunitati]]*0.05</f>
        <v>0.3125</v>
      </c>
      <c r="V40" s="2">
        <v>7.2</v>
      </c>
      <c r="W40" s="4">
        <f>Table48[[#This Row],[societate]]*0.1</f>
        <v>0.72000000000000008</v>
      </c>
      <c r="X40" s="2">
        <v>7.75</v>
      </c>
      <c r="Y40" s="4">
        <f>0.025*Table48[[#This Row],[taxe]]</f>
        <v>0.19375000000000001</v>
      </c>
      <c r="Z40" s="2">
        <v>8.5</v>
      </c>
      <c r="AA40" s="4">
        <f>Table48[[#This Row],[mancare]]*0.02</f>
        <v>0.17</v>
      </c>
      <c r="AB40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7.6884999999999994</v>
      </c>
      <c r="AC40" s="4" t="str">
        <f>Table48[[#This Row],[country]]</f>
        <v>Muntenegru</v>
      </c>
      <c r="AD40" s="4">
        <v>37</v>
      </c>
    </row>
    <row r="41" spans="1:30" x14ac:dyDescent="0.35">
      <c r="A41" s="6" t="s">
        <v>39</v>
      </c>
      <c r="B41" s="2">
        <v>9.5</v>
      </c>
      <c r="C41" s="2">
        <f>Table48[[#This Row],[cultural]]*0.2</f>
        <v>1.9000000000000001</v>
      </c>
      <c r="D41" s="2">
        <v>6.5</v>
      </c>
      <c r="E41" s="2">
        <f>0.215*Table48[[#This Row],[financiar]]</f>
        <v>1.3975</v>
      </c>
      <c r="F41" s="2">
        <v>10</v>
      </c>
      <c r="G41" s="2">
        <f t="shared" si="2"/>
        <v>0.8</v>
      </c>
      <c r="H41" s="2">
        <v>6.5</v>
      </c>
      <c r="I41" s="2">
        <f t="shared" si="3"/>
        <v>0.65</v>
      </c>
      <c r="J41" s="2">
        <v>8.5</v>
      </c>
      <c r="K41" s="2">
        <f>Table48[[#This Row],[clima]]*0.035</f>
        <v>0.29750000000000004</v>
      </c>
      <c r="L41" s="2">
        <v>6.75</v>
      </c>
      <c r="M41" s="2">
        <f>Table48[[#This Row],[locatie geografica]]*0.035</f>
        <v>0.23625000000000002</v>
      </c>
      <c r="N41" s="2">
        <v>7.5</v>
      </c>
      <c r="O41" s="2">
        <f>Table48[[#This Row],[turistic]]*0.04</f>
        <v>0.3</v>
      </c>
      <c r="P41" s="2">
        <v>6.9</v>
      </c>
      <c r="Q41" s="2">
        <f>Table48[[#This Row],[educatie]]*0.08</f>
        <v>0.55200000000000005</v>
      </c>
      <c r="R41" s="2">
        <v>8.5</v>
      </c>
      <c r="S41" s="2">
        <f>0.02*Table48[[#This Row],[safety]]</f>
        <v>0.17</v>
      </c>
      <c r="T41" s="2">
        <v>6.6</v>
      </c>
      <c r="U41" s="2">
        <f>Table48[[#This Row],[oportunitati]]*0.05</f>
        <v>0.33</v>
      </c>
      <c r="V41" s="2">
        <v>6.65</v>
      </c>
      <c r="W41" s="2">
        <f>Table48[[#This Row],[societate]]*0.1</f>
        <v>0.66500000000000004</v>
      </c>
      <c r="X41" s="2">
        <v>8</v>
      </c>
      <c r="Y41" s="2">
        <f>0.025*Table48[[#This Row],[taxe]]</f>
        <v>0.2</v>
      </c>
      <c r="Z41" s="2">
        <v>8.5</v>
      </c>
      <c r="AA41" s="2">
        <f>Table48[[#This Row],[mancare]]*0.02</f>
        <v>0.17</v>
      </c>
      <c r="AB41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7.6682500000000005</v>
      </c>
      <c r="AC41" s="2" t="str">
        <f>Table48[[#This Row],[country]]</f>
        <v>Ucraina</v>
      </c>
      <c r="AD41" s="4">
        <v>39</v>
      </c>
    </row>
    <row r="42" spans="1:30" x14ac:dyDescent="0.35">
      <c r="A42" s="6" t="s">
        <v>57</v>
      </c>
      <c r="B42" s="2">
        <v>8</v>
      </c>
      <c r="C42" s="4">
        <f>Table48[[#This Row],[cultural]]*0.2</f>
        <v>1.6</v>
      </c>
      <c r="D42" s="2">
        <v>7.05</v>
      </c>
      <c r="E42" s="4">
        <f>0.215*Table48[[#This Row],[financiar]]</f>
        <v>1.5157499999999999</v>
      </c>
      <c r="F42" s="2">
        <v>9</v>
      </c>
      <c r="G42" s="4">
        <f t="shared" si="2"/>
        <v>0.72</v>
      </c>
      <c r="H42" s="2">
        <v>7</v>
      </c>
      <c r="I42" s="4">
        <f t="shared" si="3"/>
        <v>0.70000000000000007</v>
      </c>
      <c r="J42" s="2">
        <v>8.5</v>
      </c>
      <c r="K42" s="4">
        <f>Table48[[#This Row],[clima]]*0.035</f>
        <v>0.29750000000000004</v>
      </c>
      <c r="L42" s="2">
        <v>8.4</v>
      </c>
      <c r="M42" s="4">
        <f>Table48[[#This Row],[locatie geografica]]*0.035</f>
        <v>0.29400000000000004</v>
      </c>
      <c r="N42" s="2">
        <v>7.5</v>
      </c>
      <c r="O42" s="4">
        <f>Table48[[#This Row],[turistic]]*0.04</f>
        <v>0.3</v>
      </c>
      <c r="P42" s="2">
        <v>7.75</v>
      </c>
      <c r="Q42" s="4">
        <f>Table48[[#This Row],[educatie]]*0.08</f>
        <v>0.62</v>
      </c>
      <c r="R42" s="4">
        <v>8.75</v>
      </c>
      <c r="S42" s="4">
        <f>0.02*Table48[[#This Row],[safety]]</f>
        <v>0.17500000000000002</v>
      </c>
      <c r="T42" s="2">
        <v>7</v>
      </c>
      <c r="U42" s="4">
        <f>Table48[[#This Row],[oportunitati]]*0.05</f>
        <v>0.35000000000000003</v>
      </c>
      <c r="V42" s="2">
        <v>6.85</v>
      </c>
      <c r="W42" s="4">
        <f>Table48[[#This Row],[societate]]*0.1</f>
        <v>0.68500000000000005</v>
      </c>
      <c r="X42" s="2">
        <v>7.75</v>
      </c>
      <c r="Y42" s="4">
        <f>0.025*Table48[[#This Row],[taxe]]</f>
        <v>0.19375000000000001</v>
      </c>
      <c r="Z42" s="2">
        <v>8.5</v>
      </c>
      <c r="AA42" s="4">
        <f>Table48[[#This Row],[mancare]]*0.02</f>
        <v>0.17</v>
      </c>
      <c r="AB42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7.6209999999999996</v>
      </c>
      <c r="AC42" s="4" t="str">
        <f>Table48[[#This Row],[country]]</f>
        <v>Serbia</v>
      </c>
      <c r="AD42" s="4">
        <v>38</v>
      </c>
    </row>
    <row r="43" spans="1:30" x14ac:dyDescent="0.35">
      <c r="A43" s="6" t="s">
        <v>56</v>
      </c>
      <c r="B43" s="2">
        <v>8.1999999999999993</v>
      </c>
      <c r="C43" s="4">
        <f>Table48[[#This Row],[cultural]]*0.2</f>
        <v>1.64</v>
      </c>
      <c r="D43" s="2">
        <v>7.1</v>
      </c>
      <c r="E43" s="4">
        <f>0.215*Table48[[#This Row],[financiar]]</f>
        <v>1.5265</v>
      </c>
      <c r="F43" s="2">
        <v>8.5</v>
      </c>
      <c r="G43" s="4">
        <f t="shared" si="2"/>
        <v>0.68</v>
      </c>
      <c r="H43" s="2">
        <v>7.15</v>
      </c>
      <c r="I43" s="4">
        <f t="shared" si="3"/>
        <v>0.71500000000000008</v>
      </c>
      <c r="J43" s="2">
        <v>8.8000000000000007</v>
      </c>
      <c r="K43" s="4">
        <f>Table48[[#This Row],[clima]]*0.035</f>
        <v>0.30800000000000005</v>
      </c>
      <c r="L43" s="2">
        <v>7.3</v>
      </c>
      <c r="M43" s="4">
        <f>Table48[[#This Row],[locatie geografica]]*0.035</f>
        <v>0.2555</v>
      </c>
      <c r="N43" s="2">
        <v>7.75</v>
      </c>
      <c r="O43" s="4">
        <f>Table48[[#This Row],[turistic]]*0.04</f>
        <v>0.31</v>
      </c>
      <c r="P43" s="2">
        <v>7.75</v>
      </c>
      <c r="Q43" s="4">
        <f>Table48[[#This Row],[educatie]]*0.08</f>
        <v>0.62</v>
      </c>
      <c r="R43" s="4">
        <v>8.4</v>
      </c>
      <c r="S43" s="4">
        <f>0.02*Table48[[#This Row],[safety]]</f>
        <v>0.16800000000000001</v>
      </c>
      <c r="T43" s="2">
        <v>7</v>
      </c>
      <c r="U43" s="4">
        <f>Table48[[#This Row],[oportunitati]]*0.05</f>
        <v>0.35000000000000003</v>
      </c>
      <c r="V43" s="2">
        <v>7.1</v>
      </c>
      <c r="W43" s="4">
        <f>Table48[[#This Row],[societate]]*0.1</f>
        <v>0.71</v>
      </c>
      <c r="X43" s="2">
        <v>6.75</v>
      </c>
      <c r="Y43" s="4">
        <f>0.025*Table48[[#This Row],[taxe]]</f>
        <v>0.16875000000000001</v>
      </c>
      <c r="Z43" s="2">
        <v>8.25</v>
      </c>
      <c r="AA43" s="4">
        <f>Table48[[#This Row],[mancare]]*0.02</f>
        <v>0.16500000000000001</v>
      </c>
      <c r="AB43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7.6167499999999997</v>
      </c>
      <c r="AC43" s="4" t="str">
        <f>Table48[[#This Row],[country]]</f>
        <v>Bulgaria</v>
      </c>
      <c r="AD43" s="4">
        <v>40</v>
      </c>
    </row>
    <row r="44" spans="1:30" x14ac:dyDescent="0.35">
      <c r="A44" s="6" t="s">
        <v>69</v>
      </c>
      <c r="B44" s="2">
        <v>7</v>
      </c>
      <c r="C44" s="4">
        <f>Table48[[#This Row],[cultural]]*0.2</f>
        <v>1.4000000000000001</v>
      </c>
      <c r="D44" s="2">
        <v>7.25</v>
      </c>
      <c r="E44" s="4">
        <f>0.215*Table48[[#This Row],[financiar]]</f>
        <v>1.5587500000000001</v>
      </c>
      <c r="F44" s="2">
        <v>7.75</v>
      </c>
      <c r="G44" s="4">
        <f t="shared" si="2"/>
        <v>0.62</v>
      </c>
      <c r="H44" s="2">
        <v>7.25</v>
      </c>
      <c r="I44" s="4">
        <f t="shared" si="3"/>
        <v>0.72500000000000009</v>
      </c>
      <c r="J44" s="2">
        <v>8.4</v>
      </c>
      <c r="K44" s="4">
        <f>Table48[[#This Row],[clima]]*0.035</f>
        <v>0.29400000000000004</v>
      </c>
      <c r="L44" s="2">
        <v>7</v>
      </c>
      <c r="M44" s="4">
        <f>Table48[[#This Row],[locatie geografica]]*0.035</f>
        <v>0.24500000000000002</v>
      </c>
      <c r="N44" s="2">
        <v>7</v>
      </c>
      <c r="O44" s="4">
        <f>Table48[[#This Row],[turistic]]*0.04</f>
        <v>0.28000000000000003</v>
      </c>
      <c r="P44" s="2">
        <v>8.3000000000000007</v>
      </c>
      <c r="Q44" s="4">
        <f>Table48[[#This Row],[educatie]]*0.08</f>
        <v>0.66400000000000003</v>
      </c>
      <c r="R44" s="4">
        <v>9</v>
      </c>
      <c r="S44" s="4">
        <f>0.02*Table48[[#This Row],[safety]]</f>
        <v>0.18</v>
      </c>
      <c r="T44" s="2">
        <v>7</v>
      </c>
      <c r="U44" s="4">
        <f>Table48[[#This Row],[oportunitati]]*0.05</f>
        <v>0.35000000000000003</v>
      </c>
      <c r="V44" s="2">
        <v>7.4</v>
      </c>
      <c r="W44" s="4">
        <f>Table48[[#This Row],[societate]]*0.1</f>
        <v>0.7400000000000001</v>
      </c>
      <c r="X44" s="2">
        <v>7</v>
      </c>
      <c r="Y44" s="4">
        <f>0.025*Table48[[#This Row],[taxe]]</f>
        <v>0.17500000000000002</v>
      </c>
      <c r="Z44" s="2">
        <v>7.5</v>
      </c>
      <c r="AA44" s="4">
        <f>Table48[[#This Row],[mancare]]*0.02</f>
        <v>0.15</v>
      </c>
      <c r="AB44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7.3817500000000003</v>
      </c>
      <c r="AC44" s="4" t="str">
        <f>Table48[[#This Row],[country]]</f>
        <v>Letonia</v>
      </c>
      <c r="AD44" s="4">
        <v>42</v>
      </c>
    </row>
    <row r="45" spans="1:30" x14ac:dyDescent="0.35">
      <c r="A45" s="6" t="s">
        <v>53</v>
      </c>
      <c r="B45" s="2">
        <v>8.75</v>
      </c>
      <c r="C45" s="4">
        <f>Table48[[#This Row],[cultural]]*0.2</f>
        <v>1.75</v>
      </c>
      <c r="D45" s="2">
        <v>6</v>
      </c>
      <c r="E45" s="4">
        <f>0.215*Table48[[#This Row],[financiar]]</f>
        <v>1.29</v>
      </c>
      <c r="F45" s="2">
        <v>10</v>
      </c>
      <c r="G45" s="4">
        <f t="shared" si="2"/>
        <v>0.8</v>
      </c>
      <c r="H45" s="2">
        <v>6</v>
      </c>
      <c r="I45" s="4">
        <f t="shared" si="3"/>
        <v>0.60000000000000009</v>
      </c>
      <c r="J45" s="2">
        <v>10</v>
      </c>
      <c r="K45" s="4">
        <f>Table48[[#This Row],[clima]]*0.035</f>
        <v>0.35000000000000003</v>
      </c>
      <c r="L45" s="2">
        <v>5</v>
      </c>
      <c r="M45" s="4">
        <f>Table48[[#This Row],[locatie geografica]]*0.035</f>
        <v>0.17500000000000002</v>
      </c>
      <c r="N45" s="2">
        <v>9</v>
      </c>
      <c r="O45" s="4">
        <f>Table48[[#This Row],[turistic]]*0.04</f>
        <v>0.36</v>
      </c>
      <c r="P45" s="2">
        <v>6</v>
      </c>
      <c r="Q45" s="4">
        <f>Table48[[#This Row],[educatie]]*0.08</f>
        <v>0.48</v>
      </c>
      <c r="R45" s="4">
        <v>5</v>
      </c>
      <c r="S45" s="4">
        <f>0.02*Table48[[#This Row],[safety]]</f>
        <v>0.1</v>
      </c>
      <c r="T45" s="2">
        <v>5</v>
      </c>
      <c r="U45" s="4">
        <f>Table48[[#This Row],[oportunitati]]*0.05</f>
        <v>0.25</v>
      </c>
      <c r="V45" s="2">
        <v>8.5</v>
      </c>
      <c r="W45" s="4">
        <f>Table48[[#This Row],[societate]]*0.1</f>
        <v>0.85000000000000009</v>
      </c>
      <c r="X45" s="2">
        <v>7</v>
      </c>
      <c r="Y45" s="4">
        <f>0.025*Table48[[#This Row],[taxe]]</f>
        <v>0.17500000000000002</v>
      </c>
      <c r="Z45" s="2">
        <v>10</v>
      </c>
      <c r="AA45" s="4">
        <f>Table48[[#This Row],[mancare]]*0.02</f>
        <v>0.2</v>
      </c>
      <c r="AB45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7.38</v>
      </c>
      <c r="AC45" s="4" t="str">
        <f>Table48[[#This Row],[country]]</f>
        <v>Brazilia</v>
      </c>
      <c r="AD45" s="4">
        <v>41</v>
      </c>
    </row>
    <row r="46" spans="1:30" x14ac:dyDescent="0.35">
      <c r="A46" s="6" t="s">
        <v>68</v>
      </c>
      <c r="B46" s="2">
        <v>7</v>
      </c>
      <c r="C46" s="4">
        <f>Table48[[#This Row],[cultural]]*0.2</f>
        <v>1.4000000000000001</v>
      </c>
      <c r="D46" s="2">
        <v>7.25</v>
      </c>
      <c r="E46" s="4">
        <f>0.215*Table48[[#This Row],[financiar]]</f>
        <v>1.5587500000000001</v>
      </c>
      <c r="F46" s="2">
        <v>7</v>
      </c>
      <c r="G46" s="4">
        <f t="shared" si="2"/>
        <v>0.56000000000000005</v>
      </c>
      <c r="H46" s="2">
        <v>7.25</v>
      </c>
      <c r="I46" s="4">
        <f t="shared" si="3"/>
        <v>0.72500000000000009</v>
      </c>
      <c r="J46" s="2">
        <v>8.4</v>
      </c>
      <c r="K46" s="4">
        <f>Table48[[#This Row],[clima]]*0.035</f>
        <v>0.29400000000000004</v>
      </c>
      <c r="L46" s="2">
        <v>7</v>
      </c>
      <c r="M46" s="4">
        <f>Table48[[#This Row],[locatie geografica]]*0.035</f>
        <v>0.24500000000000002</v>
      </c>
      <c r="N46" s="2">
        <v>7.5</v>
      </c>
      <c r="O46" s="4">
        <f>Table48[[#This Row],[turistic]]*0.04</f>
        <v>0.3</v>
      </c>
      <c r="P46" s="2">
        <v>8.3000000000000007</v>
      </c>
      <c r="Q46" s="4">
        <f>Table48[[#This Row],[educatie]]*0.08</f>
        <v>0.66400000000000003</v>
      </c>
      <c r="R46" s="4">
        <v>9</v>
      </c>
      <c r="S46" s="4">
        <f>0.02*Table48[[#This Row],[safety]]</f>
        <v>0.18</v>
      </c>
      <c r="T46" s="2">
        <v>7</v>
      </c>
      <c r="U46" s="4">
        <f>Table48[[#This Row],[oportunitati]]*0.05</f>
        <v>0.35000000000000003</v>
      </c>
      <c r="V46" s="2">
        <v>7.4</v>
      </c>
      <c r="W46" s="4">
        <f>Table48[[#This Row],[societate]]*0.1</f>
        <v>0.7400000000000001</v>
      </c>
      <c r="X46" s="2">
        <v>7</v>
      </c>
      <c r="Y46" s="4">
        <f>0.025*Table48[[#This Row],[taxe]]</f>
        <v>0.17500000000000002</v>
      </c>
      <c r="Z46" s="2">
        <v>7.5</v>
      </c>
      <c r="AA46" s="4">
        <f>Table48[[#This Row],[mancare]]*0.02</f>
        <v>0.15</v>
      </c>
      <c r="AB46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7.3417500000000002</v>
      </c>
      <c r="AC46" s="4" t="str">
        <f>Table48[[#This Row],[country]]</f>
        <v>Lituania</v>
      </c>
      <c r="AD46" s="4">
        <v>43</v>
      </c>
    </row>
    <row r="47" spans="1:30" x14ac:dyDescent="0.35">
      <c r="A47" s="6" t="s">
        <v>70</v>
      </c>
      <c r="B47" s="2">
        <v>9.25</v>
      </c>
      <c r="C47" s="4">
        <f>Table48[[#This Row],[cultural]]*0.2</f>
        <v>1.85</v>
      </c>
      <c r="D47" s="2">
        <v>6.5</v>
      </c>
      <c r="E47" s="4">
        <f>0.215*Table48[[#This Row],[financiar]]</f>
        <v>1.3975</v>
      </c>
      <c r="F47" s="2">
        <v>10</v>
      </c>
      <c r="G47" s="4">
        <f t="shared" si="2"/>
        <v>0.8</v>
      </c>
      <c r="H47" s="2">
        <v>5</v>
      </c>
      <c r="I47" s="4">
        <f t="shared" si="3"/>
        <v>0.5</v>
      </c>
      <c r="J47" s="2">
        <v>8.25</v>
      </c>
      <c r="K47" s="4">
        <f>Table48[[#This Row],[clima]]*0.035</f>
        <v>0.28875000000000001</v>
      </c>
      <c r="L47" s="2">
        <v>6.9</v>
      </c>
      <c r="M47" s="4">
        <f>Table48[[#This Row],[locatie geografica]]*0.035</f>
        <v>0.24150000000000005</v>
      </c>
      <c r="N47" s="2">
        <v>6.25</v>
      </c>
      <c r="O47" s="4">
        <f>Table48[[#This Row],[turistic]]*0.04</f>
        <v>0.25</v>
      </c>
      <c r="P47" s="2">
        <v>6</v>
      </c>
      <c r="Q47" s="4">
        <f>Table48[[#This Row],[educatie]]*0.08</f>
        <v>0.48</v>
      </c>
      <c r="R47" s="4">
        <v>8.5</v>
      </c>
      <c r="S47" s="4">
        <f>0.02*Table48[[#This Row],[safety]]</f>
        <v>0.17</v>
      </c>
      <c r="T47" s="2">
        <v>6</v>
      </c>
      <c r="U47" s="4">
        <f>Table48[[#This Row],[oportunitati]]*0.05</f>
        <v>0.30000000000000004</v>
      </c>
      <c r="V47" s="2">
        <v>6.4</v>
      </c>
      <c r="W47" s="4">
        <f>Table48[[#This Row],[societate]]*0.1</f>
        <v>0.64000000000000012</v>
      </c>
      <c r="X47" s="2">
        <v>7.5</v>
      </c>
      <c r="Y47" s="4">
        <f>0.025*Table48[[#This Row],[taxe]]</f>
        <v>0.1875</v>
      </c>
      <c r="Z47" s="2">
        <v>8</v>
      </c>
      <c r="AA47" s="4">
        <f>Table48[[#This Row],[mancare]]*0.02</f>
        <v>0.16</v>
      </c>
      <c r="AB47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7.26525</v>
      </c>
      <c r="AC47" s="4" t="str">
        <f>Table48[[#This Row],[country]]</f>
        <v>Belarus</v>
      </c>
      <c r="AD47" s="4">
        <v>44</v>
      </c>
    </row>
    <row r="48" spans="1:30" x14ac:dyDescent="0.35">
      <c r="A48" s="6" t="s">
        <v>80</v>
      </c>
      <c r="B48" s="2">
        <v>8</v>
      </c>
      <c r="C48" s="4">
        <f>Table48[[#This Row],[cultural]]*0.2</f>
        <v>1.6</v>
      </c>
      <c r="D48" s="2">
        <v>6.8</v>
      </c>
      <c r="E48" s="4">
        <f>0.215*Table48[[#This Row],[financiar]]</f>
        <v>1.462</v>
      </c>
      <c r="F48" s="2">
        <v>8</v>
      </c>
      <c r="G48" s="4">
        <f t="shared" si="2"/>
        <v>0.64</v>
      </c>
      <c r="H48" s="2">
        <v>6</v>
      </c>
      <c r="I48" s="4">
        <f t="shared" si="3"/>
        <v>0.60000000000000009</v>
      </c>
      <c r="J48" s="2">
        <v>8.5</v>
      </c>
      <c r="K48" s="4">
        <f>Table48[[#This Row],[clima]]*0.035</f>
        <v>0.29750000000000004</v>
      </c>
      <c r="L48" s="2">
        <v>8</v>
      </c>
      <c r="M48" s="4">
        <f>Table48[[#This Row],[locatie geografica]]*0.035</f>
        <v>0.28000000000000003</v>
      </c>
      <c r="N48" s="2">
        <v>7</v>
      </c>
      <c r="O48" s="4">
        <f>Table48[[#This Row],[turistic]]*0.04</f>
        <v>0.28000000000000003</v>
      </c>
      <c r="P48" s="2">
        <v>6</v>
      </c>
      <c r="Q48" s="4">
        <f>Table48[[#This Row],[educatie]]*0.08</f>
        <v>0.48</v>
      </c>
      <c r="R48" s="4">
        <v>8</v>
      </c>
      <c r="S48" s="4">
        <f>0.02*Table48[[#This Row],[safety]]</f>
        <v>0.16</v>
      </c>
      <c r="T48" s="2">
        <v>6.1</v>
      </c>
      <c r="U48" s="4">
        <f>Table48[[#This Row],[oportunitati]]*0.05</f>
        <v>0.30499999999999999</v>
      </c>
      <c r="V48" s="2">
        <v>6.6</v>
      </c>
      <c r="W48" s="4">
        <f>Table48[[#This Row],[societate]]*0.1</f>
        <v>0.66</v>
      </c>
      <c r="X48" s="2">
        <v>7</v>
      </c>
      <c r="Y48" s="4">
        <f>0.025*Table48[[#This Row],[taxe]]</f>
        <v>0.17500000000000002</v>
      </c>
      <c r="Z48" s="2">
        <v>8.5</v>
      </c>
      <c r="AA48" s="4">
        <f>Table48[[#This Row],[mancare]]*0.02</f>
        <v>0.17</v>
      </c>
      <c r="AB48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7.1095000000000006</v>
      </c>
      <c r="AC48" s="4" t="str">
        <f>Table48[[#This Row],[country]]</f>
        <v>Macedonia</v>
      </c>
      <c r="AD48" s="4">
        <v>45</v>
      </c>
    </row>
    <row r="49" spans="1:30" x14ac:dyDescent="0.35">
      <c r="A49" s="6" t="s">
        <v>73</v>
      </c>
      <c r="B49" s="2">
        <v>8.25</v>
      </c>
      <c r="C49" s="4">
        <f>Table48[[#This Row],[cultural]]*0.2</f>
        <v>1.6500000000000001</v>
      </c>
      <c r="D49" s="2">
        <v>6.4</v>
      </c>
      <c r="E49" s="4">
        <f>0.215*Table48[[#This Row],[financiar]]</f>
        <v>1.3760000000000001</v>
      </c>
      <c r="F49" s="2">
        <v>6.75</v>
      </c>
      <c r="G49" s="4">
        <f t="shared" si="2"/>
        <v>0.54</v>
      </c>
      <c r="H49" s="2">
        <v>6</v>
      </c>
      <c r="I49" s="4">
        <f t="shared" si="3"/>
        <v>0.60000000000000009</v>
      </c>
      <c r="J49" s="2">
        <v>8.75</v>
      </c>
      <c r="K49" s="4">
        <f>Table48[[#This Row],[clima]]*0.035</f>
        <v>0.30625000000000002</v>
      </c>
      <c r="L49" s="2">
        <v>6.75</v>
      </c>
      <c r="M49" s="4">
        <f>Table48[[#This Row],[locatie geografica]]*0.035</f>
        <v>0.23625000000000002</v>
      </c>
      <c r="N49" s="2">
        <v>7</v>
      </c>
      <c r="O49" s="4">
        <f>Table48[[#This Row],[turistic]]*0.04</f>
        <v>0.28000000000000003</v>
      </c>
      <c r="P49" s="2">
        <v>6.65</v>
      </c>
      <c r="Q49" s="4">
        <f>Table48[[#This Row],[educatie]]*0.08</f>
        <v>0.53200000000000003</v>
      </c>
      <c r="R49" s="4">
        <v>8</v>
      </c>
      <c r="S49" s="4">
        <f>0.02*Table48[[#This Row],[safety]]</f>
        <v>0.16</v>
      </c>
      <c r="T49" s="2">
        <v>6</v>
      </c>
      <c r="U49" s="4">
        <f>Table48[[#This Row],[oportunitati]]*0.05</f>
        <v>0.30000000000000004</v>
      </c>
      <c r="V49" s="2">
        <v>6.5</v>
      </c>
      <c r="W49" s="4">
        <f>Table48[[#This Row],[societate]]*0.1</f>
        <v>0.65</v>
      </c>
      <c r="X49" s="2">
        <v>8</v>
      </c>
      <c r="Y49" s="4">
        <f>0.025*Table48[[#This Row],[taxe]]</f>
        <v>0.2</v>
      </c>
      <c r="Z49" s="2">
        <v>9</v>
      </c>
      <c r="AA49" s="4">
        <f>Table48[[#This Row],[mancare]]*0.02</f>
        <v>0.18</v>
      </c>
      <c r="AB49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7.0105000000000013</v>
      </c>
      <c r="AC49" s="4" t="str">
        <f>Table48[[#This Row],[country]]</f>
        <v>Armenia</v>
      </c>
      <c r="AD49" s="4">
        <v>46</v>
      </c>
    </row>
    <row r="50" spans="1:30" x14ac:dyDescent="0.35">
      <c r="A50" s="6" t="s">
        <v>77</v>
      </c>
      <c r="B50" s="2">
        <v>8</v>
      </c>
      <c r="C50" s="4">
        <f>Table48[[#This Row],[cultural]]*0.2</f>
        <v>1.6</v>
      </c>
      <c r="D50" s="2">
        <v>6.4</v>
      </c>
      <c r="E50" s="4">
        <f>0.215*Table48[[#This Row],[financiar]]</f>
        <v>1.3760000000000001</v>
      </c>
      <c r="F50" s="2">
        <v>6</v>
      </c>
      <c r="G50" s="4">
        <f t="shared" si="2"/>
        <v>0.48</v>
      </c>
      <c r="H50" s="2">
        <v>6</v>
      </c>
      <c r="I50" s="4">
        <f t="shared" si="3"/>
        <v>0.60000000000000009</v>
      </c>
      <c r="J50" s="2">
        <v>8.25</v>
      </c>
      <c r="K50" s="4">
        <f>Table48[[#This Row],[clima]]*0.035</f>
        <v>0.28875000000000001</v>
      </c>
      <c r="L50" s="2">
        <v>6.5</v>
      </c>
      <c r="M50" s="4">
        <f>Table48[[#This Row],[locatie geografica]]*0.035</f>
        <v>0.22750000000000004</v>
      </c>
      <c r="N50" s="2">
        <v>7.5</v>
      </c>
      <c r="O50" s="4">
        <f>Table48[[#This Row],[turistic]]*0.04</f>
        <v>0.3</v>
      </c>
      <c r="P50" s="2">
        <v>7.25</v>
      </c>
      <c r="Q50" s="4">
        <f>Table48[[#This Row],[educatie]]*0.08</f>
        <v>0.57999999999999996</v>
      </c>
      <c r="R50" s="4">
        <v>8.5</v>
      </c>
      <c r="S50" s="4">
        <f>0.02*Table48[[#This Row],[safety]]</f>
        <v>0.17</v>
      </c>
      <c r="T50" s="2">
        <v>6.15</v>
      </c>
      <c r="U50" s="4">
        <f>Table48[[#This Row],[oportunitati]]*0.05</f>
        <v>0.30750000000000005</v>
      </c>
      <c r="V50" s="2">
        <v>6.5</v>
      </c>
      <c r="W50" s="4">
        <f>Table48[[#This Row],[societate]]*0.1</f>
        <v>0.65</v>
      </c>
      <c r="X50" s="2">
        <v>8</v>
      </c>
      <c r="Y50" s="4">
        <f>0.025*Table48[[#This Row],[taxe]]</f>
        <v>0.2</v>
      </c>
      <c r="Z50" s="2">
        <v>7.75</v>
      </c>
      <c r="AA50" s="4">
        <f>Table48[[#This Row],[mancare]]*0.02</f>
        <v>0.155</v>
      </c>
      <c r="AB50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6.9347499999999993</v>
      </c>
      <c r="AC50" s="4" t="str">
        <f>Table48[[#This Row],[country]]</f>
        <v>Georgia</v>
      </c>
      <c r="AD50" s="4">
        <v>47</v>
      </c>
    </row>
    <row r="51" spans="1:30" x14ac:dyDescent="0.35">
      <c r="A51" s="6" t="s">
        <v>83</v>
      </c>
      <c r="B51" s="2">
        <v>7</v>
      </c>
      <c r="C51" s="4">
        <f>Table48[[#This Row],[cultural]]*0.2</f>
        <v>1.4000000000000001</v>
      </c>
      <c r="D51" s="2">
        <v>6.3</v>
      </c>
      <c r="E51" s="4">
        <f>0.215*Table48[[#This Row],[financiar]]</f>
        <v>1.3545</v>
      </c>
      <c r="F51" s="2">
        <v>9.1</v>
      </c>
      <c r="G51" s="4">
        <f t="shared" si="2"/>
        <v>0.72799999999999998</v>
      </c>
      <c r="H51" s="2">
        <v>6.7</v>
      </c>
      <c r="I51" s="4">
        <f t="shared" si="3"/>
        <v>0.67</v>
      </c>
      <c r="J51" s="2">
        <v>8.75</v>
      </c>
      <c r="K51" s="4">
        <f>Table48[[#This Row],[clima]]*0.035</f>
        <v>0.30625000000000002</v>
      </c>
      <c r="L51" s="2">
        <v>7</v>
      </c>
      <c r="M51" s="4">
        <f>Table48[[#This Row],[locatie geografica]]*0.035</f>
        <v>0.24500000000000002</v>
      </c>
      <c r="N51" s="2">
        <v>6</v>
      </c>
      <c r="O51" s="4">
        <f>Table48[[#This Row],[turistic]]*0.04</f>
        <v>0.24</v>
      </c>
      <c r="P51" s="2">
        <v>6</v>
      </c>
      <c r="Q51" s="4">
        <f>Table48[[#This Row],[educatie]]*0.08</f>
        <v>0.48</v>
      </c>
      <c r="R51" s="4">
        <v>8.5</v>
      </c>
      <c r="S51" s="4">
        <f>0.02*Table48[[#This Row],[safety]]</f>
        <v>0.17</v>
      </c>
      <c r="T51" s="2">
        <v>6.1</v>
      </c>
      <c r="U51" s="4">
        <f>Table48[[#This Row],[oportunitati]]*0.05</f>
        <v>0.30499999999999999</v>
      </c>
      <c r="V51" s="2">
        <v>7</v>
      </c>
      <c r="W51" s="4">
        <f>Table48[[#This Row],[societate]]*0.1</f>
        <v>0.70000000000000007</v>
      </c>
      <c r="X51" s="2">
        <v>7</v>
      </c>
      <c r="Y51" s="4">
        <f>0.025*Table48[[#This Row],[taxe]]</f>
        <v>0.17500000000000002</v>
      </c>
      <c r="Z51" s="2">
        <v>8</v>
      </c>
      <c r="AA51" s="4">
        <f>Table48[[#This Row],[mancare]]*0.02</f>
        <v>0.16</v>
      </c>
      <c r="AB51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6.9337499999999999</v>
      </c>
      <c r="AC51" s="4" t="str">
        <f>Table48[[#This Row],[country]]</f>
        <v>Moldova</v>
      </c>
      <c r="AD51" s="4"/>
    </row>
    <row r="52" spans="1:30" x14ac:dyDescent="0.35">
      <c r="A52" s="6" t="s">
        <v>62</v>
      </c>
      <c r="B52" s="2">
        <v>7.5</v>
      </c>
      <c r="C52" s="4">
        <f>Table48[[#This Row],[cultural]]*0.2</f>
        <v>1.5</v>
      </c>
      <c r="D52" s="2">
        <v>6.4</v>
      </c>
      <c r="E52" s="4">
        <f>0.215*Table48[[#This Row],[financiar]]</f>
        <v>1.3760000000000001</v>
      </c>
      <c r="F52" s="2">
        <v>9</v>
      </c>
      <c r="G52" s="4">
        <f t="shared" si="2"/>
        <v>0.72</v>
      </c>
      <c r="H52" s="2">
        <v>5</v>
      </c>
      <c r="I52" s="4">
        <f t="shared" si="3"/>
        <v>0.5</v>
      </c>
      <c r="J52" s="2">
        <v>8.75</v>
      </c>
      <c r="K52" s="4">
        <f>Table48[[#This Row],[clima]]*0.035</f>
        <v>0.30625000000000002</v>
      </c>
      <c r="L52" s="2">
        <v>8.4</v>
      </c>
      <c r="M52" s="4">
        <f>Table48[[#This Row],[locatie geografica]]*0.035</f>
        <v>0.29400000000000004</v>
      </c>
      <c r="N52" s="2">
        <v>7.75</v>
      </c>
      <c r="O52" s="4">
        <f>Table48[[#This Row],[turistic]]*0.04</f>
        <v>0.31</v>
      </c>
      <c r="P52" s="2">
        <v>6</v>
      </c>
      <c r="Q52" s="4">
        <f>Table48[[#This Row],[educatie]]*0.08</f>
        <v>0.48</v>
      </c>
      <c r="R52" s="4">
        <v>7.75</v>
      </c>
      <c r="S52" s="4">
        <f>0.02*Table48[[#This Row],[safety]]</f>
        <v>0.155</v>
      </c>
      <c r="T52" s="2">
        <v>6</v>
      </c>
      <c r="U52" s="4">
        <f>Table48[[#This Row],[oportunitati]]*0.05</f>
        <v>0.30000000000000004</v>
      </c>
      <c r="V52" s="2">
        <v>6.25</v>
      </c>
      <c r="W52" s="4">
        <f>Table48[[#This Row],[societate]]*0.1</f>
        <v>0.625</v>
      </c>
      <c r="X52" s="2">
        <v>7.5</v>
      </c>
      <c r="Y52" s="4">
        <f>0.025*Table48[[#This Row],[taxe]]</f>
        <v>0.1875</v>
      </c>
      <c r="Z52" s="2">
        <v>8.5</v>
      </c>
      <c r="AA52" s="4">
        <f>Table48[[#This Row],[mancare]]*0.02</f>
        <v>0.17</v>
      </c>
      <c r="AB52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6.923750000000001</v>
      </c>
      <c r="AC52" s="4" t="str">
        <f>Table48[[#This Row],[country]]</f>
        <v>Bosnia</v>
      </c>
      <c r="AD52" s="4">
        <v>48</v>
      </c>
    </row>
    <row r="53" spans="1:30" x14ac:dyDescent="0.35">
      <c r="A53" s="6" t="s">
        <v>79</v>
      </c>
      <c r="B53" s="2">
        <v>7.5</v>
      </c>
      <c r="C53" s="4">
        <f>Table48[[#This Row],[cultural]]*0.2</f>
        <v>1.5</v>
      </c>
      <c r="D53" s="2">
        <v>6.5</v>
      </c>
      <c r="E53" s="4">
        <f>0.215*Table48[[#This Row],[financiar]]</f>
        <v>1.3975</v>
      </c>
      <c r="F53" s="2">
        <v>6</v>
      </c>
      <c r="G53" s="4">
        <f t="shared" si="2"/>
        <v>0.48</v>
      </c>
      <c r="H53" s="2">
        <v>6</v>
      </c>
      <c r="I53" s="4">
        <f t="shared" si="3"/>
        <v>0.60000000000000009</v>
      </c>
      <c r="J53" s="2">
        <v>8.75</v>
      </c>
      <c r="K53" s="4">
        <f>Table48[[#This Row],[clima]]*0.035</f>
        <v>0.30625000000000002</v>
      </c>
      <c r="L53" s="2">
        <v>7.5</v>
      </c>
      <c r="M53" s="4">
        <f>Table48[[#This Row],[locatie geografica]]*0.035</f>
        <v>0.26250000000000001</v>
      </c>
      <c r="N53" s="2">
        <v>7.2</v>
      </c>
      <c r="O53" s="4">
        <f>Table48[[#This Row],[turistic]]*0.04</f>
        <v>0.28800000000000003</v>
      </c>
      <c r="P53" s="2">
        <v>6</v>
      </c>
      <c r="Q53" s="4">
        <f>Table48[[#This Row],[educatie]]*0.08</f>
        <v>0.48</v>
      </c>
      <c r="R53" s="4">
        <v>7</v>
      </c>
      <c r="S53" s="4">
        <f>0.02*Table48[[#This Row],[safety]]</f>
        <v>0.14000000000000001</v>
      </c>
      <c r="T53" s="2">
        <v>6</v>
      </c>
      <c r="U53" s="4">
        <f>Table48[[#This Row],[oportunitati]]*0.05</f>
        <v>0.30000000000000004</v>
      </c>
      <c r="V53" s="2">
        <v>6</v>
      </c>
      <c r="W53" s="4">
        <f>Table48[[#This Row],[societate]]*0.1</f>
        <v>0.60000000000000009</v>
      </c>
      <c r="X53" s="2">
        <v>7.25</v>
      </c>
      <c r="Y53" s="4">
        <f>0.025*Table48[[#This Row],[taxe]]</f>
        <v>0.18125000000000002</v>
      </c>
      <c r="Z53" s="2">
        <v>8.25</v>
      </c>
      <c r="AA53" s="4">
        <f>Table48[[#This Row],[mancare]]*0.02</f>
        <v>0.16500000000000001</v>
      </c>
      <c r="AB53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6.7005000000000008</v>
      </c>
      <c r="AC53" s="4" t="str">
        <f>Table48[[#This Row],[country]]</f>
        <v>Albania</v>
      </c>
      <c r="AD53" s="4">
        <v>49</v>
      </c>
    </row>
    <row r="54" spans="1:30" x14ac:dyDescent="0.35">
      <c r="A54" s="6" t="s">
        <v>43</v>
      </c>
      <c r="B54" s="2">
        <v>7</v>
      </c>
      <c r="C54" s="4">
        <f>Table48[[#This Row],[cultural]]*0.2</f>
        <v>1.4000000000000001</v>
      </c>
      <c r="D54" s="2">
        <v>6.5</v>
      </c>
      <c r="E54" s="4">
        <f>0.215*Table48[[#This Row],[financiar]]</f>
        <v>1.3975</v>
      </c>
      <c r="F54" s="2">
        <v>6</v>
      </c>
      <c r="G54" s="4">
        <f t="shared" si="2"/>
        <v>0.48</v>
      </c>
      <c r="H54" s="2">
        <v>5</v>
      </c>
      <c r="I54" s="4">
        <f t="shared" si="3"/>
        <v>0.5</v>
      </c>
      <c r="J54" s="2">
        <v>8.75</v>
      </c>
      <c r="K54" s="4">
        <f>Table48[[#This Row],[clima]]*0.035</f>
        <v>0.30625000000000002</v>
      </c>
      <c r="L54" s="2">
        <v>5</v>
      </c>
      <c r="M54" s="4">
        <f>Table48[[#This Row],[locatie geografica]]*0.035</f>
        <v>0.17500000000000002</v>
      </c>
      <c r="N54" s="2">
        <v>7.75</v>
      </c>
      <c r="O54" s="4">
        <f>Table48[[#This Row],[turistic]]*0.04</f>
        <v>0.31</v>
      </c>
      <c r="P54" s="2">
        <v>6.5</v>
      </c>
      <c r="Q54" s="4">
        <f>Table48[[#This Row],[educatie]]*0.08</f>
        <v>0.52</v>
      </c>
      <c r="R54" s="4">
        <v>8</v>
      </c>
      <c r="S54" s="4">
        <f>0.02*Table48[[#This Row],[safety]]</f>
        <v>0.16</v>
      </c>
      <c r="T54" s="2">
        <v>6.25</v>
      </c>
      <c r="U54" s="4">
        <f>Table48[[#This Row],[oportunitati]]*0.05</f>
        <v>0.3125</v>
      </c>
      <c r="V54" s="2">
        <v>5.0999999999999996</v>
      </c>
      <c r="W54" s="4">
        <f>Table48[[#This Row],[societate]]*0.1</f>
        <v>0.51</v>
      </c>
      <c r="X54" s="2">
        <v>6</v>
      </c>
      <c r="Y54" s="4">
        <f>0.025*Table48[[#This Row],[taxe]]</f>
        <v>0.15000000000000002</v>
      </c>
      <c r="Z54" s="2">
        <v>9</v>
      </c>
      <c r="AA54" s="4">
        <f>Table48[[#This Row],[mancare]]*0.02</f>
        <v>0.18</v>
      </c>
      <c r="AB54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6.401250000000001</v>
      </c>
      <c r="AC54" s="2" t="str">
        <f>Table48[[#This Row],[country]]</f>
        <v>Turcia</v>
      </c>
      <c r="AD54" s="4">
        <v>50</v>
      </c>
    </row>
    <row r="55" spans="1:30" x14ac:dyDescent="0.35">
      <c r="A55" s="6" t="s">
        <v>74</v>
      </c>
      <c r="B55" s="2">
        <v>6.5</v>
      </c>
      <c r="C55" s="4">
        <f>Table48[[#This Row],[cultural]]*0.2</f>
        <v>1.3</v>
      </c>
      <c r="D55" s="2">
        <v>6.4</v>
      </c>
      <c r="E55" s="4">
        <f>0.215*Table48[[#This Row],[financiar]]</f>
        <v>1.3760000000000001</v>
      </c>
      <c r="F55" s="2">
        <v>6</v>
      </c>
      <c r="G55" s="4">
        <f t="shared" si="2"/>
        <v>0.48</v>
      </c>
      <c r="H55" s="2">
        <v>5</v>
      </c>
      <c r="I55" s="4">
        <f t="shared" si="3"/>
        <v>0.5</v>
      </c>
      <c r="J55" s="2">
        <v>8.5</v>
      </c>
      <c r="K55" s="4">
        <f>Table48[[#This Row],[clima]]*0.035</f>
        <v>0.29750000000000004</v>
      </c>
      <c r="L55" s="2">
        <v>6</v>
      </c>
      <c r="M55" s="4">
        <f>Table48[[#This Row],[locatie geografica]]*0.035</f>
        <v>0.21000000000000002</v>
      </c>
      <c r="N55" s="2">
        <v>7</v>
      </c>
      <c r="O55" s="4">
        <f>Table48[[#This Row],[turistic]]*0.04</f>
        <v>0.28000000000000003</v>
      </c>
      <c r="P55" s="2">
        <v>6</v>
      </c>
      <c r="Q55" s="4">
        <f>Table48[[#This Row],[educatie]]*0.08</f>
        <v>0.48</v>
      </c>
      <c r="R55" s="4">
        <v>7</v>
      </c>
      <c r="S55" s="4">
        <f>0.02*Table48[[#This Row],[safety]]</f>
        <v>0.14000000000000001</v>
      </c>
      <c r="T55" s="2">
        <v>6</v>
      </c>
      <c r="U55" s="4">
        <f>Table48[[#This Row],[oportunitati]]*0.05</f>
        <v>0.30000000000000004</v>
      </c>
      <c r="V55" s="2">
        <v>5.25</v>
      </c>
      <c r="W55" s="4">
        <f>Table48[[#This Row],[societate]]*0.1</f>
        <v>0.52500000000000002</v>
      </c>
      <c r="X55" s="2">
        <v>8</v>
      </c>
      <c r="Y55" s="4">
        <f>0.025*Table48[[#This Row],[taxe]]</f>
        <v>0.2</v>
      </c>
      <c r="Z55" s="2">
        <v>8</v>
      </c>
      <c r="AA55" s="4">
        <f>Table48[[#This Row],[mancare]]*0.02</f>
        <v>0.16</v>
      </c>
      <c r="AB55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6.2484999999999999</v>
      </c>
      <c r="AC55" s="4" t="str">
        <f>Table48[[#This Row],[country]]</f>
        <v>Azerbaijan</v>
      </c>
      <c r="AD55" s="4">
        <v>51</v>
      </c>
    </row>
    <row r="56" spans="1:30" x14ac:dyDescent="0.35">
      <c r="A56" s="6" t="s">
        <v>61</v>
      </c>
      <c r="B56" s="2">
        <v>5</v>
      </c>
      <c r="C56" s="4">
        <f>Table48[[#This Row],[cultural]]*0.2</f>
        <v>1</v>
      </c>
      <c r="D56" s="2">
        <v>6</v>
      </c>
      <c r="E56" s="4">
        <f>0.215*Table48[[#This Row],[financiar]]</f>
        <v>1.29</v>
      </c>
      <c r="F56" s="2">
        <v>6</v>
      </c>
      <c r="G56" s="4">
        <f t="shared" si="2"/>
        <v>0.48</v>
      </c>
      <c r="H56" s="2">
        <v>5</v>
      </c>
      <c r="I56" s="4">
        <f t="shared" si="3"/>
        <v>0.5</v>
      </c>
      <c r="J56" s="2">
        <v>8.5</v>
      </c>
      <c r="K56" s="4">
        <f>Table48[[#This Row],[clima]]*0.035</f>
        <v>0.29750000000000004</v>
      </c>
      <c r="L56" s="2">
        <v>7.75</v>
      </c>
      <c r="M56" s="4">
        <f>Table48[[#This Row],[locatie geografica]]*0.035</f>
        <v>0.27125000000000005</v>
      </c>
      <c r="N56" s="2">
        <v>6.5</v>
      </c>
      <c r="O56" s="4">
        <f>Table48[[#This Row],[turistic]]*0.04</f>
        <v>0.26</v>
      </c>
      <c r="P56" s="2">
        <v>5.5</v>
      </c>
      <c r="Q56" s="4">
        <f>Table48[[#This Row],[educatie]]*0.08</f>
        <v>0.44</v>
      </c>
      <c r="R56" s="4">
        <v>6.75</v>
      </c>
      <c r="S56" s="4">
        <f>0.02*Table48[[#This Row],[safety]]</f>
        <v>0.13500000000000001</v>
      </c>
      <c r="T56" s="2">
        <v>4.5</v>
      </c>
      <c r="U56" s="4">
        <f>Table48[[#This Row],[oportunitati]]*0.05</f>
        <v>0.22500000000000001</v>
      </c>
      <c r="V56" s="2">
        <v>5</v>
      </c>
      <c r="W56" s="4">
        <f>Table48[[#This Row],[societate]]*0.1</f>
        <v>0.5</v>
      </c>
      <c r="X56" s="2">
        <v>7</v>
      </c>
      <c r="Y56" s="4">
        <f>0.025*Table48[[#This Row],[taxe]]</f>
        <v>0.17500000000000002</v>
      </c>
      <c r="Z56" s="2">
        <v>8</v>
      </c>
      <c r="AA56" s="4">
        <f>Table48[[#This Row],[mancare]]*0.02</f>
        <v>0.16</v>
      </c>
      <c r="AB56" s="9">
        <f>Table48[[#This Row],[man val]]+Table48[[#This Row],[tax val]]+Table48[[#This Row],[soc val]]+Table48[[#This Row],[opo val]]+Table48[[#This Row],[edu val]]+Table48[[#This Row],[tur val]]+Table48[[#This Row],[loc val]]+Table48[[#This Row],[clim val]]+Table48[[#This Row],[pol val]]+Table48[[#This Row],[ling val]]+Table48[[#This Row],[fin val]]+Table48[[#This Row],[cult val]]+Table48[[#This Row],[saf val]]</f>
        <v>5.7337499999999997</v>
      </c>
      <c r="AC56" s="4" t="str">
        <f>Table48[[#This Row],[country]]</f>
        <v>Kosovo</v>
      </c>
      <c r="AD56" s="4">
        <v>52</v>
      </c>
    </row>
    <row r="57" spans="1:30" x14ac:dyDescent="0.35">
      <c r="AB57" s="8"/>
    </row>
    <row r="58" spans="1:30" x14ac:dyDescent="0.35">
      <c r="AB58" s="8"/>
    </row>
    <row r="59" spans="1:30" x14ac:dyDescent="0.35">
      <c r="AB59" s="8"/>
    </row>
    <row r="60" spans="1:30" x14ac:dyDescent="0.35">
      <c r="AB60" s="8"/>
    </row>
    <row r="61" spans="1:30" x14ac:dyDescent="0.35">
      <c r="AB61" s="8"/>
    </row>
    <row r="62" spans="1:30" x14ac:dyDescent="0.35">
      <c r="AB62" s="8"/>
    </row>
    <row r="63" spans="1:30" x14ac:dyDescent="0.35">
      <c r="AB63" s="8"/>
    </row>
    <row r="64" spans="1:30" x14ac:dyDescent="0.35">
      <c r="AB64" s="8"/>
    </row>
    <row r="65" spans="28:28" x14ac:dyDescent="0.35">
      <c r="AB65" s="8"/>
    </row>
    <row r="66" spans="28:28" x14ac:dyDescent="0.35">
      <c r="AB66" s="8"/>
    </row>
    <row r="67" spans="28:28" x14ac:dyDescent="0.35">
      <c r="AB67" s="8"/>
    </row>
    <row r="68" spans="28:28" x14ac:dyDescent="0.35">
      <c r="AB68" s="8"/>
    </row>
    <row r="69" spans="28:28" x14ac:dyDescent="0.35">
      <c r="AB69" s="8"/>
    </row>
    <row r="70" spans="28:28" x14ac:dyDescent="0.35">
      <c r="AB70" s="8"/>
    </row>
    <row r="71" spans="28:28" x14ac:dyDescent="0.35">
      <c r="AB71" s="8"/>
    </row>
    <row r="72" spans="28:28" x14ac:dyDescent="0.35">
      <c r="AB72" s="8"/>
    </row>
    <row r="73" spans="28:28" x14ac:dyDescent="0.35">
      <c r="AB73" s="8"/>
    </row>
    <row r="74" spans="28:28" x14ac:dyDescent="0.35">
      <c r="AB74" s="8"/>
    </row>
    <row r="75" spans="28:28" x14ac:dyDescent="0.35">
      <c r="AB75" s="8"/>
    </row>
    <row r="76" spans="28:28" x14ac:dyDescent="0.35">
      <c r="AB76" s="8"/>
    </row>
    <row r="77" spans="28:28" x14ac:dyDescent="0.35">
      <c r="AB77" s="8"/>
    </row>
    <row r="78" spans="28:28" x14ac:dyDescent="0.35">
      <c r="AB78" s="8"/>
    </row>
    <row r="79" spans="28:28" x14ac:dyDescent="0.35">
      <c r="AB79" s="8"/>
    </row>
    <row r="80" spans="28:28" x14ac:dyDescent="0.35">
      <c r="AB80" s="8"/>
    </row>
    <row r="81" spans="28:28" x14ac:dyDescent="0.35">
      <c r="AB81" s="8"/>
    </row>
    <row r="82" spans="28:28" x14ac:dyDescent="0.35">
      <c r="AB82" s="8"/>
    </row>
    <row r="83" spans="28:28" x14ac:dyDescent="0.35">
      <c r="AB83" s="8"/>
    </row>
    <row r="84" spans="28:28" x14ac:dyDescent="0.35">
      <c r="AB84" s="8"/>
    </row>
    <row r="85" spans="28:28" x14ac:dyDescent="0.35">
      <c r="AB85" s="8"/>
    </row>
    <row r="86" spans="28:28" x14ac:dyDescent="0.35">
      <c r="AB86" s="8"/>
    </row>
    <row r="87" spans="28:28" x14ac:dyDescent="0.35">
      <c r="AB87" s="8"/>
    </row>
    <row r="88" spans="28:28" x14ac:dyDescent="0.35">
      <c r="AB88" s="8"/>
    </row>
    <row r="89" spans="28:28" x14ac:dyDescent="0.35">
      <c r="AB89" s="8"/>
    </row>
    <row r="90" spans="28:28" x14ac:dyDescent="0.35">
      <c r="AB90" s="8"/>
    </row>
    <row r="91" spans="28:28" x14ac:dyDescent="0.35">
      <c r="AB91" s="8"/>
    </row>
    <row r="92" spans="28:28" x14ac:dyDescent="0.35">
      <c r="AB92" s="8"/>
    </row>
    <row r="93" spans="28:28" x14ac:dyDescent="0.35">
      <c r="AB93" s="8"/>
    </row>
    <row r="94" spans="28:28" x14ac:dyDescent="0.35">
      <c r="AB94" s="8"/>
    </row>
    <row r="95" spans="28:28" x14ac:dyDescent="0.35">
      <c r="AB95" s="8"/>
    </row>
    <row r="96" spans="28:28" x14ac:dyDescent="0.35">
      <c r="AB96" s="8"/>
    </row>
    <row r="97" spans="28:28" x14ac:dyDescent="0.35">
      <c r="AB97" s="8"/>
    </row>
    <row r="98" spans="28:28" x14ac:dyDescent="0.35">
      <c r="AB98" s="8"/>
    </row>
    <row r="99" spans="28:28" x14ac:dyDescent="0.35">
      <c r="AB99" s="8"/>
    </row>
    <row r="100" spans="28:28" x14ac:dyDescent="0.35">
      <c r="AB100" s="8"/>
    </row>
    <row r="101" spans="28:28" x14ac:dyDescent="0.35">
      <c r="AB101" s="8"/>
    </row>
    <row r="102" spans="28:28" x14ac:dyDescent="0.35">
      <c r="AB102" s="8"/>
    </row>
    <row r="103" spans="28:28" x14ac:dyDescent="0.35">
      <c r="AB103" s="8"/>
    </row>
    <row r="104" spans="28:28" x14ac:dyDescent="0.35">
      <c r="AB104" s="8"/>
    </row>
    <row r="105" spans="28:28" x14ac:dyDescent="0.35">
      <c r="AB105" s="8"/>
    </row>
    <row r="106" spans="28:28" x14ac:dyDescent="0.35">
      <c r="AB106" s="8"/>
    </row>
    <row r="107" spans="28:28" x14ac:dyDescent="0.35">
      <c r="AB107" s="8"/>
    </row>
    <row r="108" spans="28:28" x14ac:dyDescent="0.35">
      <c r="AB108" s="8"/>
    </row>
    <row r="109" spans="28:28" x14ac:dyDescent="0.35">
      <c r="AB109" s="8"/>
    </row>
    <row r="110" spans="28:28" x14ac:dyDescent="0.35">
      <c r="AB110" s="8"/>
    </row>
    <row r="111" spans="28:28" x14ac:dyDescent="0.35">
      <c r="AB111" s="8"/>
    </row>
    <row r="112" spans="28:28" x14ac:dyDescent="0.35">
      <c r="AB112" s="8"/>
    </row>
    <row r="113" spans="28:28" x14ac:dyDescent="0.35">
      <c r="AB113" s="8"/>
    </row>
    <row r="114" spans="28:28" x14ac:dyDescent="0.35">
      <c r="AB114" s="8"/>
    </row>
    <row r="115" spans="28:28" x14ac:dyDescent="0.35">
      <c r="AB115" s="8"/>
    </row>
    <row r="116" spans="28:28" x14ac:dyDescent="0.35">
      <c r="AB116" s="8"/>
    </row>
    <row r="117" spans="28:28" x14ac:dyDescent="0.35">
      <c r="AB117" s="8"/>
    </row>
    <row r="118" spans="28:28" x14ac:dyDescent="0.35">
      <c r="AB118" s="8"/>
    </row>
    <row r="119" spans="28:28" x14ac:dyDescent="0.35">
      <c r="AB119" s="8"/>
    </row>
    <row r="120" spans="28:28" x14ac:dyDescent="0.35">
      <c r="AB120" s="8"/>
    </row>
    <row r="121" spans="28:28" x14ac:dyDescent="0.35">
      <c r="AB121" s="8"/>
    </row>
    <row r="122" spans="28:28" x14ac:dyDescent="0.35">
      <c r="AB122" s="8"/>
    </row>
    <row r="123" spans="28:28" x14ac:dyDescent="0.35">
      <c r="AB123" s="8"/>
    </row>
    <row r="124" spans="28:28" x14ac:dyDescent="0.35">
      <c r="AB124" s="8"/>
    </row>
    <row r="125" spans="28:28" x14ac:dyDescent="0.35">
      <c r="AB125" s="8"/>
    </row>
    <row r="126" spans="28:28" x14ac:dyDescent="0.35">
      <c r="AB126" s="8"/>
    </row>
    <row r="127" spans="28:28" x14ac:dyDescent="0.35">
      <c r="AB127" s="8"/>
    </row>
    <row r="128" spans="28:28" x14ac:dyDescent="0.35">
      <c r="AB128" s="8"/>
    </row>
    <row r="129" spans="28:28" x14ac:dyDescent="0.35">
      <c r="AB129" s="8"/>
    </row>
    <row r="130" spans="28:28" x14ac:dyDescent="0.35">
      <c r="AB130" s="8"/>
    </row>
    <row r="131" spans="28:28" x14ac:dyDescent="0.35">
      <c r="AB131" s="8"/>
    </row>
    <row r="132" spans="28:28" x14ac:dyDescent="0.35">
      <c r="AB132" s="8"/>
    </row>
    <row r="133" spans="28:28" x14ac:dyDescent="0.35">
      <c r="AB133" s="8"/>
    </row>
    <row r="134" spans="28:28" x14ac:dyDescent="0.35">
      <c r="AB134" s="8"/>
    </row>
    <row r="135" spans="28:28" x14ac:dyDescent="0.35">
      <c r="AB135" s="8"/>
    </row>
    <row r="136" spans="28:28" x14ac:dyDescent="0.35">
      <c r="AB136" s="8"/>
    </row>
    <row r="137" spans="28:28" x14ac:dyDescent="0.35">
      <c r="AB137" s="8"/>
    </row>
    <row r="138" spans="28:28" x14ac:dyDescent="0.35">
      <c r="AB138" s="8"/>
    </row>
    <row r="139" spans="28:28" x14ac:dyDescent="0.35">
      <c r="AB139" s="8"/>
    </row>
    <row r="140" spans="28:28" x14ac:dyDescent="0.35">
      <c r="AB140" s="8"/>
    </row>
    <row r="141" spans="28:28" x14ac:dyDescent="0.35">
      <c r="AB141" s="8"/>
    </row>
    <row r="142" spans="28:28" x14ac:dyDescent="0.35">
      <c r="AB142" s="8"/>
    </row>
    <row r="143" spans="28:28" x14ac:dyDescent="0.35">
      <c r="AB143" s="8"/>
    </row>
    <row r="144" spans="28:28" x14ac:dyDescent="0.35">
      <c r="AB144" s="8"/>
    </row>
    <row r="145" spans="28:28" x14ac:dyDescent="0.35">
      <c r="AB145" s="8"/>
    </row>
    <row r="146" spans="28:28" x14ac:dyDescent="0.35">
      <c r="AB146" s="8"/>
    </row>
    <row r="147" spans="28:28" x14ac:dyDescent="0.35">
      <c r="AB147" s="8"/>
    </row>
    <row r="148" spans="28:28" x14ac:dyDescent="0.35">
      <c r="AB148" s="8"/>
    </row>
    <row r="149" spans="28:28" x14ac:dyDescent="0.35">
      <c r="AB149" s="8"/>
    </row>
    <row r="150" spans="28:28" x14ac:dyDescent="0.35">
      <c r="AB150" s="8"/>
    </row>
    <row r="151" spans="28:28" x14ac:dyDescent="0.35">
      <c r="AB151" s="8"/>
    </row>
    <row r="152" spans="28:28" x14ac:dyDescent="0.35">
      <c r="AB152" s="8"/>
    </row>
    <row r="153" spans="28:28" x14ac:dyDescent="0.35">
      <c r="AB153" s="8"/>
    </row>
    <row r="154" spans="28:28" x14ac:dyDescent="0.35">
      <c r="AB154" s="8"/>
    </row>
    <row r="155" spans="28:28" x14ac:dyDescent="0.35">
      <c r="AB155" s="8"/>
    </row>
    <row r="156" spans="28:28" x14ac:dyDescent="0.35">
      <c r="AB156" s="8"/>
    </row>
    <row r="157" spans="28:28" x14ac:dyDescent="0.35">
      <c r="AB157" s="8"/>
    </row>
    <row r="158" spans="28:28" x14ac:dyDescent="0.35">
      <c r="AB158" s="8"/>
    </row>
    <row r="159" spans="28:28" x14ac:dyDescent="0.35">
      <c r="AB159" s="8"/>
    </row>
    <row r="160" spans="28:28" x14ac:dyDescent="0.35">
      <c r="AB160" s="8"/>
    </row>
    <row r="161" spans="28:28" x14ac:dyDescent="0.35">
      <c r="AB161" s="8"/>
    </row>
    <row r="162" spans="28:28" x14ac:dyDescent="0.35">
      <c r="AB162" s="8"/>
    </row>
    <row r="163" spans="28:28" x14ac:dyDescent="0.35">
      <c r="AB163" s="8"/>
    </row>
    <row r="164" spans="28:28" x14ac:dyDescent="0.35">
      <c r="AB164" s="8"/>
    </row>
    <row r="165" spans="28:28" x14ac:dyDescent="0.35">
      <c r="AB165" s="8"/>
    </row>
    <row r="166" spans="28:28" x14ac:dyDescent="0.35">
      <c r="AB166" s="8"/>
    </row>
    <row r="167" spans="28:28" x14ac:dyDescent="0.35">
      <c r="AB167" s="8"/>
    </row>
    <row r="168" spans="28:28" x14ac:dyDescent="0.35">
      <c r="AB168" s="8"/>
    </row>
    <row r="169" spans="28:28" x14ac:dyDescent="0.35">
      <c r="AB169" s="8"/>
    </row>
    <row r="170" spans="28:28" x14ac:dyDescent="0.35">
      <c r="AB170" s="8"/>
    </row>
    <row r="171" spans="28:28" x14ac:dyDescent="0.35">
      <c r="AB171" s="8"/>
    </row>
    <row r="172" spans="28:28" x14ac:dyDescent="0.35">
      <c r="AB172" s="8"/>
    </row>
    <row r="173" spans="28:28" x14ac:dyDescent="0.35">
      <c r="AB173" s="8"/>
    </row>
    <row r="174" spans="28:28" x14ac:dyDescent="0.35">
      <c r="AB174" s="8"/>
    </row>
    <row r="175" spans="28:28" x14ac:dyDescent="0.35">
      <c r="AB175" s="8"/>
    </row>
    <row r="176" spans="28:28" x14ac:dyDescent="0.35">
      <c r="AB176" s="8"/>
    </row>
    <row r="177" spans="28:28" x14ac:dyDescent="0.35">
      <c r="AB177" s="8"/>
    </row>
    <row r="178" spans="28:28" x14ac:dyDescent="0.35">
      <c r="AB178" s="8"/>
    </row>
    <row r="179" spans="28:28" x14ac:dyDescent="0.35">
      <c r="AB179" s="8"/>
    </row>
    <row r="180" spans="28:28" x14ac:dyDescent="0.35">
      <c r="AB180" s="8"/>
    </row>
    <row r="181" spans="28:28" x14ac:dyDescent="0.35">
      <c r="AB181" s="8"/>
    </row>
    <row r="182" spans="28:28" x14ac:dyDescent="0.35">
      <c r="AB182" s="8"/>
    </row>
    <row r="183" spans="28:28" x14ac:dyDescent="0.35">
      <c r="AB183" s="8"/>
    </row>
    <row r="184" spans="28:28" x14ac:dyDescent="0.35">
      <c r="AB184" s="8"/>
    </row>
    <row r="185" spans="28:28" x14ac:dyDescent="0.35">
      <c r="AB185" s="8"/>
    </row>
    <row r="186" spans="28:28" x14ac:dyDescent="0.35">
      <c r="AB186" s="8"/>
    </row>
    <row r="187" spans="28:28" x14ac:dyDescent="0.35">
      <c r="AB187" s="8"/>
    </row>
    <row r="188" spans="28:28" x14ac:dyDescent="0.35">
      <c r="AB188" s="8"/>
    </row>
    <row r="189" spans="28:28" x14ac:dyDescent="0.35">
      <c r="AB189" s="8"/>
    </row>
    <row r="190" spans="28:28" x14ac:dyDescent="0.35">
      <c r="AB190" s="8"/>
    </row>
    <row r="191" spans="28:28" x14ac:dyDescent="0.35">
      <c r="AB191" s="8"/>
    </row>
    <row r="192" spans="28:28" x14ac:dyDescent="0.35">
      <c r="AB192" s="8"/>
    </row>
    <row r="193" spans="28:28" x14ac:dyDescent="0.35">
      <c r="AB193" s="8"/>
    </row>
    <row r="194" spans="28:28" x14ac:dyDescent="0.35">
      <c r="AB194" s="8"/>
    </row>
    <row r="195" spans="28:28" x14ac:dyDescent="0.35">
      <c r="AB195" s="8"/>
    </row>
    <row r="196" spans="28:28" x14ac:dyDescent="0.35">
      <c r="AB196" s="8"/>
    </row>
    <row r="197" spans="28:28" x14ac:dyDescent="0.35">
      <c r="AB197" s="8"/>
    </row>
    <row r="198" spans="28:28" x14ac:dyDescent="0.35">
      <c r="AB198" s="8"/>
    </row>
    <row r="199" spans="28:28" x14ac:dyDescent="0.35">
      <c r="AB199" s="8"/>
    </row>
    <row r="200" spans="28:28" x14ac:dyDescent="0.35">
      <c r="AB200" s="8"/>
    </row>
    <row r="201" spans="28:28" x14ac:dyDescent="0.35">
      <c r="AB201" s="8"/>
    </row>
    <row r="202" spans="28:28" x14ac:dyDescent="0.35">
      <c r="AB202" s="8"/>
    </row>
    <row r="203" spans="28:28" x14ac:dyDescent="0.35">
      <c r="AB203" s="8"/>
    </row>
    <row r="204" spans="28:28" x14ac:dyDescent="0.35">
      <c r="AB204" s="8"/>
    </row>
    <row r="205" spans="28:28" x14ac:dyDescent="0.35">
      <c r="AB205" s="8"/>
    </row>
  </sheetData>
  <phoneticPr fontId="2" type="noConversion"/>
  <conditionalFormatting sqref="B4:B5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6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D13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56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10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10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30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:N25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P9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:T320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:V112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4:X8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4:Z8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:AB109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R13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B763-A0C3-4340-8048-061B49E0D523}">
  <dimension ref="A1:AC18"/>
  <sheetViews>
    <sheetView topLeftCell="N1" workbookViewId="0">
      <selection activeCell="AC14" sqref="AC14"/>
    </sheetView>
  </sheetViews>
  <sheetFormatPr defaultRowHeight="14.5" x14ac:dyDescent="0.35"/>
  <cols>
    <col min="1" max="1" width="14.1796875" style="2" customWidth="1"/>
    <col min="2" max="2" width="9.1796875" style="2" customWidth="1"/>
    <col min="3" max="3" width="8.7265625" style="2"/>
    <col min="4" max="4" width="10.08984375" style="2" customWidth="1"/>
    <col min="5" max="5" width="8.7265625" style="2"/>
    <col min="6" max="6" width="9.90625" style="2" customWidth="1"/>
    <col min="7" max="10" width="8.7265625" style="2"/>
    <col min="11" max="11" width="9" style="2" customWidth="1"/>
    <col min="12" max="12" width="17.36328125" style="2" customWidth="1"/>
    <col min="13" max="13" width="17.1796875" style="2" customWidth="1"/>
    <col min="14" max="15" width="8.7265625" style="2"/>
    <col min="16" max="16" width="10" style="2" customWidth="1"/>
    <col min="17" max="19" width="8.81640625" style="2" customWidth="1"/>
    <col min="20" max="20" width="13.08984375" style="2" customWidth="1"/>
    <col min="21" max="21" width="8.90625" style="2" customWidth="1"/>
    <col min="22" max="22" width="10.453125" style="2" customWidth="1"/>
    <col min="23" max="25" width="8.7265625" style="2"/>
    <col min="26" max="26" width="10.08984375" style="2" customWidth="1"/>
    <col min="27" max="27" width="9.36328125" style="2" customWidth="1"/>
    <col min="28" max="28" width="10.7265625" style="2" customWidth="1"/>
    <col min="29" max="29" width="12.26953125" style="2" customWidth="1"/>
    <col min="30" max="16384" width="8.7265625" style="2"/>
  </cols>
  <sheetData>
    <row r="1" spans="1:29" x14ac:dyDescent="0.35">
      <c r="A1" s="2" t="s">
        <v>25</v>
      </c>
      <c r="B1" s="2">
        <v>0.20499999999999999</v>
      </c>
      <c r="D1" s="2">
        <v>0.20499999999999999</v>
      </c>
      <c r="F1" s="2">
        <v>0.08</v>
      </c>
      <c r="H1" s="2">
        <v>0.1</v>
      </c>
      <c r="J1" s="2">
        <v>0.04</v>
      </c>
      <c r="L1" s="2">
        <v>0.04</v>
      </c>
      <c r="N1" s="2">
        <v>0.04</v>
      </c>
      <c r="P1" s="2">
        <v>0.08</v>
      </c>
      <c r="R1" s="2">
        <v>0.02</v>
      </c>
      <c r="T1" s="2">
        <v>0.05</v>
      </c>
      <c r="V1" s="2">
        <v>0.1</v>
      </c>
      <c r="X1" s="2">
        <v>2.5000000000000001E-2</v>
      </c>
      <c r="Z1" s="2">
        <v>1.4999999999999999E-2</v>
      </c>
      <c r="AB1" s="2">
        <f>SUM(B1:Z1)</f>
        <v>1</v>
      </c>
    </row>
    <row r="3" spans="1:29" x14ac:dyDescent="0.35">
      <c r="A3" s="3" t="s">
        <v>0</v>
      </c>
      <c r="B3" s="3" t="s">
        <v>1</v>
      </c>
      <c r="C3" s="3" t="s">
        <v>20</v>
      </c>
      <c r="D3" s="3" t="s">
        <v>9</v>
      </c>
      <c r="E3" s="3" t="s">
        <v>21</v>
      </c>
      <c r="F3" s="3" t="s">
        <v>2</v>
      </c>
      <c r="G3" s="3" t="s">
        <v>22</v>
      </c>
      <c r="H3" s="3" t="s">
        <v>3</v>
      </c>
      <c r="I3" s="3" t="s">
        <v>23</v>
      </c>
      <c r="J3" s="3" t="s">
        <v>4</v>
      </c>
      <c r="K3" s="3" t="s">
        <v>24</v>
      </c>
      <c r="L3" s="3" t="s">
        <v>6</v>
      </c>
      <c r="M3" s="3" t="s">
        <v>26</v>
      </c>
      <c r="N3" s="3" t="s">
        <v>7</v>
      </c>
      <c r="O3" s="3" t="s">
        <v>27</v>
      </c>
      <c r="P3" s="3" t="s">
        <v>18</v>
      </c>
      <c r="Q3" s="3" t="s">
        <v>28</v>
      </c>
      <c r="R3" s="3" t="s">
        <v>45</v>
      </c>
      <c r="S3" s="3" t="s">
        <v>46</v>
      </c>
      <c r="T3" s="3" t="s">
        <v>5</v>
      </c>
      <c r="U3" s="3" t="s">
        <v>29</v>
      </c>
      <c r="V3" s="3" t="s">
        <v>10</v>
      </c>
      <c r="W3" s="3" t="s">
        <v>30</v>
      </c>
      <c r="X3" s="3" t="s">
        <v>11</v>
      </c>
      <c r="Y3" s="3" t="s">
        <v>31</v>
      </c>
      <c r="Z3" s="3" t="s">
        <v>8</v>
      </c>
      <c r="AA3" s="3" t="s">
        <v>32</v>
      </c>
      <c r="AB3" s="3" t="s">
        <v>19</v>
      </c>
      <c r="AC3" s="3" t="s">
        <v>50</v>
      </c>
    </row>
    <row r="4" spans="1:29" x14ac:dyDescent="0.35">
      <c r="A4" s="2" t="s">
        <v>14</v>
      </c>
      <c r="B4" s="2">
        <v>10</v>
      </c>
      <c r="C4" s="2">
        <f>0.205*Table4[[#This Row],[cultural]]</f>
        <v>2.0499999999999998</v>
      </c>
      <c r="D4" s="2">
        <v>9</v>
      </c>
      <c r="E4" s="2">
        <f>Table4[[#This Row],[financiar]]*0.205</f>
        <v>1.845</v>
      </c>
      <c r="F4" s="2">
        <v>10</v>
      </c>
      <c r="G4" s="2">
        <f t="shared" ref="G4:G18" si="0">F4*0.08</f>
        <v>0.8</v>
      </c>
      <c r="H4" s="2">
        <v>9.5</v>
      </c>
      <c r="I4" s="2">
        <f t="shared" ref="I4:I18" si="1">H4*0.1</f>
        <v>0.95000000000000007</v>
      </c>
      <c r="J4" s="2">
        <v>10</v>
      </c>
      <c r="K4" s="2">
        <f>Table4[[#This Row],[clima]]*0.04</f>
        <v>0.4</v>
      </c>
      <c r="L4" s="2">
        <v>10</v>
      </c>
      <c r="M4" s="2">
        <f>Table4[[#This Row],[locatie geografica]]*0.04</f>
        <v>0.4</v>
      </c>
      <c r="N4" s="2">
        <v>8.5</v>
      </c>
      <c r="O4" s="2">
        <f>Table4[[#This Row],[turistic]]*0.04</f>
        <v>0.34</v>
      </c>
      <c r="P4" s="2">
        <v>10</v>
      </c>
      <c r="Q4" s="2">
        <f>Table4[[#This Row],[educatie]]*0.08</f>
        <v>0.8</v>
      </c>
      <c r="R4" s="2">
        <v>9.5</v>
      </c>
      <c r="S4" s="2">
        <f>0.02*Table4[[#This Row],[safety]]</f>
        <v>0.19</v>
      </c>
      <c r="T4" s="2">
        <v>10</v>
      </c>
      <c r="U4" s="2">
        <f>Table4[[#This Row],[oportunitati]]*0.05</f>
        <v>0.5</v>
      </c>
      <c r="V4" s="2">
        <v>9</v>
      </c>
      <c r="W4" s="2">
        <f>Table4[[#This Row],[societate]]*0.1</f>
        <v>0.9</v>
      </c>
      <c r="X4" s="2">
        <v>5</v>
      </c>
      <c r="Y4" s="2">
        <f>Table4[[#This Row],[taxe]]*0.025</f>
        <v>0.125</v>
      </c>
      <c r="Z4" s="2">
        <v>6</v>
      </c>
      <c r="AA4" s="2">
        <f>Table4[[#This Row],[mancare]]*0.015</f>
        <v>0.09</v>
      </c>
      <c r="AB4" s="7">
        <f>Table4[[#This Row],[man val]]+Table4[[#This Row],[tax val]]+Table4[[#This Row],[soc val]]+Table4[[#This Row],[opo val]]+Table4[[#This Row],[edu val]]+Table4[[#This Row],[tur val]]+Table4[[#This Row],[loc val]]+Table4[[#This Row],[clim val]]+Table4[[#This Row],[pol val]]+Table4[[#This Row],[ling val]]+Table4[[#This Row],[fin val]]+Table4[[#This Row],[cult val]]+Table4[[#This Row],[saf val]]</f>
        <v>9.3899999999999988</v>
      </c>
      <c r="AC4" s="2" t="str">
        <f>Table4[[#This Row],[country]]</f>
        <v>Germania</v>
      </c>
    </row>
    <row r="5" spans="1:29" x14ac:dyDescent="0.35">
      <c r="A5" s="2" t="s">
        <v>16</v>
      </c>
      <c r="B5" s="2">
        <v>9</v>
      </c>
      <c r="C5" s="2">
        <f>0.205*Table4[[#This Row],[cultural]]</f>
        <v>1.845</v>
      </c>
      <c r="D5" s="2">
        <v>10</v>
      </c>
      <c r="E5" s="2">
        <f>Table4[[#This Row],[financiar]]*0.205</f>
        <v>2.0499999999999998</v>
      </c>
      <c r="F5" s="2">
        <v>10</v>
      </c>
      <c r="G5" s="2">
        <f t="shared" si="0"/>
        <v>0.8</v>
      </c>
      <c r="H5" s="2">
        <v>8</v>
      </c>
      <c r="I5" s="2">
        <f t="shared" si="1"/>
        <v>0.8</v>
      </c>
      <c r="J5" s="2">
        <v>9</v>
      </c>
      <c r="K5" s="2">
        <f>Table4[[#This Row],[clima]]*0.04</f>
        <v>0.36</v>
      </c>
      <c r="L5" s="2">
        <v>10</v>
      </c>
      <c r="M5" s="2">
        <f>Table4[[#This Row],[locatie geografica]]*0.04</f>
        <v>0.4</v>
      </c>
      <c r="N5" s="2">
        <v>10</v>
      </c>
      <c r="O5" s="2">
        <f>Table4[[#This Row],[turistic]]*0.04</f>
        <v>0.4</v>
      </c>
      <c r="P5" s="2">
        <v>9</v>
      </c>
      <c r="Q5" s="2">
        <f>Table4[[#This Row],[educatie]]*0.08</f>
        <v>0.72</v>
      </c>
      <c r="R5" s="2">
        <v>9</v>
      </c>
      <c r="S5" s="2">
        <f>0.02*Table4[[#This Row],[safety]]</f>
        <v>0.18</v>
      </c>
      <c r="T5" s="2">
        <v>10</v>
      </c>
      <c r="U5" s="2">
        <f>Table4[[#This Row],[oportunitati]]*0.05</f>
        <v>0.5</v>
      </c>
      <c r="V5" s="2">
        <v>9</v>
      </c>
      <c r="W5" s="2">
        <f>Table4[[#This Row],[societate]]*0.1</f>
        <v>0.9</v>
      </c>
      <c r="X5" s="2">
        <v>10</v>
      </c>
      <c r="Y5" s="2">
        <f>Table4[[#This Row],[taxe]]*0.025</f>
        <v>0.25</v>
      </c>
      <c r="Z5" s="2">
        <v>10</v>
      </c>
      <c r="AA5" s="2">
        <f>Table4[[#This Row],[mancare]]*0.015</f>
        <v>0.15</v>
      </c>
      <c r="AB5" s="7">
        <f>Table4[[#This Row],[man val]]+Table4[[#This Row],[tax val]]+Table4[[#This Row],[soc val]]+Table4[[#This Row],[opo val]]+Table4[[#This Row],[edu val]]+Table4[[#This Row],[tur val]]+Table4[[#This Row],[loc val]]+Table4[[#This Row],[clim val]]+Table4[[#This Row],[pol val]]+Table4[[#This Row],[ling val]]+Table4[[#This Row],[fin val]]+Table4[[#This Row],[cult val]]+Table4[[#This Row],[saf val]]</f>
        <v>9.3549999999999986</v>
      </c>
      <c r="AC5" s="2" t="str">
        <f>Table4[[#This Row],[country]]</f>
        <v>Elvetia</v>
      </c>
    </row>
    <row r="6" spans="1:29" x14ac:dyDescent="0.35">
      <c r="A6" s="2" t="s">
        <v>15</v>
      </c>
      <c r="B6" s="2">
        <v>10</v>
      </c>
      <c r="C6" s="2">
        <f>0.205*Table4[[#This Row],[cultural]]</f>
        <v>2.0499999999999998</v>
      </c>
      <c r="D6" s="2">
        <v>9</v>
      </c>
      <c r="E6" s="2">
        <f>Table4[[#This Row],[financiar]]*0.205</f>
        <v>1.845</v>
      </c>
      <c r="F6" s="2">
        <v>10</v>
      </c>
      <c r="G6" s="2">
        <f t="shared" si="0"/>
        <v>0.8</v>
      </c>
      <c r="H6" s="2">
        <v>9.5</v>
      </c>
      <c r="I6" s="2">
        <f t="shared" si="1"/>
        <v>0.95000000000000007</v>
      </c>
      <c r="J6" s="2">
        <v>10</v>
      </c>
      <c r="K6" s="2">
        <f>Table4[[#This Row],[clima]]*0.04</f>
        <v>0.4</v>
      </c>
      <c r="L6" s="2">
        <v>9</v>
      </c>
      <c r="M6" s="2">
        <f>Table4[[#This Row],[locatie geografica]]*0.04</f>
        <v>0.36</v>
      </c>
      <c r="N6" s="2">
        <v>10</v>
      </c>
      <c r="O6" s="2">
        <f>Table4[[#This Row],[turistic]]*0.04</f>
        <v>0.4</v>
      </c>
      <c r="P6" s="2">
        <v>9</v>
      </c>
      <c r="Q6" s="2">
        <f>Table4[[#This Row],[educatie]]*0.08</f>
        <v>0.72</v>
      </c>
      <c r="R6" s="2">
        <v>8.5</v>
      </c>
      <c r="S6" s="2">
        <f>0.02*Table4[[#This Row],[safety]]</f>
        <v>0.17</v>
      </c>
      <c r="T6" s="2">
        <v>10</v>
      </c>
      <c r="U6" s="2">
        <f>Table4[[#This Row],[oportunitati]]*0.05</f>
        <v>0.5</v>
      </c>
      <c r="V6" s="2">
        <v>9</v>
      </c>
      <c r="W6" s="2">
        <f>Table4[[#This Row],[societate]]*0.1</f>
        <v>0.9</v>
      </c>
      <c r="X6" s="2">
        <v>5</v>
      </c>
      <c r="Y6" s="2">
        <f>Table4[[#This Row],[taxe]]*0.025</f>
        <v>0.125</v>
      </c>
      <c r="Z6" s="2">
        <v>7</v>
      </c>
      <c r="AA6" s="2">
        <f>Table4[[#This Row],[mancare]]*0.015</f>
        <v>0.105</v>
      </c>
      <c r="AB6" s="7">
        <f>Table4[[#This Row],[man val]]+Table4[[#This Row],[tax val]]+Table4[[#This Row],[soc val]]+Table4[[#This Row],[opo val]]+Table4[[#This Row],[edu val]]+Table4[[#This Row],[tur val]]+Table4[[#This Row],[loc val]]+Table4[[#This Row],[clim val]]+Table4[[#This Row],[pol val]]+Table4[[#This Row],[ling val]]+Table4[[#This Row],[fin val]]+Table4[[#This Row],[cult val]]+Table4[[#This Row],[saf val]]</f>
        <v>9.3249999999999975</v>
      </c>
      <c r="AC6" s="2" t="str">
        <f>Table4[[#This Row],[country]]</f>
        <v>UK</v>
      </c>
    </row>
    <row r="7" spans="1:29" x14ac:dyDescent="0.35">
      <c r="A7" s="2" t="s">
        <v>12</v>
      </c>
      <c r="B7" s="2">
        <v>10</v>
      </c>
      <c r="C7" s="2">
        <f>0.205*Table4[[#This Row],[cultural]]</f>
        <v>2.0499999999999998</v>
      </c>
      <c r="D7" s="2">
        <v>9</v>
      </c>
      <c r="E7" s="2">
        <f>Table4[[#This Row],[financiar]]*0.205</f>
        <v>1.845</v>
      </c>
      <c r="F7" s="2">
        <v>7</v>
      </c>
      <c r="G7" s="2">
        <f t="shared" si="0"/>
        <v>0.56000000000000005</v>
      </c>
      <c r="H7" s="2">
        <v>10</v>
      </c>
      <c r="I7" s="2">
        <f t="shared" si="1"/>
        <v>1</v>
      </c>
      <c r="J7" s="2">
        <v>10</v>
      </c>
      <c r="K7" s="2">
        <f>Table4[[#This Row],[clima]]*0.04</f>
        <v>0.4</v>
      </c>
      <c r="L7" s="2">
        <v>9</v>
      </c>
      <c r="M7" s="2">
        <f>Table4[[#This Row],[locatie geografica]]*0.04</f>
        <v>0.36</v>
      </c>
      <c r="N7" s="2">
        <v>9</v>
      </c>
      <c r="O7" s="2">
        <f>Table4[[#This Row],[turistic]]*0.04</f>
        <v>0.36</v>
      </c>
      <c r="P7" s="2">
        <v>10</v>
      </c>
      <c r="Q7" s="2">
        <f>Table4[[#This Row],[educatie]]*0.08</f>
        <v>0.8</v>
      </c>
      <c r="R7" s="2">
        <v>10</v>
      </c>
      <c r="S7" s="2">
        <f>0.02*Table4[[#This Row],[safety]]</f>
        <v>0.2</v>
      </c>
      <c r="T7" s="2">
        <v>9</v>
      </c>
      <c r="U7" s="2">
        <f>Table4[[#This Row],[oportunitati]]*0.05</f>
        <v>0.45</v>
      </c>
      <c r="V7" s="2">
        <v>10</v>
      </c>
      <c r="W7" s="2">
        <f>Table4[[#This Row],[societate]]*0.1</f>
        <v>1</v>
      </c>
      <c r="X7" s="2">
        <v>5</v>
      </c>
      <c r="Y7" s="2">
        <f>Table4[[#This Row],[taxe]]*0.025</f>
        <v>0.125</v>
      </c>
      <c r="Z7" s="2">
        <v>6</v>
      </c>
      <c r="AA7" s="2">
        <f>Table4[[#This Row],[mancare]]*0.015</f>
        <v>0.09</v>
      </c>
      <c r="AB7" s="7">
        <f>Table4[[#This Row],[man val]]+Table4[[#This Row],[tax val]]+Table4[[#This Row],[soc val]]+Table4[[#This Row],[opo val]]+Table4[[#This Row],[edu val]]+Table4[[#This Row],[tur val]]+Table4[[#This Row],[loc val]]+Table4[[#This Row],[clim val]]+Table4[[#This Row],[pol val]]+Table4[[#This Row],[ling val]]+Table4[[#This Row],[fin val]]+Table4[[#This Row],[cult val]]+Table4[[#This Row],[saf val]]</f>
        <v>9.2399999999999984</v>
      </c>
      <c r="AC7" s="2" t="str">
        <f>Table4[[#This Row],[country]]</f>
        <v>Danemarca</v>
      </c>
    </row>
    <row r="8" spans="1:29" x14ac:dyDescent="0.35">
      <c r="A8" s="2" t="s">
        <v>35</v>
      </c>
      <c r="B8" s="2">
        <v>10</v>
      </c>
      <c r="C8" s="4">
        <f>0.205*Table4[[#This Row],[cultural]]</f>
        <v>2.0499999999999998</v>
      </c>
      <c r="D8" s="2">
        <v>8.5</v>
      </c>
      <c r="E8" s="4">
        <f>Table4[[#This Row],[financiar]]*0.205</f>
        <v>1.7424999999999999</v>
      </c>
      <c r="F8" s="2">
        <v>9</v>
      </c>
      <c r="G8" s="4">
        <f t="shared" si="0"/>
        <v>0.72</v>
      </c>
      <c r="H8" s="2">
        <v>8</v>
      </c>
      <c r="I8" s="4">
        <f t="shared" si="1"/>
        <v>0.8</v>
      </c>
      <c r="J8" s="2">
        <v>9</v>
      </c>
      <c r="K8" s="4">
        <f>Table4[[#This Row],[clima]]*0.04</f>
        <v>0.36</v>
      </c>
      <c r="L8" s="2">
        <v>10</v>
      </c>
      <c r="M8" s="4">
        <f>Table4[[#This Row],[locatie geografica]]*0.04</f>
        <v>0.4</v>
      </c>
      <c r="N8" s="2">
        <v>10</v>
      </c>
      <c r="O8" s="4">
        <f>Table4[[#This Row],[turistic]]*0.04</f>
        <v>0.4</v>
      </c>
      <c r="P8" s="2">
        <v>9.5</v>
      </c>
      <c r="Q8" s="4">
        <f>Table4[[#This Row],[educatie]]*0.08</f>
        <v>0.76</v>
      </c>
      <c r="R8" s="4">
        <v>8.5</v>
      </c>
      <c r="S8" s="4">
        <f>0.02*Table4[[#This Row],[safety]]</f>
        <v>0.17</v>
      </c>
      <c r="T8" s="2">
        <v>9</v>
      </c>
      <c r="U8" s="4">
        <f>Table4[[#This Row],[oportunitati]]*0.05</f>
        <v>0.45</v>
      </c>
      <c r="V8" s="2">
        <v>9.5</v>
      </c>
      <c r="W8" s="2">
        <f>Table4[[#This Row],[societate]]*0.1</f>
        <v>0.95000000000000007</v>
      </c>
      <c r="X8" s="2">
        <v>5</v>
      </c>
      <c r="Y8" s="4">
        <f>Table4[[#This Row],[taxe]]*0.025</f>
        <v>0.125</v>
      </c>
      <c r="Z8" s="2">
        <v>10</v>
      </c>
      <c r="AA8" s="4">
        <f>Table4[[#This Row],[mancare]]*0.015</f>
        <v>0.15</v>
      </c>
      <c r="AB8" s="7">
        <f>Table4[[#This Row],[man val]]+Table4[[#This Row],[tax val]]+Table4[[#This Row],[soc val]]+Table4[[#This Row],[opo val]]+Table4[[#This Row],[edu val]]+Table4[[#This Row],[tur val]]+Table4[[#This Row],[loc val]]+Table4[[#This Row],[clim val]]+Table4[[#This Row],[pol val]]+Table4[[#This Row],[ling val]]+Table4[[#This Row],[fin val]]+Table4[[#This Row],[cult val]]+Table4[[#This Row],[saf val]]</f>
        <v>9.0774999999999988</v>
      </c>
      <c r="AC8" s="2" t="str">
        <f>Table4[[#This Row],[country]]</f>
        <v>Franta</v>
      </c>
    </row>
    <row r="9" spans="1:29" x14ac:dyDescent="0.35">
      <c r="A9" s="2" t="s">
        <v>13</v>
      </c>
      <c r="B9" s="2">
        <v>10</v>
      </c>
      <c r="C9" s="2">
        <f>0.205*Table4[[#This Row],[cultural]]</f>
        <v>2.0499999999999998</v>
      </c>
      <c r="D9" s="2">
        <v>9</v>
      </c>
      <c r="E9" s="2">
        <f>Table4[[#This Row],[financiar]]*0.205</f>
        <v>1.845</v>
      </c>
      <c r="F9" s="2">
        <v>4</v>
      </c>
      <c r="G9" s="2">
        <f t="shared" si="0"/>
        <v>0.32</v>
      </c>
      <c r="H9" s="2">
        <v>8</v>
      </c>
      <c r="I9" s="2">
        <f t="shared" si="1"/>
        <v>0.8</v>
      </c>
      <c r="J9" s="2">
        <v>9</v>
      </c>
      <c r="K9" s="2">
        <f>Table4[[#This Row],[clima]]*0.04</f>
        <v>0.36</v>
      </c>
      <c r="L9" s="2">
        <v>7</v>
      </c>
      <c r="M9" s="2">
        <f>Table4[[#This Row],[locatie geografica]]*0.04</f>
        <v>0.28000000000000003</v>
      </c>
      <c r="N9" s="2">
        <v>10</v>
      </c>
      <c r="O9" s="2">
        <f>Table4[[#This Row],[turistic]]*0.04</f>
        <v>0.4</v>
      </c>
      <c r="P9" s="2">
        <v>8</v>
      </c>
      <c r="Q9" s="2">
        <f>Table4[[#This Row],[educatie]]*0.08</f>
        <v>0.64</v>
      </c>
      <c r="R9" s="2">
        <v>9.5</v>
      </c>
      <c r="S9" s="2">
        <f>0.02*Table4[[#This Row],[safety]]</f>
        <v>0.19</v>
      </c>
      <c r="T9" s="2">
        <v>9</v>
      </c>
      <c r="U9" s="2">
        <f>Table4[[#This Row],[oportunitati]]*0.05</f>
        <v>0.45</v>
      </c>
      <c r="V9" s="2">
        <v>9</v>
      </c>
      <c r="W9" s="2">
        <f>Table4[[#This Row],[societate]]*0.1</f>
        <v>0.9</v>
      </c>
      <c r="X9" s="2">
        <v>5</v>
      </c>
      <c r="Y9" s="2">
        <f>Table4[[#This Row],[taxe]]*0.025</f>
        <v>0.125</v>
      </c>
      <c r="Z9" s="2">
        <v>7</v>
      </c>
      <c r="AA9" s="2">
        <f>Table4[[#This Row],[mancare]]*0.015</f>
        <v>0.105</v>
      </c>
      <c r="AB9" s="7">
        <f>Table4[[#This Row],[man val]]+Table4[[#This Row],[tax val]]+Table4[[#This Row],[soc val]]+Table4[[#This Row],[opo val]]+Table4[[#This Row],[edu val]]+Table4[[#This Row],[tur val]]+Table4[[#This Row],[loc val]]+Table4[[#This Row],[clim val]]+Table4[[#This Row],[pol val]]+Table4[[#This Row],[ling val]]+Table4[[#This Row],[fin val]]+Table4[[#This Row],[cult val]]+Table4[[#This Row],[saf val]]</f>
        <v>8.4649999999999981</v>
      </c>
      <c r="AC9" s="2" t="str">
        <f>Table4[[#This Row],[country]]</f>
        <v>Olanda</v>
      </c>
    </row>
    <row r="10" spans="1:29" x14ac:dyDescent="0.35">
      <c r="A10" s="2" t="s">
        <v>40</v>
      </c>
      <c r="B10" s="2">
        <v>8</v>
      </c>
      <c r="C10" s="4">
        <f>0.205*Table4[[#This Row],[cultural]]</f>
        <v>1.64</v>
      </c>
      <c r="D10" s="2">
        <v>7.5</v>
      </c>
      <c r="E10" s="4">
        <f>Table4[[#This Row],[financiar]]*0.205</f>
        <v>1.5374999999999999</v>
      </c>
      <c r="F10" s="2">
        <v>7</v>
      </c>
      <c r="G10" s="4">
        <f t="shared" si="0"/>
        <v>0.56000000000000005</v>
      </c>
      <c r="H10" s="2">
        <v>8</v>
      </c>
      <c r="I10" s="4">
        <f t="shared" si="1"/>
        <v>0.8</v>
      </c>
      <c r="J10" s="2">
        <v>9</v>
      </c>
      <c r="K10" s="4">
        <f>Table4[[#This Row],[clima]]*0.04</f>
        <v>0.36</v>
      </c>
      <c r="L10" s="2">
        <v>7</v>
      </c>
      <c r="M10" s="4">
        <f>Table4[[#This Row],[locatie geografica]]*0.04</f>
        <v>0.28000000000000003</v>
      </c>
      <c r="N10" s="2">
        <v>8.5</v>
      </c>
      <c r="O10" s="4">
        <f>Table4[[#This Row],[turistic]]*0.04</f>
        <v>0.34</v>
      </c>
      <c r="P10" s="2">
        <v>8</v>
      </c>
      <c r="Q10" s="4">
        <f>Table4[[#This Row],[educatie]]*0.08</f>
        <v>0.64</v>
      </c>
      <c r="R10" s="4">
        <v>9</v>
      </c>
      <c r="S10" s="4">
        <f>0.02*Table4[[#This Row],[safety]]</f>
        <v>0.18</v>
      </c>
      <c r="T10" s="2">
        <v>7</v>
      </c>
      <c r="U10" s="4">
        <f>Table4[[#This Row],[oportunitati]]*0.05</f>
        <v>0.35000000000000003</v>
      </c>
      <c r="V10" s="2">
        <v>8.5</v>
      </c>
      <c r="W10" s="2">
        <f>Table4[[#This Row],[societate]]*0.1</f>
        <v>0.85000000000000009</v>
      </c>
      <c r="X10" s="2">
        <v>5</v>
      </c>
      <c r="Y10" s="4">
        <f>Table4[[#This Row],[taxe]]*0.025</f>
        <v>0.125</v>
      </c>
      <c r="Z10" s="2">
        <v>4</v>
      </c>
      <c r="AA10" s="4">
        <f>Table4[[#This Row],[mancare]]*0.015</f>
        <v>0.06</v>
      </c>
      <c r="AB10" s="7">
        <f>Table4[[#This Row],[man val]]+Table4[[#This Row],[tax val]]+Table4[[#This Row],[soc val]]+Table4[[#This Row],[opo val]]+Table4[[#This Row],[edu val]]+Table4[[#This Row],[tur val]]+Table4[[#This Row],[loc val]]+Table4[[#This Row],[clim val]]+Table4[[#This Row],[pol val]]+Table4[[#This Row],[ling val]]+Table4[[#This Row],[fin val]]+Table4[[#This Row],[cult val]]+Table4[[#This Row],[saf val]]</f>
        <v>7.7224999999999993</v>
      </c>
      <c r="AC10" s="2" t="str">
        <f>Table4[[#This Row],[country]]</f>
        <v>Cehia</v>
      </c>
    </row>
    <row r="11" spans="1:29" x14ac:dyDescent="0.35">
      <c r="A11" s="2" t="s">
        <v>44</v>
      </c>
      <c r="B11" s="2">
        <v>7</v>
      </c>
      <c r="C11" s="4">
        <f>0.205*Table4[[#This Row],[cultural]]</f>
        <v>1.4349999999999998</v>
      </c>
      <c r="D11" s="2">
        <v>8.25</v>
      </c>
      <c r="E11" s="4">
        <f>Table4[[#This Row],[financiar]]*0.205</f>
        <v>1.6912499999999999</v>
      </c>
      <c r="F11" s="2">
        <v>9.5</v>
      </c>
      <c r="G11" s="4">
        <f t="shared" si="0"/>
        <v>0.76</v>
      </c>
      <c r="H11" s="2">
        <v>7</v>
      </c>
      <c r="I11" s="4">
        <f t="shared" si="1"/>
        <v>0.70000000000000007</v>
      </c>
      <c r="J11" s="2">
        <v>7</v>
      </c>
      <c r="K11" s="4">
        <f>Table4[[#This Row],[clima]]*0.04</f>
        <v>0.28000000000000003</v>
      </c>
      <c r="L11" s="2">
        <v>6</v>
      </c>
      <c r="M11" s="4">
        <f>Table4[[#This Row],[locatie geografica]]*0.04</f>
        <v>0.24</v>
      </c>
      <c r="N11" s="2">
        <v>7</v>
      </c>
      <c r="O11" s="4">
        <f>Table4[[#This Row],[turistic]]*0.04</f>
        <v>0.28000000000000003</v>
      </c>
      <c r="P11" s="2">
        <v>6.5</v>
      </c>
      <c r="Q11" s="4">
        <f>Table4[[#This Row],[educatie]]*0.08</f>
        <v>0.52</v>
      </c>
      <c r="R11" s="4">
        <v>3</v>
      </c>
      <c r="S11" s="4">
        <f>0.02*Table4[[#This Row],[safety]]</f>
        <v>0.06</v>
      </c>
      <c r="T11" s="2">
        <v>10</v>
      </c>
      <c r="U11" s="4">
        <f>Table4[[#This Row],[oportunitati]]*0.05</f>
        <v>0.5</v>
      </c>
      <c r="V11" s="2">
        <v>7</v>
      </c>
      <c r="W11" s="2">
        <f>Table4[[#This Row],[societate]]*0.1</f>
        <v>0.70000000000000007</v>
      </c>
      <c r="X11" s="2">
        <v>5</v>
      </c>
      <c r="Y11" s="4">
        <f>Table4[[#This Row],[taxe]]*0.025</f>
        <v>0.125</v>
      </c>
      <c r="Z11" s="2">
        <v>8</v>
      </c>
      <c r="AA11" s="4">
        <f>Table4[[#This Row],[mancare]]*0.015</f>
        <v>0.12</v>
      </c>
      <c r="AB11" s="7">
        <f>Table4[[#This Row],[man val]]+Table4[[#This Row],[tax val]]+Table4[[#This Row],[soc val]]+Table4[[#This Row],[opo val]]+Table4[[#This Row],[edu val]]+Table4[[#This Row],[tur val]]+Table4[[#This Row],[loc val]]+Table4[[#This Row],[clim val]]+Table4[[#This Row],[pol val]]+Table4[[#This Row],[ling val]]+Table4[[#This Row],[fin val]]+Table4[[#This Row],[cult val]]+Table4[[#This Row],[saf val]]</f>
        <v>7.4112499999999999</v>
      </c>
      <c r="AC11" s="2" t="str">
        <f>Table4[[#This Row],[country]]</f>
        <v>USA</v>
      </c>
    </row>
    <row r="12" spans="1:29" x14ac:dyDescent="0.35">
      <c r="A12" s="2" t="s">
        <v>33</v>
      </c>
      <c r="B12" s="2">
        <v>8</v>
      </c>
      <c r="C12" s="4">
        <f>0.205*Table4[[#This Row],[cultural]]</f>
        <v>1.64</v>
      </c>
      <c r="D12" s="2">
        <v>6</v>
      </c>
      <c r="E12" s="4">
        <f>Table4[[#This Row],[financiar]]*0.205</f>
        <v>1.23</v>
      </c>
      <c r="F12" s="2">
        <v>10</v>
      </c>
      <c r="G12" s="4">
        <f t="shared" si="0"/>
        <v>0.8</v>
      </c>
      <c r="H12" s="2">
        <v>5</v>
      </c>
      <c r="I12" s="4">
        <f t="shared" si="1"/>
        <v>0.5</v>
      </c>
      <c r="J12" s="2">
        <v>8</v>
      </c>
      <c r="K12" s="4">
        <f>Table4[[#This Row],[clima]]*0.04</f>
        <v>0.32</v>
      </c>
      <c r="L12" s="2">
        <v>3.5</v>
      </c>
      <c r="M12" s="4">
        <f>Table4[[#This Row],[locatie geografica]]*0.04</f>
        <v>0.14000000000000001</v>
      </c>
      <c r="N12" s="2">
        <v>6.5</v>
      </c>
      <c r="O12" s="4">
        <f>Table4[[#This Row],[turistic]]*0.04</f>
        <v>0.26</v>
      </c>
      <c r="P12" s="2">
        <v>7</v>
      </c>
      <c r="Q12" s="4">
        <f>Table4[[#This Row],[educatie]]*0.08</f>
        <v>0.56000000000000005</v>
      </c>
      <c r="R12" s="4">
        <v>9.5</v>
      </c>
      <c r="S12" s="4">
        <f>0.02*Table4[[#This Row],[safety]]</f>
        <v>0.19</v>
      </c>
      <c r="T12" s="2">
        <v>5</v>
      </c>
      <c r="U12" s="4">
        <f>Table4[[#This Row],[oportunitati]]*0.05</f>
        <v>0.25</v>
      </c>
      <c r="V12" s="2">
        <v>6</v>
      </c>
      <c r="W12" s="2">
        <f>Table4[[#This Row],[societate]]*0.1</f>
        <v>0.60000000000000009</v>
      </c>
      <c r="X12" s="2">
        <v>5</v>
      </c>
      <c r="Y12" s="4">
        <f>Table4[[#This Row],[taxe]]*0.025</f>
        <v>0.125</v>
      </c>
      <c r="Z12" s="2">
        <v>5</v>
      </c>
      <c r="AA12" s="4">
        <f>Table4[[#This Row],[mancare]]*0.015</f>
        <v>7.4999999999999997E-2</v>
      </c>
      <c r="AB12" s="7">
        <f>Table4[[#This Row],[man val]]+Table4[[#This Row],[tax val]]+Table4[[#This Row],[soc val]]+Table4[[#This Row],[opo val]]+Table4[[#This Row],[edu val]]+Table4[[#This Row],[tur val]]+Table4[[#This Row],[loc val]]+Table4[[#This Row],[clim val]]+Table4[[#This Row],[pol val]]+Table4[[#This Row],[ling val]]+Table4[[#This Row],[fin val]]+Table4[[#This Row],[cult val]]+Table4[[#This Row],[saf val]]</f>
        <v>6.6899999999999995</v>
      </c>
      <c r="AC12" s="2" t="str">
        <f>Table4[[#This Row],[country]]</f>
        <v>Romania</v>
      </c>
    </row>
    <row r="13" spans="1:29" x14ac:dyDescent="0.35">
      <c r="A13" s="2" t="s">
        <v>36</v>
      </c>
      <c r="B13" s="2">
        <v>7</v>
      </c>
      <c r="C13" s="4">
        <f>0.205*Table4[[#This Row],[cultural]]</f>
        <v>1.4349999999999998</v>
      </c>
      <c r="D13" s="2">
        <v>4</v>
      </c>
      <c r="E13" s="4">
        <f>Table4[[#This Row],[financiar]]*0.205</f>
        <v>0.82</v>
      </c>
      <c r="F13" s="2">
        <v>9</v>
      </c>
      <c r="G13" s="4">
        <f t="shared" si="0"/>
        <v>0.72</v>
      </c>
      <c r="H13" s="2">
        <v>3</v>
      </c>
      <c r="I13" s="4">
        <f t="shared" si="1"/>
        <v>0.30000000000000004</v>
      </c>
      <c r="J13" s="2">
        <v>6</v>
      </c>
      <c r="K13" s="4">
        <f>Table4[[#This Row],[clima]]*0.04</f>
        <v>0.24</v>
      </c>
      <c r="L13" s="2">
        <v>8</v>
      </c>
      <c r="M13" s="4">
        <f>Table4[[#This Row],[locatie geografica]]*0.04</f>
        <v>0.32</v>
      </c>
      <c r="N13" s="2">
        <v>7</v>
      </c>
      <c r="O13" s="4">
        <f>Table4[[#This Row],[turistic]]*0.04</f>
        <v>0.28000000000000003</v>
      </c>
      <c r="P13" s="2">
        <v>5</v>
      </c>
      <c r="Q13" s="4">
        <f>Table4[[#This Row],[educatie]]*0.08</f>
        <v>0.4</v>
      </c>
      <c r="R13" s="4">
        <v>6</v>
      </c>
      <c r="S13" s="4">
        <f>0.02*Table4[[#This Row],[safety]]</f>
        <v>0.12</v>
      </c>
      <c r="T13" s="2">
        <v>6</v>
      </c>
      <c r="U13" s="4">
        <f>Table4[[#This Row],[oportunitati]]*0.05</f>
        <v>0.30000000000000004</v>
      </c>
      <c r="V13" s="2">
        <v>6</v>
      </c>
      <c r="W13" s="2">
        <f>Table4[[#This Row],[societate]]*0.1</f>
        <v>0.60000000000000009</v>
      </c>
      <c r="X13" s="2">
        <v>5</v>
      </c>
      <c r="Y13" s="4">
        <f>Table4[[#This Row],[taxe]]*0.025</f>
        <v>0.125</v>
      </c>
      <c r="Z13" s="2">
        <v>4</v>
      </c>
      <c r="AA13" s="4">
        <f>Table4[[#This Row],[mancare]]*0.015</f>
        <v>0.06</v>
      </c>
      <c r="AB13" s="7">
        <f>Table4[[#This Row],[man val]]+Table4[[#This Row],[tax val]]+Table4[[#This Row],[soc val]]+Table4[[#This Row],[opo val]]+Table4[[#This Row],[edu val]]+Table4[[#This Row],[tur val]]+Table4[[#This Row],[loc val]]+Table4[[#This Row],[clim val]]+Table4[[#This Row],[pol val]]+Table4[[#This Row],[ling val]]+Table4[[#This Row],[fin val]]+Table4[[#This Row],[cult val]]+Table4[[#This Row],[saf val]]</f>
        <v>5.72</v>
      </c>
      <c r="AC13" s="2" t="str">
        <f>Table4[[#This Row],[country]]</f>
        <v>Rusia</v>
      </c>
    </row>
    <row r="14" spans="1:29" x14ac:dyDescent="0.35">
      <c r="A14" s="2" t="s">
        <v>51</v>
      </c>
      <c r="B14" s="2">
        <v>10</v>
      </c>
      <c r="C14" s="4">
        <f>0.205*Table4[[#This Row],[cultural]]</f>
        <v>2.0499999999999998</v>
      </c>
      <c r="D14" s="2">
        <v>9</v>
      </c>
      <c r="E14" s="4">
        <f>Table4[[#This Row],[financiar]]*0.205</f>
        <v>1.845</v>
      </c>
      <c r="F14" s="2">
        <v>9.75</v>
      </c>
      <c r="G14" s="4">
        <f t="shared" si="0"/>
        <v>0.78</v>
      </c>
      <c r="H14" s="2">
        <v>9.5</v>
      </c>
      <c r="I14" s="4">
        <f t="shared" si="1"/>
        <v>0.95000000000000007</v>
      </c>
      <c r="J14" s="2">
        <v>7</v>
      </c>
      <c r="K14" s="4">
        <f>Table4[[#This Row],[clima]]*0.04</f>
        <v>0.28000000000000003</v>
      </c>
      <c r="L14" s="2">
        <v>9</v>
      </c>
      <c r="M14" s="4">
        <f>Table4[[#This Row],[locatie geografica]]*0.04</f>
        <v>0.36</v>
      </c>
      <c r="N14" s="2">
        <v>8.5</v>
      </c>
      <c r="O14" s="4">
        <f>Table4[[#This Row],[turistic]]*0.04</f>
        <v>0.34</v>
      </c>
      <c r="P14" s="2">
        <v>9</v>
      </c>
      <c r="Q14" s="4">
        <f>Table4[[#This Row],[educatie]]*0.08</f>
        <v>0.72</v>
      </c>
      <c r="R14" s="4">
        <v>9.5</v>
      </c>
      <c r="S14" s="4">
        <f>0.02*Table4[[#This Row],[safety]]</f>
        <v>0.19</v>
      </c>
      <c r="T14" s="2">
        <v>9.5</v>
      </c>
      <c r="U14" s="4">
        <f>Table4[[#This Row],[oportunitati]]*0.05</f>
        <v>0.47500000000000003</v>
      </c>
      <c r="V14" s="2">
        <v>10</v>
      </c>
      <c r="W14" s="4">
        <f>Table4[[#This Row],[societate]]*0.1</f>
        <v>1</v>
      </c>
      <c r="X14" s="2">
        <v>5</v>
      </c>
      <c r="Y14" s="4">
        <f>Table4[[#This Row],[taxe]]*0.025</f>
        <v>0.125</v>
      </c>
      <c r="Z14" s="2">
        <v>7</v>
      </c>
      <c r="AA14" s="4">
        <f>Table4[[#This Row],[mancare]]*0.015</f>
        <v>0.105</v>
      </c>
      <c r="AB14" s="7">
        <f>Table4[[#This Row],[man val]]+Table4[[#This Row],[tax val]]+Table4[[#This Row],[soc val]]+Table4[[#This Row],[opo val]]+Table4[[#This Row],[edu val]]+Table4[[#This Row],[tur val]]+Table4[[#This Row],[loc val]]+Table4[[#This Row],[clim val]]+Table4[[#This Row],[pol val]]+Table4[[#This Row],[ling val]]+Table4[[#This Row],[fin val]]+Table4[[#This Row],[cult val]]+Table4[[#This Row],[saf val]]</f>
        <v>9.2199999999999989</v>
      </c>
      <c r="AC14" s="2" t="str">
        <f>Table4[[#This Row],[country]]</f>
        <v>Australia</v>
      </c>
    </row>
    <row r="15" spans="1:29" x14ac:dyDescent="0.35">
      <c r="C15" s="4">
        <f>0.205*Table4[[#This Row],[cultural]]</f>
        <v>0</v>
      </c>
      <c r="E15" s="4">
        <f>Table4[[#This Row],[financiar]]*0.205</f>
        <v>0</v>
      </c>
      <c r="G15" s="4">
        <f t="shared" si="0"/>
        <v>0</v>
      </c>
      <c r="I15" s="4">
        <f t="shared" si="1"/>
        <v>0</v>
      </c>
      <c r="K15" s="4">
        <f>Table4[[#This Row],[clima]]*0.04</f>
        <v>0</v>
      </c>
      <c r="M15" s="4">
        <f>Table4[[#This Row],[locatie geografica]]*0.04</f>
        <v>0</v>
      </c>
      <c r="O15" s="4">
        <f>Table4[[#This Row],[turistic]]*0.04</f>
        <v>0</v>
      </c>
      <c r="Q15" s="4">
        <f>Table4[[#This Row],[educatie]]*0.08</f>
        <v>0</v>
      </c>
      <c r="R15" s="4"/>
      <c r="S15" s="4">
        <f>0.02*Table4[[#This Row],[safety]]</f>
        <v>0</v>
      </c>
      <c r="U15" s="4">
        <f>Table4[[#This Row],[oportunitati]]*0.05</f>
        <v>0</v>
      </c>
      <c r="W15" s="4">
        <f>Table4[[#This Row],[societate]]*0.1</f>
        <v>0</v>
      </c>
      <c r="Y15" s="4">
        <f>Table4[[#This Row],[taxe]]*0.025</f>
        <v>0</v>
      </c>
      <c r="AA15" s="4">
        <f>Table4[[#This Row],[mancare]]*0.015</f>
        <v>0</v>
      </c>
      <c r="AB15" s="7">
        <f>Table4[[#This Row],[man val]]+Table4[[#This Row],[tax val]]+Table4[[#This Row],[soc val]]+Table4[[#This Row],[opo val]]+Table4[[#This Row],[edu val]]+Table4[[#This Row],[tur val]]+Table4[[#This Row],[loc val]]+Table4[[#This Row],[clim val]]+Table4[[#This Row],[pol val]]+Table4[[#This Row],[ling val]]+Table4[[#This Row],[fin val]]+Table4[[#This Row],[cult val]]+Table4[[#This Row],[saf val]]</f>
        <v>0</v>
      </c>
      <c r="AC15" s="2">
        <f>Table4[[#This Row],[country]]</f>
        <v>0</v>
      </c>
    </row>
    <row r="16" spans="1:29" x14ac:dyDescent="0.35">
      <c r="C16" s="4">
        <f>0.205*Table4[[#This Row],[cultural]]</f>
        <v>0</v>
      </c>
      <c r="E16" s="4">
        <f>Table4[[#This Row],[financiar]]*0.205</f>
        <v>0</v>
      </c>
      <c r="G16" s="4">
        <f t="shared" si="0"/>
        <v>0</v>
      </c>
      <c r="I16" s="4">
        <f t="shared" si="1"/>
        <v>0</v>
      </c>
      <c r="K16" s="4">
        <f>Table4[[#This Row],[clima]]*0.04</f>
        <v>0</v>
      </c>
      <c r="M16" s="4">
        <f>Table4[[#This Row],[locatie geografica]]*0.04</f>
        <v>0</v>
      </c>
      <c r="O16" s="4">
        <f>Table4[[#This Row],[turistic]]*0.04</f>
        <v>0</v>
      </c>
      <c r="Q16" s="4">
        <f>Table4[[#This Row],[educatie]]*0.08</f>
        <v>0</v>
      </c>
      <c r="R16" s="4"/>
      <c r="S16" s="4">
        <f>0.02*Table4[[#This Row],[safety]]</f>
        <v>0</v>
      </c>
      <c r="U16" s="4">
        <f>Table4[[#This Row],[oportunitati]]*0.05</f>
        <v>0</v>
      </c>
      <c r="W16" s="4">
        <f>Table4[[#This Row],[societate]]*0.1</f>
        <v>0</v>
      </c>
      <c r="Y16" s="4">
        <f>Table4[[#This Row],[taxe]]*0.025</f>
        <v>0</v>
      </c>
      <c r="AA16" s="4">
        <f>Table4[[#This Row],[mancare]]*0.015</f>
        <v>0</v>
      </c>
      <c r="AB16" s="7">
        <f>Table4[[#This Row],[man val]]+Table4[[#This Row],[tax val]]+Table4[[#This Row],[soc val]]+Table4[[#This Row],[opo val]]+Table4[[#This Row],[edu val]]+Table4[[#This Row],[tur val]]+Table4[[#This Row],[loc val]]+Table4[[#This Row],[clim val]]+Table4[[#This Row],[pol val]]+Table4[[#This Row],[ling val]]+Table4[[#This Row],[fin val]]+Table4[[#This Row],[cult val]]+Table4[[#This Row],[saf val]]</f>
        <v>0</v>
      </c>
      <c r="AC16" s="2">
        <f>Table4[[#This Row],[country]]</f>
        <v>0</v>
      </c>
    </row>
    <row r="17" spans="3:29" x14ac:dyDescent="0.35">
      <c r="C17" s="4">
        <f>0.205*Table4[[#This Row],[cultural]]</f>
        <v>0</v>
      </c>
      <c r="E17" s="4">
        <f>Table4[[#This Row],[financiar]]*0.205</f>
        <v>0</v>
      </c>
      <c r="G17" s="4">
        <f t="shared" si="0"/>
        <v>0</v>
      </c>
      <c r="I17" s="4">
        <f t="shared" si="1"/>
        <v>0</v>
      </c>
      <c r="K17" s="4">
        <f>Table4[[#This Row],[clima]]*0.04</f>
        <v>0</v>
      </c>
      <c r="M17" s="4">
        <f>Table4[[#This Row],[locatie geografica]]*0.04</f>
        <v>0</v>
      </c>
      <c r="O17" s="4">
        <f>Table4[[#This Row],[turistic]]*0.04</f>
        <v>0</v>
      </c>
      <c r="Q17" s="4">
        <f>Table4[[#This Row],[educatie]]*0.08</f>
        <v>0</v>
      </c>
      <c r="R17" s="4"/>
      <c r="S17" s="4">
        <f>0.02*Table4[[#This Row],[safety]]</f>
        <v>0</v>
      </c>
      <c r="U17" s="4">
        <f>Table4[[#This Row],[oportunitati]]*0.05</f>
        <v>0</v>
      </c>
      <c r="W17" s="4">
        <f>Table4[[#This Row],[societate]]*0.1</f>
        <v>0</v>
      </c>
      <c r="Y17" s="4">
        <f>Table4[[#This Row],[taxe]]*0.025</f>
        <v>0</v>
      </c>
      <c r="AA17" s="4">
        <f>Table4[[#This Row],[mancare]]*0.015</f>
        <v>0</v>
      </c>
      <c r="AB17" s="7">
        <f>Table4[[#This Row],[man val]]+Table4[[#This Row],[tax val]]+Table4[[#This Row],[soc val]]+Table4[[#This Row],[opo val]]+Table4[[#This Row],[edu val]]+Table4[[#This Row],[tur val]]+Table4[[#This Row],[loc val]]+Table4[[#This Row],[clim val]]+Table4[[#This Row],[pol val]]+Table4[[#This Row],[ling val]]+Table4[[#This Row],[fin val]]+Table4[[#This Row],[cult val]]+Table4[[#This Row],[saf val]]</f>
        <v>0</v>
      </c>
      <c r="AC17" s="2">
        <f>Table4[[#This Row],[country]]</f>
        <v>0</v>
      </c>
    </row>
    <row r="18" spans="3:29" x14ac:dyDescent="0.35">
      <c r="C18" s="4">
        <f>0.205*Table4[[#This Row],[cultural]]</f>
        <v>0</v>
      </c>
      <c r="E18" s="4">
        <f>Table4[[#This Row],[financiar]]*0.205</f>
        <v>0</v>
      </c>
      <c r="G18" s="4">
        <f t="shared" si="0"/>
        <v>0</v>
      </c>
      <c r="I18" s="4">
        <f t="shared" si="1"/>
        <v>0</v>
      </c>
      <c r="K18" s="4">
        <f>Table4[[#This Row],[clima]]*0.04</f>
        <v>0</v>
      </c>
      <c r="M18" s="4">
        <f>Table4[[#This Row],[locatie geografica]]*0.04</f>
        <v>0</v>
      </c>
      <c r="O18" s="4">
        <f>Table4[[#This Row],[turistic]]*0.04</f>
        <v>0</v>
      </c>
      <c r="Q18" s="4">
        <f>Table4[[#This Row],[educatie]]*0.08</f>
        <v>0</v>
      </c>
      <c r="R18" s="4"/>
      <c r="S18" s="4">
        <f>0.02*Table4[[#This Row],[safety]]</f>
        <v>0</v>
      </c>
      <c r="U18" s="4">
        <f>Table4[[#This Row],[oportunitati]]*0.05</f>
        <v>0</v>
      </c>
      <c r="W18" s="4">
        <f>Table4[[#This Row],[societate]]*0.1</f>
        <v>0</v>
      </c>
      <c r="Y18" s="4">
        <f>Table4[[#This Row],[taxe]]*0.025</f>
        <v>0</v>
      </c>
      <c r="AA18" s="4">
        <f>Table4[[#This Row],[mancare]]*0.015</f>
        <v>0</v>
      </c>
      <c r="AB18" s="7">
        <f>Table4[[#This Row],[man val]]+Table4[[#This Row],[tax val]]+Table4[[#This Row],[soc val]]+Table4[[#This Row],[opo val]]+Table4[[#This Row],[edu val]]+Table4[[#This Row],[tur val]]+Table4[[#This Row],[loc val]]+Table4[[#This Row],[clim val]]+Table4[[#This Row],[pol val]]+Table4[[#This Row],[ling val]]+Table4[[#This Row],[fin val]]+Table4[[#This Row],[cult val]]+Table4[[#This Row],[saf val]]</f>
        <v>0</v>
      </c>
      <c r="AC18" s="2">
        <f>Table4[[#This Row],[country]]</f>
        <v>0</v>
      </c>
    </row>
  </sheetData>
  <conditionalFormatting sqref="B4:B6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D6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1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25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9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3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:N18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P4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:T18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:V23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4:X13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4:Z8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:AB35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R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</vt:lpstr>
      <vt:lpstr>anastasia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DariuzzzRO DariuzzzRO</dc:creator>
  <cp:lastModifiedBy>Liber Darius</cp:lastModifiedBy>
  <dcterms:created xsi:type="dcterms:W3CDTF">2021-12-19T23:37:53Z</dcterms:created>
  <dcterms:modified xsi:type="dcterms:W3CDTF">2022-03-26T17:06:07Z</dcterms:modified>
</cp:coreProperties>
</file>