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ổng Quan Phân Tích" sheetId="1" state="visible" r:id="rId1"/>
    <sheet name="Phân Tích Thanh Khoản" sheetId="2" state="visible" r:id="rId2"/>
    <sheet name="Phân Tích Sinh Lời" sheetId="3" state="visible" r:id="rId3"/>
    <sheet name="Phân Tích Hiệu Quả" sheetId="4" state="visible" r:id="rId4"/>
    <sheet name="Phân Tích Cơ Cấu Tài Chính" sheetId="5" state="visible" r:id="rId5"/>
    <sheet name="Dashboar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color rgb="00FFFFFF"/>
      <sz val="14"/>
    </font>
    <font>
      <name val="Times New Roman"/>
      <b val="1"/>
      <sz val="12"/>
    </font>
    <font>
      <name val="Times New Roman"/>
      <b val="1"/>
      <sz val="11"/>
    </font>
    <font>
      <name val="Times New Roman"/>
      <b val="1"/>
      <color rgb="002F5597"/>
      <sz val="11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3" borderId="0" pivotButton="0" quotePrefix="0" xfId="0"/>
    <xf numFmtId="0" fontId="3" fillId="3" borderId="1" pivotButton="0" quotePrefix="0" xfId="0"/>
    <xf numFmtId="0" fontId="0" fillId="0" borderId="1" pivotButton="0" quotePrefix="0" xfId="0"/>
    <xf numFmtId="4" fontId="0" fillId="0" borderId="1" pivotButton="0" quotePrefix="0" xfId="0"/>
    <xf numFmtId="4" fontId="4" fillId="0" borderId="1" pivotButton="0" quotePrefix="0" xfId="0"/>
    <xf numFmtId="0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0" customWidth="1" min="3" max="3"/>
    <col width="15" customWidth="1" min="4" max="4"/>
    <col width="15" customWidth="1" min="5" max="5"/>
    <col width="30" customWidth="1" min="6" max="6"/>
  </cols>
  <sheetData>
    <row r="1">
      <c r="A1" s="1" t="inlineStr">
        <is>
          <t>PHÂN TÍCH TÀI CHÍNH ĐỘNG - TỔNG QUAN</t>
        </is>
      </c>
    </row>
    <row r="2">
      <c r="A2" s="2" t="inlineStr">
        <is>
          <t>Ngày phân tích: 20/07/2025</t>
        </is>
      </c>
    </row>
    <row r="3"/>
    <row r="4">
      <c r="A4" s="3" t="inlineStr">
        <is>
          <t>CÁC CHỈ SỐ TÀI CHÍNH CHÍNH</t>
        </is>
      </c>
    </row>
    <row r="5">
      <c r="A5" s="4" t="inlineStr">
        <is>
          <t>Nhóm chỉ số</t>
        </is>
      </c>
      <c r="B5" s="4" t="inlineStr">
        <is>
          <t>Chỉ số</t>
        </is>
      </c>
      <c r="C5" s="4" t="inlineStr">
        <is>
          <t>Công thức Excel</t>
        </is>
      </c>
      <c r="D5" s="4" t="inlineStr">
        <is>
          <t>Giá trị</t>
        </is>
      </c>
      <c r="E5" s="4" t="inlineStr">
        <is>
          <t>Đánh giá</t>
        </is>
      </c>
      <c r="F5" s="4" t="inlineStr">
        <is>
          <t>Ý nghĩa</t>
        </is>
      </c>
    </row>
    <row r="6">
      <c r="A6" s="5" t="inlineStr">
        <is>
          <t>Thanh khoản</t>
        </is>
      </c>
      <c r="B6" s="5" t="inlineStr">
        <is>
          <t>Hệ số thanh toán hiện hành</t>
        </is>
      </c>
      <c r="C6" s="6">
        <f>CurrentAssets/CurrentLiabilities</f>
        <v/>
      </c>
      <c r="D6" s="7">
        <f>CurrentAssets/CurrentLiabilities</f>
        <v/>
      </c>
      <c r="E6" s="6">
        <f>IF(=CurrentAssets/CurrentLiabilities&gt;=2.0,"Tốt",IF(=CurrentAssets/CurrentLiabilities&gt;=1.5,"Cảnh báo","Yếu"))</f>
        <v/>
      </c>
      <c r="F6" s="5" t="inlineStr">
        <is>
          <t>Khả năng thanh toán ngắn hạn</t>
        </is>
      </c>
    </row>
    <row r="7">
      <c r="A7" s="5" t="inlineStr">
        <is>
          <t>Thanh khoản</t>
        </is>
      </c>
      <c r="B7" s="5" t="inlineStr">
        <is>
          <t>Hệ số thanh toán nhanh</t>
        </is>
      </c>
      <c r="C7" s="6">
        <f>(CurrentAssets-Inventory)/CurrentLiabilities</f>
        <v/>
      </c>
      <c r="D7" s="7">
        <f>(CurrentAssets-Inventory)/CurrentLiabilities</f>
        <v/>
      </c>
      <c r="E7" s="6">
        <f>IF(=(CurrentAssets-Inventory)/CurrentLiabilities&gt;=1.0,"Tốt",IF(=(CurrentAssets-Inventory)/CurrentLiabilities&gt;=0.8,"Cảnh báo","Yếu"))</f>
        <v/>
      </c>
      <c r="F7" s="5" t="inlineStr">
        <is>
          <t>Khả năng thanh toán tức thời</t>
        </is>
      </c>
    </row>
    <row r="8">
      <c r="A8" s="5" t="inlineStr">
        <is>
          <t>Sinh lời</t>
        </is>
      </c>
      <c r="B8" s="5" t="inlineStr">
        <is>
          <t>ROA (%)</t>
        </is>
      </c>
      <c r="C8" s="6">
        <f>NetIncome/TotalAssets*100</f>
        <v/>
      </c>
      <c r="D8" s="7">
        <f>NetIncome/TotalAssets*100</f>
        <v/>
      </c>
      <c r="E8" s="6">
        <f>IF(=NetIncome/TotalAssets*100&gt;=5.0,"Tốt",IF(=NetIncome/TotalAssets*100&gt;=3.0,"Cảnh báo","Yếu"))</f>
        <v/>
      </c>
      <c r="F8" s="5" t="inlineStr">
        <is>
          <t>Hiệu quả sử dụng tài sản</t>
        </is>
      </c>
    </row>
    <row r="9">
      <c r="A9" s="5" t="inlineStr">
        <is>
          <t>Sinh lời</t>
        </is>
      </c>
      <c r="B9" s="5" t="inlineStr">
        <is>
          <t>ROE (%)</t>
        </is>
      </c>
      <c r="C9" s="6">
        <f>NetIncome/TotalEquity*100</f>
        <v/>
      </c>
      <c r="D9" s="7">
        <f>NetIncome/TotalEquity*100</f>
        <v/>
      </c>
      <c r="E9" s="6">
        <f>IF(=NetIncome/TotalEquity*100&gt;=15.0,"Tốt",IF(=NetIncome/TotalEquity*100&gt;=10.0,"Cảnh báo","Yếu"))</f>
        <v/>
      </c>
      <c r="F9" s="5" t="inlineStr">
        <is>
          <t>Hiệu quả sử dụng vốn chủ sở hữu</t>
        </is>
      </c>
    </row>
    <row r="10">
      <c r="A10" s="5" t="inlineStr">
        <is>
          <t>Sinh lời</t>
        </is>
      </c>
      <c r="B10" s="5" t="inlineStr">
        <is>
          <t>Tỷ suất lợi nhuận (%)</t>
        </is>
      </c>
      <c r="C10" s="6">
        <f>NetIncome/Revenue*100</f>
        <v/>
      </c>
      <c r="D10" s="7">
        <f>NetIncome/Revenue*100</f>
        <v/>
      </c>
      <c r="E10" s="6">
        <f>IF(=NetIncome/Revenue*100&gt;=10.0,"Tốt",IF(=NetIncome/Revenue*100&gt;=5.0,"Cảnh báo","Yếu"))</f>
        <v/>
      </c>
      <c r="F10" s="5" t="inlineStr">
        <is>
          <t>Hiệu quả kinh doanh</t>
        </is>
      </c>
    </row>
    <row r="11">
      <c r="A11" s="5" t="inlineStr">
        <is>
          <t>Hiệu quả</t>
        </is>
      </c>
      <c r="B11" s="5" t="inlineStr">
        <is>
          <t>Vòng quay tài sản</t>
        </is>
      </c>
      <c r="C11" s="6">
        <f>Revenue/TotalAssets</f>
        <v/>
      </c>
      <c r="D11" s="7">
        <f>Revenue/TotalAssets</f>
        <v/>
      </c>
      <c r="E11" s="6">
        <f>IF(=Revenue/TotalAssets&gt;=1.0,"Tốt",IF(=Revenue/TotalAssets&gt;=0.7,"Cảnh báo","Yếu"))</f>
        <v/>
      </c>
      <c r="F11" s="5" t="inlineStr">
        <is>
          <t>Hiệu quả sử dụng tài sản</t>
        </is>
      </c>
    </row>
    <row r="12">
      <c r="A12" s="5" t="inlineStr">
        <is>
          <t>Cơ cấu</t>
        </is>
      </c>
      <c r="B12" s="5" t="inlineStr">
        <is>
          <t>Hệ số nợ trên tài sản</t>
        </is>
      </c>
      <c r="C12" s="6">
        <f>TotalLiabilities/TotalAssets</f>
        <v/>
      </c>
      <c r="D12" s="7">
        <f>TotalLiabilities/TotalAssets</f>
        <v/>
      </c>
      <c r="E12" s="6">
        <f>IF(=TotalLiabilities/TotalAssets&lt;=0.4,"Tốt",IF(=TotalLiabilities/TotalAssets&lt;=0.6,"Cảnh báo","Yếu"))</f>
        <v/>
      </c>
      <c r="F12" s="5" t="inlineStr">
        <is>
          <t>Mức độ sử dụng nợ</t>
        </is>
      </c>
    </row>
    <row r="13">
      <c r="A13" s="5" t="inlineStr">
        <is>
          <t>Cơ cấu</t>
        </is>
      </c>
      <c r="B13" s="5" t="inlineStr">
        <is>
          <t>Hệ số nợ trên vốn</t>
        </is>
      </c>
      <c r="C13" s="6">
        <f>TotalLiabilities/TotalEquity</f>
        <v/>
      </c>
      <c r="D13" s="7">
        <f>TotalLiabilities/TotalEquity</f>
        <v/>
      </c>
      <c r="E13" s="6">
        <f>IF(=TotalLiabilities/TotalEquity&lt;=0.5,"Tốt",IF(=TotalLiabilities/TotalEquity&lt;=1.0,"Cảnh báo","Yếu"))</f>
        <v/>
      </c>
      <c r="F13" s="5" t="inlineStr">
        <is>
          <t>Đòn bẩy tài chính</t>
        </is>
      </c>
    </row>
    <row r="14"/>
    <row r="15"/>
    <row r="16">
      <c r="A16" s="8" t="inlineStr">
        <is>
          <t>CHÚ THÍCH ĐÁNH GIÁ:</t>
        </is>
      </c>
    </row>
    <row r="17">
      <c r="A17" s="9" t="inlineStr">
        <is>
          <t>Tốt</t>
        </is>
      </c>
      <c r="B17" t="inlineStr">
        <is>
          <t>Chỉ số đạt tiêu chuẩn tốt</t>
        </is>
      </c>
    </row>
    <row r="18">
      <c r="A18" s="10" t="inlineStr">
        <is>
          <t>Cảnh báo</t>
        </is>
      </c>
      <c r="B18" t="inlineStr">
        <is>
          <t>Chỉ số cần chú ý, có thể cải thiện</t>
        </is>
      </c>
    </row>
    <row r="19">
      <c r="A19" s="11" t="inlineStr">
        <is>
          <t>Yếu</t>
        </is>
      </c>
      <c r="B19" t="inlineStr">
        <is>
          <t>Chỉ số thấp, cần cải thiện ngay</t>
        </is>
      </c>
    </row>
  </sheetData>
  <mergeCells count="3">
    <mergeCell ref="A2:F2"/>
    <mergeCell ref="A1:F1"/>
    <mergeCell ref="A4:F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PHÂN TÍCH KHẢ NĂNG THANH TOÁN</t>
        </is>
      </c>
    </row>
    <row r="2"/>
    <row r="3">
      <c r="A3" s="3" t="inlineStr">
        <is>
          <t>1. CÁC CHỈ SỐ THANH KHOẢN</t>
        </is>
      </c>
    </row>
    <row r="4">
      <c r="A4" s="4" t="inlineStr">
        <is>
          <t>Chỉ số</t>
        </is>
      </c>
      <c r="B4" s="4" t="inlineStr">
        <is>
          <t>Công thức</t>
        </is>
      </c>
      <c r="C4" s="4" t="inlineStr">
        <is>
          <t>Giá trị</t>
        </is>
      </c>
      <c r="D4" s="4" t="inlineStr">
        <is>
          <t>Đánh giá</t>
        </is>
      </c>
      <c r="E4" s="4" t="inlineStr">
        <is>
          <t>Ý nghĩa</t>
        </is>
      </c>
    </row>
    <row r="5">
      <c r="A5" t="inlineStr">
        <is>
          <t>Hệ số thanh toán hiện hành</t>
        </is>
      </c>
      <c r="B5" s="12">
        <f>CurrentAssets/CurrentLiabilities</f>
        <v/>
      </c>
      <c r="C5" s="12">
        <f>CurrentAssets/CurrentLiabilities</f>
        <v/>
      </c>
      <c r="D5" s="12">
        <f>IF(=CurrentAssets/CurrentLiabilities&gt;=2.0,"Tốt",IF(=CurrentAssets/CurrentLiabilities&gt;=1.5,"Cảnh báo","Yếu"))</f>
        <v/>
      </c>
      <c r="E5" t="inlineStr">
        <is>
          <t>Đo lường khả năng thanh toán nợ ngắn hạn</t>
        </is>
      </c>
    </row>
    <row r="6">
      <c r="A6" t="inlineStr">
        <is>
          <t>Hệ số thanh toán nhanh</t>
        </is>
      </c>
      <c r="B6" s="12">
        <f>(CurrentAssets-Inventory)/CurrentLiabilities</f>
        <v/>
      </c>
      <c r="C6" s="12">
        <f>(CurrentAssets-Inventory)/CurrentLiabilities</f>
        <v/>
      </c>
      <c r="D6" s="12">
        <f>IF(=(CurrentAssets-Inventory)/CurrentLiabilities&gt;=1.0,"Tốt",IF(=(CurrentAssets-Inventory)/CurrentLiabilities&gt;=0.8,"Cảnh báo","Yếu"))</f>
        <v/>
      </c>
      <c r="E6" t="inlineStr">
        <is>
          <t>Đo lường khả năng thanh toán tức thời</t>
        </is>
      </c>
    </row>
    <row r="7">
      <c r="A7" t="inlineStr">
        <is>
          <t>Hệ số thanh toán bằng tiền</t>
        </is>
      </c>
      <c r="B7" s="12">
        <f>CashAndEquivalents/CurrentLiabilities</f>
        <v/>
      </c>
      <c r="C7" s="12">
        <f>CashAndEquivalents/CurrentLiabilities</f>
        <v/>
      </c>
      <c r="D7" s="12">
        <f>IF(=CashAndEquivalents/CurrentLiabilities&gt;=0.2,"Tốt",IF(=CashAndEquivalents/CurrentLiabilities&gt;=0.1,"Cảnh báo","Yếu"))</f>
        <v/>
      </c>
      <c r="E7" t="inlineStr">
        <is>
          <t>Đo lường khả năng thanh toán bằng tiền mặt</t>
        </is>
      </c>
    </row>
    <row r="8"/>
    <row r="9"/>
    <row r="10">
      <c r="A10" s="3" t="inlineStr">
        <is>
          <t>2. PHÂN TÍCH CHI TIẾT</t>
        </is>
      </c>
    </row>
    <row r="11">
      <c r="A11" s="8" t="inlineStr">
        <is>
          <t>Cơ cấu tài sản ngắn hạn:</t>
        </is>
      </c>
    </row>
    <row r="12">
      <c r="A12" s="4" t="inlineStr">
        <is>
          <t>Khoản mục</t>
        </is>
      </c>
      <c r="B12" s="4" t="inlineStr">
        <is>
          <t>Giá trị (VND)</t>
        </is>
      </c>
      <c r="C12" s="4" t="inlineStr">
        <is>
          <t>Tỷ trọng (%)</t>
        </is>
      </c>
    </row>
    <row r="13">
      <c r="A13" t="inlineStr">
        <is>
          <t>Tiền và tương đương tiền</t>
        </is>
      </c>
      <c r="B13" s="12">
        <f>CashAndEquivalents</f>
        <v/>
      </c>
      <c r="C13" s="12">
        <f>CashAndEquivalents/CurrentAssets*100</f>
        <v/>
      </c>
    </row>
    <row r="14">
      <c r="A14" t="inlineStr">
        <is>
          <t>Đầu tư ngắn hạn</t>
        </is>
      </c>
      <c r="B14" s="12">
        <f>ShortTermInvestments</f>
        <v/>
      </c>
      <c r="C14" s="12">
        <f>ShortTermInvestments/CurrentAssets*100</f>
        <v/>
      </c>
    </row>
    <row r="15">
      <c r="A15" t="inlineStr">
        <is>
          <t>Phải thu khách hàng</t>
        </is>
      </c>
      <c r="B15" s="12">
        <f>AccountsReceivable</f>
        <v/>
      </c>
      <c r="C15" s="12">
        <f>AccountsReceivable/CurrentAssets*100</f>
        <v/>
      </c>
    </row>
    <row r="16">
      <c r="A16" t="inlineStr">
        <is>
          <t>Hàng tồn kho</t>
        </is>
      </c>
      <c r="B16" s="12">
        <f>Inventory</f>
        <v/>
      </c>
      <c r="C16" s="12">
        <f>Inventory/CurrentAssets*100</f>
        <v/>
      </c>
    </row>
    <row r="17">
      <c r="A17" t="inlineStr">
        <is>
          <t>Khác</t>
        </is>
      </c>
      <c r="B17" s="12">
        <f>PrepaidExpenses+OtherCurrentAssets</f>
        <v/>
      </c>
      <c r="C17" s="12">
        <f>(PrepaidExpenses+OtherCurrentAssets)/CurrentAssets*100</f>
        <v/>
      </c>
    </row>
    <row r="18"/>
    <row r="19"/>
    <row r="20">
      <c r="A20" s="3" t="inlineStr">
        <is>
          <t>3. KHUYẾN NGHỊ CẢI THIỆN</t>
        </is>
      </c>
    </row>
    <row r="21">
      <c r="A21" t="inlineStr">
        <is>
          <t>• Current Ratio &gt; 2.0: Khả năng thanh toán tốt</t>
        </is>
      </c>
    </row>
    <row r="22">
      <c r="A22" t="inlineStr">
        <is>
          <t>• Current Ratio 1.5-2.0: Mức độ chấp nhận được, cần theo dõi</t>
        </is>
      </c>
    </row>
    <row r="23">
      <c r="A23" t="inlineStr">
        <is>
          <t>• Current Ratio &lt; 1.5: Cần cải thiện thanh khoản ngay</t>
        </is>
      </c>
    </row>
    <row r="24">
      <c r="A24" t="inlineStr">
        <is>
          <t>• Quick Ratio &gt; 1.0: Thanh toán tức thời tốt</t>
        </is>
      </c>
    </row>
    <row r="25">
      <c r="A25" t="inlineStr">
        <is>
          <t>• Cân bằng giữa tính thanh khoản và hiệu quả đầu tư</t>
        </is>
      </c>
    </row>
    <row r="26">
      <c r="A26" t="inlineStr">
        <is>
          <t>• Quản lý hàng tồn kho hiệu quả để tăng thanh khoản</t>
        </is>
      </c>
    </row>
  </sheetData>
  <mergeCells count="4">
    <mergeCell ref="A10:E10"/>
    <mergeCell ref="A1:E1"/>
    <mergeCell ref="A20:E20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PHÂN TÍCH KHẢ NĂNG SINH LỜI</t>
        </is>
      </c>
    </row>
    <row r="2"/>
    <row r="3">
      <c r="A3" s="3" t="inlineStr">
        <is>
          <t>1. CÁC CHỈ SỐ SINH LỜI</t>
        </is>
      </c>
    </row>
    <row r="4">
      <c r="A4" s="4" t="inlineStr">
        <is>
          <t>Chỉ số</t>
        </is>
      </c>
      <c r="B4" s="4" t="inlineStr">
        <is>
          <t>Công thức</t>
        </is>
      </c>
      <c r="C4" s="4" t="inlineStr">
        <is>
          <t>Giá trị (%)</t>
        </is>
      </c>
      <c r="D4" s="4" t="inlineStr">
        <is>
          <t>Đánh giá</t>
        </is>
      </c>
      <c r="E4" s="4" t="inlineStr">
        <is>
          <t>Ý nghĩa</t>
        </is>
      </c>
    </row>
    <row r="5">
      <c r="A5" t="inlineStr">
        <is>
          <t>ROA (Return on Assets)</t>
        </is>
      </c>
      <c r="B5" s="12">
        <f>NetIncome/TotalAssets*100</f>
        <v/>
      </c>
      <c r="C5" s="12">
        <f>NetIncome/TotalAssets*100</f>
        <v/>
      </c>
      <c r="D5" s="12">
        <f>IF(=NetIncome/TotalAssets*100&gt;=5.0,"Tốt",IF(=NetIncome/TotalAssets*100&gt;=3.0,"Cảnh báo","Yếu"))</f>
        <v/>
      </c>
      <c r="E5" t="inlineStr">
        <is>
          <t>Hiệu quả sử dụng tài sản để tạo lợi nhuận</t>
        </is>
      </c>
    </row>
    <row r="6">
      <c r="A6" t="inlineStr">
        <is>
          <t>ROE (Return on Equity)</t>
        </is>
      </c>
      <c r="B6" s="12">
        <f>NetIncome/TotalEquity*100</f>
        <v/>
      </c>
      <c r="C6" s="12">
        <f>NetIncome/TotalEquity*100</f>
        <v/>
      </c>
      <c r="D6" s="12">
        <f>IF(=NetIncome/TotalEquity*100&gt;=15.0,"Tốt",IF(=NetIncome/TotalEquity*100&gt;=10.0,"Cảnh báo","Yếu"))</f>
        <v/>
      </c>
      <c r="E6" t="inlineStr">
        <is>
          <t>Hiệu quả sử dụng vốn chủ sở hữu</t>
        </is>
      </c>
    </row>
    <row r="7">
      <c r="A7" t="inlineStr">
        <is>
          <t>Tỷ suất lợi nhuận gộp</t>
        </is>
      </c>
      <c r="B7" s="12">
        <f>GrossProfit/Revenue*100</f>
        <v/>
      </c>
      <c r="C7" s="12">
        <f>GrossProfit/Revenue*100</f>
        <v/>
      </c>
      <c r="D7" s="12">
        <f>IF(=GrossProfit/Revenue*100&gt;=30.0,"Tốt",IF(=GrossProfit/Revenue*100&gt;=20.0,"Cảnh báo","Yếu"))</f>
        <v/>
      </c>
      <c r="E7" t="inlineStr">
        <is>
          <t>Hiệu quả kiểm soát giá vốn</t>
        </is>
      </c>
    </row>
    <row r="8">
      <c r="A8" t="inlineStr">
        <is>
          <t>Tỷ suất lợi nhuận ròng</t>
        </is>
      </c>
      <c r="B8" s="12">
        <f>NetIncome/Revenue*100</f>
        <v/>
      </c>
      <c r="C8" s="12">
        <f>NetIncome/Revenue*100</f>
        <v/>
      </c>
      <c r="D8" s="12">
        <f>IF(=NetIncome/Revenue*100&gt;=10.0,"Tốt",IF(=NetIncome/Revenue*100&gt;=5.0,"Cảnh báo","Yếu"))</f>
        <v/>
      </c>
      <c r="E8" t="inlineStr">
        <is>
          <t>Hiệu quả tổng thể của doanh nghiệp</t>
        </is>
      </c>
    </row>
    <row r="9"/>
    <row r="10"/>
    <row r="11">
      <c r="A11" s="3" t="inlineStr">
        <is>
          <t>2. PHÂN TÍCH CƠ CẤU LỢI NHUẬN</t>
        </is>
      </c>
    </row>
    <row r="12">
      <c r="A12" s="4" t="inlineStr">
        <is>
          <t>Khoản mục</t>
        </is>
      </c>
      <c r="B12" s="4" t="inlineStr">
        <is>
          <t>Giá trị (VND)</t>
        </is>
      </c>
      <c r="C12" s="4" t="inlineStr">
        <is>
          <t>Tỷ trọng (%)</t>
        </is>
      </c>
    </row>
    <row r="13">
      <c r="A13" t="inlineStr">
        <is>
          <t>Doanh thu thuần</t>
        </is>
      </c>
      <c r="B13" s="12">
        <f>Revenue</f>
        <v/>
      </c>
      <c r="C13" t="inlineStr">
        <is>
          <t>100%</t>
        </is>
      </c>
    </row>
    <row r="14">
      <c r="A14" t="inlineStr">
        <is>
          <t>Giá vốn hàng bán</t>
        </is>
      </c>
      <c r="B14" s="12">
        <f>CostOfGoodsSold</f>
        <v/>
      </c>
      <c r="C14" s="12">
        <f>CostOfGoodsSold/Revenue*100</f>
        <v/>
      </c>
    </row>
    <row r="15">
      <c r="A15" t="inlineStr">
        <is>
          <t>Lợi nhuận gộp</t>
        </is>
      </c>
      <c r="B15" s="12">
        <f>GrossProfit</f>
        <v/>
      </c>
      <c r="C15" s="12">
        <f>GrossProfit/Revenue*100</f>
        <v/>
      </c>
    </row>
    <row r="16">
      <c r="A16" t="inlineStr">
        <is>
          <t>Chi phí bán hàng &amp; quản lý</t>
        </is>
      </c>
      <c r="B16" s="12">
        <f>OperatingExpenses</f>
        <v/>
      </c>
      <c r="C16" s="12">
        <f>OperatingExpenses/Revenue*100</f>
        <v/>
      </c>
    </row>
    <row r="17">
      <c r="A17" t="inlineStr">
        <is>
          <t>Lợi nhuận từ HĐKD</t>
        </is>
      </c>
      <c r="B17" s="12">
        <f>OperatingIncome</f>
        <v/>
      </c>
      <c r="C17" s="12">
        <f>OperatingIncome/Revenue*100</f>
        <v/>
      </c>
    </row>
    <row r="18">
      <c r="A18" t="inlineStr">
        <is>
          <t>Lợi nhuận trước thuế</t>
        </is>
      </c>
      <c r="B18" s="12">
        <f>PreTaxIncome</f>
        <v/>
      </c>
      <c r="C18" s="12">
        <f>PreTaxIncome/Revenue*100</f>
        <v/>
      </c>
    </row>
    <row r="19">
      <c r="A19" t="inlineStr">
        <is>
          <t>Lợi nhuận sau thuế</t>
        </is>
      </c>
      <c r="B19" s="12">
        <f>NetIncome</f>
        <v/>
      </c>
      <c r="C19" s="12">
        <f>NetIncome/Revenue*100</f>
        <v/>
      </c>
    </row>
    <row r="20"/>
    <row r="21"/>
    <row r="22">
      <c r="A22" s="3" t="inlineStr">
        <is>
          <t>3. TIÊU CHUẨN ĐÁNH GIÁ</t>
        </is>
      </c>
    </row>
    <row r="23">
      <c r="A23" t="inlineStr">
        <is>
          <t>• ROA &gt; 5%: Hiệu quả sử dụng tài sản tốt</t>
        </is>
      </c>
    </row>
    <row r="24">
      <c r="A24" t="inlineStr">
        <is>
          <t>• ROE &gt; 15%: Sinh lời vốn chủ sở hữu tốt</t>
        </is>
      </c>
    </row>
    <row r="25">
      <c r="A25" t="inlineStr">
        <is>
          <t>• Gross Margin &gt; 30%: Kiểm soát giá vốn hiệu quả</t>
        </is>
      </c>
    </row>
    <row r="26">
      <c r="A26" t="inlineStr">
        <is>
          <t>• Net Margin &gt; 10%: Hiệu quả kinh doanh tổng thể tốt</t>
        </is>
      </c>
    </row>
    <row r="27">
      <c r="A27" t="inlineStr">
        <is>
          <t>• ROE &gt; ROA: Sử dụng đòn bẩy tài chính hiệu quả</t>
        </is>
      </c>
    </row>
  </sheetData>
  <mergeCells count="4">
    <mergeCell ref="A11:E11"/>
    <mergeCell ref="A22:E22"/>
    <mergeCell ref="A1:E1"/>
    <mergeCell ref="A3:E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</cols>
  <sheetData>
    <row r="1">
      <c r="A1" s="1" t="inlineStr">
        <is>
          <t>PHÂN TÍCH HIỆU QUẢ HOẠT ĐỘNG</t>
        </is>
      </c>
    </row>
    <row r="2"/>
    <row r="3">
      <c r="A3" s="3" t="inlineStr">
        <is>
          <t>1. CÁC CHỈ SỐ HIỆU QUẢ HOẠT ĐỘNG</t>
        </is>
      </c>
    </row>
    <row r="4">
      <c r="A4" s="4" t="inlineStr">
        <is>
          <t>Chỉ số</t>
        </is>
      </c>
      <c r="B4" s="4" t="inlineStr">
        <is>
          <t>Công thức</t>
        </is>
      </c>
      <c r="C4" s="4" t="inlineStr">
        <is>
          <t>Giá trị</t>
        </is>
      </c>
      <c r="D4" s="4" t="inlineStr">
        <is>
          <t>Đánh giá</t>
        </is>
      </c>
      <c r="E4" s="4" t="inlineStr">
        <is>
          <t>Ý nghĩa</t>
        </is>
      </c>
    </row>
    <row r="5">
      <c r="A5" t="inlineStr">
        <is>
          <t>Vòng quay tài sản</t>
        </is>
      </c>
      <c r="B5" s="12">
        <f>Revenue/TotalAssets</f>
        <v/>
      </c>
      <c r="C5" s="12">
        <f>Revenue/TotalAssets</f>
        <v/>
      </c>
      <c r="D5" s="12">
        <f>IF(=Revenue/TotalAssets&gt;=1.0,"Tốt",IF(=Revenue/TotalAssets&gt;=0.7,"Cảnh báo","Yếu"))</f>
        <v/>
      </c>
      <c r="E5" t="inlineStr">
        <is>
          <t>Hiệu quả sử dụng tài sản tạo doanh thu</t>
        </is>
      </c>
    </row>
    <row r="6">
      <c r="A6" t="inlineStr">
        <is>
          <t>Vòng quay hàng tồn kho</t>
        </is>
      </c>
      <c r="B6" s="12">
        <f>CostOfGoodsSold/Inventory</f>
        <v/>
      </c>
      <c r="C6" s="12">
        <f>CostOfGoodsSold/Inventory</f>
        <v/>
      </c>
      <c r="D6" s="12">
        <f>IF(=CostOfGoodsSold/Inventory&gt;=6.0,"Tốt",IF(=CostOfGoodsSold/Inventory&gt;=4.0,"Cảnh báo","Yếu"))</f>
        <v/>
      </c>
      <c r="E6" t="inlineStr">
        <is>
          <t>Tốc độ tiêu thụ hàng tồn kho</t>
        </is>
      </c>
    </row>
    <row r="7">
      <c r="A7" t="inlineStr">
        <is>
          <t>Vòng quay phải thu</t>
        </is>
      </c>
      <c r="B7" s="12">
        <f>Revenue/AccountsReceivable</f>
        <v/>
      </c>
      <c r="C7" s="12">
        <f>Revenue/AccountsReceivable</f>
        <v/>
      </c>
      <c r="D7" s="12">
        <f>IF(=Revenue/AccountsReceivable&gt;=8.0,"Tốt",IF(=Revenue/AccountsReceivable&gt;=5.0,"Cảnh báo","Yếu"))</f>
        <v/>
      </c>
      <c r="E7" t="inlineStr">
        <is>
          <t>Hiệu quả thu hồi công nợ</t>
        </is>
      </c>
    </row>
    <row r="8"/>
    <row r="9"/>
    <row r="10">
      <c r="A10" s="3" t="inlineStr">
        <is>
          <t>2. PHÂN TÍCH CHU KỲ KINH DOANH</t>
        </is>
      </c>
    </row>
    <row r="11">
      <c r="A11" s="8" t="inlineStr">
        <is>
          <t>Chu kỳ kinh doanh (ngày):</t>
        </is>
      </c>
    </row>
    <row r="12">
      <c r="A12" s="4" t="inlineStr">
        <is>
          <t>Chỉ số</t>
        </is>
      </c>
      <c r="B12" s="4" t="inlineStr">
        <is>
          <t>Công thức</t>
        </is>
      </c>
      <c r="C12" s="4" t="inlineStr">
        <is>
          <t>Ý nghĩa</t>
        </is>
      </c>
    </row>
    <row r="13">
      <c r="A13" t="inlineStr">
        <is>
          <t>Chu kỳ hàng tồn kho</t>
        </is>
      </c>
      <c r="B13" s="12">
        <f>365/InventoryTurnover</f>
        <v/>
      </c>
      <c r="C13" t="inlineStr">
        <is>
          <t>Số ngày trung bình để bán hết hàng tồn</t>
        </is>
      </c>
    </row>
    <row r="14">
      <c r="A14" t="inlineStr">
        <is>
          <t>Chu kỳ thu tiền</t>
        </is>
      </c>
      <c r="B14" s="12">
        <f>365/ReceivablesTurnover</f>
        <v/>
      </c>
      <c r="C14" t="inlineStr">
        <is>
          <t>Số ngày trung bình để thu hồi công nợ</t>
        </is>
      </c>
    </row>
    <row r="15">
      <c r="A15" t="inlineStr">
        <is>
          <t>Chu kỳ trả tiền</t>
        </is>
      </c>
      <c r="B15" s="12">
        <f>365/(CostOfGoodsSold/AccountsPayable)</f>
        <v/>
      </c>
      <c r="C15" t="inlineStr">
        <is>
          <t>Số ngày trung bình để trả tiền nhà cung cấp</t>
        </is>
      </c>
    </row>
    <row r="16">
      <c r="A16" t="inlineStr">
        <is>
          <t>Chu kỳ tiền mặt</t>
        </is>
      </c>
      <c r="B16" s="12">
        <f>(365/InventoryTurnover)+(365/ReceivablesTurnover)-(365/(CostOfGoodsSold/AccountsPayable))</f>
        <v/>
      </c>
      <c r="C16" t="inlineStr">
        <is>
          <t>Chu kỳ chuyển đổi tiền mặt</t>
        </is>
      </c>
    </row>
    <row r="17"/>
    <row r="18"/>
    <row r="19">
      <c r="A19" s="3" t="inlineStr">
        <is>
          <t>3. KHUYẾN NGHỊ CẢI THIỆN HIỆU QUẢ</t>
        </is>
      </c>
    </row>
    <row r="20">
      <c r="A20" t="inlineStr">
        <is>
          <t>• Asset Turnover &gt; 1.0: Sử dụng tài sản hiệu quả</t>
        </is>
      </c>
    </row>
    <row r="21">
      <c r="A21" t="inlineStr">
        <is>
          <t>• Inventory Turnover &gt; 6: Quản lý hàng tồn kho tốt</t>
        </is>
      </c>
    </row>
    <row r="22">
      <c r="A22" t="inlineStr">
        <is>
          <t>• Receivables Turnover &gt; 8: Thu hồi công nợ hiệu quả</t>
        </is>
      </c>
    </row>
    <row r="23">
      <c r="A23" t="inlineStr">
        <is>
          <t>• Rút ngắn chu kỳ kinh doanh để cải thiện dòng tiền</t>
        </is>
      </c>
    </row>
    <row r="24">
      <c r="A24" t="inlineStr">
        <is>
          <t>• Tối ưu hóa quy trình quản lý hàng tồn kho</t>
        </is>
      </c>
    </row>
    <row r="25">
      <c r="A25" t="inlineStr">
        <is>
          <t>• Cải thiện chính sách tín dụng và thu hồi công nợ</t>
        </is>
      </c>
    </row>
  </sheetData>
  <mergeCells count="4">
    <mergeCell ref="A19:E19"/>
    <mergeCell ref="A10:E10"/>
    <mergeCell ref="A1:E1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PHÂN TÍCH CƠ CẤU TÀI CHÍNH</t>
        </is>
      </c>
    </row>
    <row r="2"/>
    <row r="3">
      <c r="A3" s="3" t="inlineStr">
        <is>
          <t>1. CÁC CHỈ SỐ CƠ CẤU TÀI CHÍNH</t>
        </is>
      </c>
    </row>
    <row r="4">
      <c r="A4" s="4" t="inlineStr">
        <is>
          <t>Chỉ số</t>
        </is>
      </c>
      <c r="B4" s="4" t="inlineStr">
        <is>
          <t>Công thức</t>
        </is>
      </c>
      <c r="C4" s="4" t="inlineStr">
        <is>
          <t>Giá trị</t>
        </is>
      </c>
      <c r="D4" s="4" t="inlineStr">
        <is>
          <t>Đánh giá</t>
        </is>
      </c>
      <c r="E4" s="4" t="inlineStr">
        <is>
          <t>Ý nghĩa</t>
        </is>
      </c>
    </row>
    <row r="5">
      <c r="A5" t="inlineStr">
        <is>
          <t>Hệ số nợ trên tài sản</t>
        </is>
      </c>
      <c r="B5" s="12">
        <f>TotalLiabilities/TotalAssets</f>
        <v/>
      </c>
      <c r="C5" s="12">
        <f>TotalLiabilities/TotalAssets</f>
        <v/>
      </c>
      <c r="D5" s="12">
        <f>IF(=TotalLiabilities/TotalAssets&lt;=0.4,"Tốt",IF(=TotalLiabilities/TotalAssets&lt;=0.6,"Cảnh báo","Yếu"))</f>
        <v/>
      </c>
      <c r="E5" t="inlineStr">
        <is>
          <t>Mức độ sử dụng nợ để tài trợ tài sản</t>
        </is>
      </c>
    </row>
    <row r="6">
      <c r="A6" t="inlineStr">
        <is>
          <t>Hệ số nợ trên vốn</t>
        </is>
      </c>
      <c r="B6" s="12">
        <f>TotalLiabilities/TotalEquity</f>
        <v/>
      </c>
      <c r="C6" s="12">
        <f>TotalLiabilities/TotalEquity</f>
        <v/>
      </c>
      <c r="D6" s="12">
        <f>IF(=TotalLiabilities/TotalEquity&lt;=0.5,"Tốt",IF(=TotalLiabilities/TotalEquity&lt;=1.0,"Cảnh báo","Yếu"))</f>
        <v/>
      </c>
      <c r="E6" t="inlineStr">
        <is>
          <t>Đòn bẩy tài chính</t>
        </is>
      </c>
    </row>
    <row r="7">
      <c r="A7" t="inlineStr">
        <is>
          <t>Hệ số vốn chủ sở hữu</t>
        </is>
      </c>
      <c r="B7" s="12">
        <f>TotalEquity/TotalAssets</f>
        <v/>
      </c>
      <c r="C7" s="12">
        <f>TotalEquity/TotalAssets</f>
        <v/>
      </c>
      <c r="D7" s="12">
        <f>IF(=TotalEquity/TotalAssets&gt;=0.5,"Tốt",IF(=TotalEquity/TotalAssets&gt;=0.3,"Cảnh báo","Yếu"))</f>
        <v/>
      </c>
      <c r="E7" t="inlineStr">
        <is>
          <t>Mức độ tự tài trợ</t>
        </is>
      </c>
    </row>
    <row r="8">
      <c r="A8" t="inlineStr">
        <is>
          <t>Hệ số đòn bẩy tài chính</t>
        </is>
      </c>
      <c r="B8" s="12">
        <f>TotalAssets/TotalEquity</f>
        <v/>
      </c>
      <c r="C8" s="12">
        <f>TotalAssets/TotalEquity</f>
        <v/>
      </c>
      <c r="D8" s="12">
        <f>IF(=TotalAssets/TotalEquity&gt;=0,"Tốt",IF(=TotalAssets/TotalEquity&gt;=0,"Cảnh báo","Yếu"))</f>
        <v/>
      </c>
      <c r="E8" t="inlineStr">
        <is>
          <t>Mức độ sử dụng đòn bẩy</t>
        </is>
      </c>
    </row>
    <row r="9"/>
    <row r="10"/>
    <row r="11">
      <c r="A11" s="3" t="inlineStr">
        <is>
          <t>2. CƠ CẤU NGUỒN VỐN</t>
        </is>
      </c>
    </row>
    <row r="12">
      <c r="A12" s="4" t="inlineStr">
        <is>
          <t>Nguồn vốn</t>
        </is>
      </c>
      <c r="B12" s="4" t="inlineStr">
        <is>
          <t>Giá trị (VND)</t>
        </is>
      </c>
      <c r="C12" s="4" t="inlineStr">
        <is>
          <t>Tỷ trọng (%)</t>
        </is>
      </c>
    </row>
    <row r="13">
      <c r="A13" t="inlineStr">
        <is>
          <t>Nợ ngắn hạn</t>
        </is>
      </c>
      <c r="B13" s="12">
        <f>CurrentLiabilities</f>
        <v/>
      </c>
      <c r="C13" s="12">
        <f>CurrentLiabilities/TotalLiabilitiesAndEquity*100</f>
        <v/>
      </c>
    </row>
    <row r="14">
      <c r="A14" t="inlineStr">
        <is>
          <t>Nợ dài hạn</t>
        </is>
      </c>
      <c r="B14" s="12">
        <f>NonCurrentLiabilities</f>
        <v/>
      </c>
      <c r="C14" s="12">
        <f>NonCurrentLiabilities/TotalLiabilitiesAndEquity*100</f>
        <v/>
      </c>
    </row>
    <row r="15">
      <c r="A15" t="inlineStr">
        <is>
          <t>Vốn chủ sở hữu</t>
        </is>
      </c>
      <c r="B15" s="12">
        <f>TotalEquity</f>
        <v/>
      </c>
      <c r="C15" s="12">
        <f>TotalEquity/TotalLiabilitiesAndEquity*100</f>
        <v/>
      </c>
    </row>
    <row r="16"/>
    <row r="17"/>
    <row r="18">
      <c r="A18" s="3" t="inlineStr">
        <is>
          <t>3. CƠ CẤU TÀI SẢN</t>
        </is>
      </c>
    </row>
    <row r="19">
      <c r="A19" s="4" t="inlineStr">
        <is>
          <t>Loại tài sản</t>
        </is>
      </c>
      <c r="B19" s="4" t="inlineStr">
        <is>
          <t>Giá trị (VND)</t>
        </is>
      </c>
      <c r="C19" s="4" t="inlineStr">
        <is>
          <t>Tỷ trọng (%)</t>
        </is>
      </c>
    </row>
    <row r="20">
      <c r="A20" t="inlineStr">
        <is>
          <t>Tài sản ngắn hạn</t>
        </is>
      </c>
      <c r="B20" s="12">
        <f>CurrentAssets</f>
        <v/>
      </c>
      <c r="C20" s="12">
        <f>CurrentAssets/TotalAssets*100</f>
        <v/>
      </c>
    </row>
    <row r="21">
      <c r="A21" t="inlineStr">
        <is>
          <t>Tài sản dài hạn</t>
        </is>
      </c>
      <c r="B21" s="12">
        <f>NonCurrentAssets</f>
        <v/>
      </c>
      <c r="C21" s="12">
        <f>NonCurrentAssets/TotalAssets*100</f>
        <v/>
      </c>
    </row>
  </sheetData>
  <mergeCells count="4">
    <mergeCell ref="A11:D11"/>
    <mergeCell ref="A1:E1"/>
    <mergeCell ref="A18:D18"/>
    <mergeCell ref="A3:E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40" customWidth="1" min="4" max="4"/>
  </cols>
  <sheetData>
    <row r="1">
      <c r="A1" s="1" t="inlineStr">
        <is>
          <t>DASHBOARD PHÂN TÍCH TÀI CHÍNH ĐỘNG</t>
        </is>
      </c>
    </row>
    <row r="2"/>
    <row r="3">
      <c r="A3" s="3" t="inlineStr">
        <is>
          <t>BẢNG ĐIỂM TỔNG HỢP</t>
        </is>
      </c>
    </row>
    <row r="4">
      <c r="A4" s="4" t="inlineStr">
        <is>
          <t>Nhóm</t>
        </is>
      </c>
      <c r="B4" s="4" t="inlineStr">
        <is>
          <t>Giá trị</t>
        </is>
      </c>
      <c r="C4" s="4" t="inlineStr">
        <is>
          <t>Đánh giá</t>
        </is>
      </c>
      <c r="D4" s="4" t="inlineStr">
        <is>
          <t>Tiêu chuẩn</t>
        </is>
      </c>
    </row>
    <row r="5">
      <c r="A5" t="inlineStr">
        <is>
          <t>Thanh khoản</t>
        </is>
      </c>
      <c r="B5" s="12">
        <f>CurrentAssets/CurrentLiabilities</f>
        <v/>
      </c>
      <c r="C5" s="12">
        <f>IF(=CurrentAssets/CurrentLiabilities&gt;=2.0,"Tốt",IF(=CurrentAssets/CurrentLiabilities&gt;=1.5,"Cảnh báo","Yếu"))</f>
        <v/>
      </c>
      <c r="D5" t="inlineStr">
        <is>
          <t>Tốt: &gt;2.0, TB: 1.5-2.0, Yếu: &lt;1.5</t>
        </is>
      </c>
    </row>
    <row r="6">
      <c r="A6" t="inlineStr">
        <is>
          <t>Sinh lời</t>
        </is>
      </c>
      <c r="B6" s="12">
        <f>NetIncome/TotalEquity*100</f>
        <v/>
      </c>
      <c r="C6" s="12">
        <f>IF(=NetIncome/TotalEquity*100&gt;=15.0,"Tốt",IF(=NetIncome/TotalEquity*100&gt;=10.0,"Cảnh báo","Yếu"))</f>
        <v/>
      </c>
      <c r="D6" t="inlineStr">
        <is>
          <t>Tốt: &gt;15%, TB: 10-15%, Yếu: &lt;10%</t>
        </is>
      </c>
    </row>
    <row r="7">
      <c r="A7" t="inlineStr">
        <is>
          <t>Hiệu quả</t>
        </is>
      </c>
      <c r="B7" s="12">
        <f>Revenue/TotalAssets</f>
        <v/>
      </c>
      <c r="C7" s="12">
        <f>IF(=Revenue/TotalAssets&gt;=1.0,"Tốt",IF(=Revenue/TotalAssets&gt;=0.7,"Cảnh báo","Yếu"))</f>
        <v/>
      </c>
      <c r="D7" t="inlineStr">
        <is>
          <t>Tốt: &gt;1.0, TB: 0.7-1.0, Yếu: &lt;0.7</t>
        </is>
      </c>
    </row>
    <row r="8">
      <c r="A8" t="inlineStr">
        <is>
          <t>An toàn</t>
        </is>
      </c>
      <c r="B8" s="12">
        <f>TotalLiabilities/TotalAssets</f>
        <v/>
      </c>
      <c r="C8" s="12">
        <f>IF(=TotalLiabilities/TotalAssets&lt;=0.4,"Tốt",IF(=TotalLiabilities/TotalAssets&lt;=0.6,"Cảnh báo","Yếu"))</f>
        <v/>
      </c>
      <c r="D8" t="inlineStr">
        <is>
          <t>Tốt: &lt;40%, TB: 40-60%, Rủi ro: &gt;60%</t>
        </is>
      </c>
    </row>
    <row r="9"/>
    <row r="10"/>
    <row r="11"/>
    <row r="12">
      <c r="A12" s="3" t="inlineStr">
        <is>
          <t>HƯỚNG DẪN SỬ DỤNG HỆ THỐNG ĐỘNG</t>
        </is>
      </c>
    </row>
    <row r="13">
      <c r="A13" t="inlineStr">
        <is>
          <t>1. Tất cả công thức đều tham chiếu trực tiếp từ Bảng Cân Đối Kế Toán</t>
        </is>
      </c>
    </row>
    <row r="14">
      <c r="A14" t="inlineStr">
        <is>
          <t>2. Thay đổi dữ liệu trong bảng cân đối → Tất cả báo cáo tự động cập nhật</t>
        </is>
      </c>
    </row>
    <row r="15">
      <c r="A15" t="inlineStr">
        <is>
          <t>3. Các named ranges chính: TotalAssets, CurrentAssets, CurrentLiabilities, TotalEquity</t>
        </is>
      </c>
    </row>
    <row r="16">
      <c r="A16" t="inlineStr">
        <is>
          <t>4. Công thức có thể copy/paste sang file Excel khác</t>
        </is>
      </c>
    </row>
    <row r="17">
      <c r="A17" t="inlineStr">
        <is>
          <t>5. Đánh giá tự động dựa trên tiêu chuẩn ngành</t>
        </is>
      </c>
    </row>
    <row r="18">
      <c r="A18" t="inlineStr">
        <is>
          <t>6. Backup file trước khi thay đổi dữ liệu</t>
        </is>
      </c>
    </row>
  </sheetData>
  <mergeCells count="3">
    <mergeCell ref="A12:H12"/>
    <mergeCell ref="A3:H3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2025-07-20T03:44:39Z</dcterms:created>
  <dcterms:modified xsi:type="dcterms:W3CDTF">2025-07-20T03:44:39Z</dcterms:modified>
</cp:coreProperties>
</file>