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.Proyecto\Actualizacion del modelo de negocios\"/>
    </mc:Choice>
  </mc:AlternateContent>
  <xr:revisionPtr revIDLastSave="0" documentId="13_ncr:1_{9EA66431-15AF-49B4-8CAA-8D074C4A9CEA}" xr6:coauthVersionLast="47" xr6:coauthVersionMax="47" xr10:uidLastSave="{00000000-0000-0000-0000-000000000000}"/>
  <bookViews>
    <workbookView xWindow="-108" yWindow="-108" windowWidth="23256" windowHeight="13176" xr2:uid="{64BB449A-F819-4EC3-AEA4-5897F7043478}"/>
  </bookViews>
  <sheets>
    <sheet name="Hoja1" sheetId="1" r:id="rId1"/>
  </sheets>
  <definedNames>
    <definedName name="_xlnm.Print_Area" localSheetId="0">Hoja1!$A$1:$Q$138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4" i="1" l="1"/>
  <c r="F14" i="1"/>
  <c r="C73" i="1"/>
  <c r="O14" i="1"/>
  <c r="F19" i="1"/>
  <c r="J133" i="1"/>
  <c r="L134" i="1"/>
  <c r="L135" i="1" s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H74" i="1"/>
  <c r="F72" i="1"/>
  <c r="H73" i="1"/>
  <c r="N22" i="1"/>
  <c r="O21" i="1"/>
  <c r="O20" i="1"/>
  <c r="O19" i="1"/>
  <c r="O18" i="1"/>
  <c r="O17" i="1"/>
  <c r="O16" i="1"/>
  <c r="O15" i="1"/>
  <c r="C72" i="1"/>
  <c r="K133" i="1" l="1"/>
  <c r="O22" i="1"/>
  <c r="I72" i="1"/>
  <c r="H72" i="1"/>
  <c r="G72" i="1"/>
  <c r="E72" i="1"/>
  <c r="D72" i="1"/>
  <c r="E22" i="1"/>
  <c r="H134" i="1"/>
  <c r="F16" i="1"/>
  <c r="F15" i="1"/>
  <c r="F17" i="1"/>
  <c r="F18" i="1"/>
  <c r="H19" i="1"/>
  <c r="F20" i="1"/>
  <c r="F21" i="1"/>
  <c r="H21" i="1" s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H17" i="1" l="1"/>
  <c r="F73" i="1"/>
  <c r="F74" i="1"/>
  <c r="F75" i="1" s="1"/>
  <c r="F76" i="1" s="1"/>
  <c r="F77" i="1" s="1"/>
  <c r="F78" i="1" s="1"/>
  <c r="F79" i="1" s="1"/>
  <c r="F80" i="1" s="1"/>
  <c r="F81" i="1" s="1"/>
  <c r="H15" i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73" i="1"/>
  <c r="H16" i="1"/>
  <c r="E73" i="1"/>
  <c r="E74" i="1" s="1"/>
  <c r="E134" i="1" s="1"/>
  <c r="H20" i="1"/>
  <c r="I73" i="1"/>
  <c r="I74" i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H18" i="1"/>
  <c r="G74" i="1" s="1"/>
  <c r="G134" i="1" s="1"/>
  <c r="G135" i="1" s="1"/>
  <c r="G73" i="1"/>
  <c r="C74" i="1"/>
  <c r="E135" i="1"/>
  <c r="H135" i="1"/>
  <c r="H14" i="1"/>
  <c r="F22" i="1"/>
  <c r="F23" i="1" s="1"/>
  <c r="I134" i="1" l="1" a="1"/>
  <c r="I134" i="1" s="1"/>
  <c r="I135" i="1" s="1"/>
  <c r="J74" i="1"/>
  <c r="K74" i="1" s="1"/>
  <c r="H22" i="1"/>
  <c r="D134" i="1" a="1"/>
  <c r="D134" i="1" s="1"/>
  <c r="D135" i="1" s="1"/>
  <c r="F83" i="1"/>
  <c r="F84" i="1" s="1"/>
  <c r="F85" i="1" s="1"/>
  <c r="F82" i="1"/>
  <c r="F134" i="1" l="1" a="1"/>
  <c r="F134" i="1" s="1"/>
  <c r="F135" i="1" s="1"/>
  <c r="C75" i="1"/>
  <c r="C76" i="1" l="1"/>
  <c r="J76" i="1" s="1"/>
  <c r="K76" i="1" s="1"/>
  <c r="J75" i="1"/>
  <c r="K75" i="1" s="1"/>
  <c r="C77" i="1" l="1"/>
  <c r="C78" i="1" l="1"/>
  <c r="J77" i="1"/>
  <c r="K77" i="1" s="1"/>
  <c r="C79" i="1" l="1"/>
  <c r="J78" i="1"/>
  <c r="K78" i="1" s="1"/>
  <c r="C80" i="1" l="1"/>
  <c r="J79" i="1"/>
  <c r="K79" i="1" s="1"/>
  <c r="C81" i="1" l="1"/>
  <c r="J80" i="1"/>
  <c r="K80" i="1" s="1"/>
  <c r="C82" i="1" l="1"/>
  <c r="J81" i="1"/>
  <c r="K81" i="1" s="1"/>
  <c r="C83" i="1" l="1"/>
  <c r="J82" i="1"/>
  <c r="K82" i="1" s="1"/>
  <c r="C84" i="1" l="1"/>
  <c r="J83" i="1"/>
  <c r="K83" i="1" s="1"/>
  <c r="C85" i="1" l="1"/>
  <c r="J84" i="1"/>
  <c r="K84" i="1" s="1"/>
  <c r="C86" i="1" l="1"/>
  <c r="J85" i="1"/>
  <c r="K85" i="1" s="1"/>
  <c r="C87" i="1" l="1"/>
  <c r="J86" i="1"/>
  <c r="K86" i="1" s="1"/>
  <c r="C88" i="1" l="1"/>
  <c r="J87" i="1"/>
  <c r="K87" i="1" s="1"/>
  <c r="C89" i="1" l="1"/>
  <c r="J88" i="1"/>
  <c r="K88" i="1" s="1"/>
  <c r="C90" i="1" l="1"/>
  <c r="J89" i="1"/>
  <c r="K89" i="1" s="1"/>
  <c r="C91" i="1" l="1"/>
  <c r="J90" i="1"/>
  <c r="K90" i="1" s="1"/>
  <c r="C92" i="1" l="1"/>
  <c r="J91" i="1"/>
  <c r="K91" i="1" s="1"/>
  <c r="C93" i="1" l="1"/>
  <c r="J92" i="1"/>
  <c r="K92" i="1" s="1"/>
  <c r="C94" i="1" l="1"/>
  <c r="J93" i="1"/>
  <c r="K93" i="1" s="1"/>
  <c r="C95" i="1" l="1"/>
  <c r="J94" i="1"/>
  <c r="K94" i="1" s="1"/>
  <c r="C96" i="1" l="1"/>
  <c r="J95" i="1"/>
  <c r="K95" i="1" s="1"/>
  <c r="C97" i="1" l="1"/>
  <c r="J96" i="1"/>
  <c r="K96" i="1" s="1"/>
  <c r="C98" i="1" l="1"/>
  <c r="J97" i="1"/>
  <c r="K97" i="1" s="1"/>
  <c r="C99" i="1" l="1"/>
  <c r="J98" i="1"/>
  <c r="K98" i="1" s="1"/>
  <c r="C100" i="1" l="1"/>
  <c r="J99" i="1"/>
  <c r="K99" i="1" s="1"/>
  <c r="C101" i="1" l="1"/>
  <c r="J100" i="1"/>
  <c r="K100" i="1" s="1"/>
  <c r="C102" i="1" l="1"/>
  <c r="J101" i="1"/>
  <c r="K101" i="1" s="1"/>
  <c r="C103" i="1" l="1"/>
  <c r="J102" i="1"/>
  <c r="K102" i="1" s="1"/>
  <c r="C104" i="1" l="1"/>
  <c r="J103" i="1"/>
  <c r="K103" i="1" s="1"/>
  <c r="C105" i="1" l="1"/>
  <c r="J104" i="1"/>
  <c r="K104" i="1" s="1"/>
  <c r="C106" i="1" l="1"/>
  <c r="J105" i="1"/>
  <c r="K105" i="1" s="1"/>
  <c r="C107" i="1" l="1"/>
  <c r="J106" i="1"/>
  <c r="K106" i="1" s="1"/>
  <c r="C108" i="1" l="1"/>
  <c r="J107" i="1"/>
  <c r="K107" i="1" s="1"/>
  <c r="C109" i="1" l="1"/>
  <c r="J108" i="1"/>
  <c r="K108" i="1" s="1"/>
  <c r="C110" i="1" l="1"/>
  <c r="J109" i="1"/>
  <c r="K109" i="1" s="1"/>
  <c r="C111" i="1" l="1"/>
  <c r="J110" i="1"/>
  <c r="K110" i="1" s="1"/>
  <c r="C112" i="1" l="1"/>
  <c r="J111" i="1"/>
  <c r="K111" i="1" s="1"/>
  <c r="C113" i="1" l="1"/>
  <c r="J112" i="1"/>
  <c r="K112" i="1" s="1"/>
  <c r="C114" i="1" l="1"/>
  <c r="J113" i="1"/>
  <c r="K113" i="1" s="1"/>
  <c r="C115" i="1" l="1"/>
  <c r="J114" i="1"/>
  <c r="K114" i="1" s="1"/>
  <c r="C116" i="1" l="1"/>
  <c r="J115" i="1"/>
  <c r="K115" i="1" s="1"/>
  <c r="C117" i="1" l="1"/>
  <c r="J116" i="1"/>
  <c r="K116" i="1" s="1"/>
  <c r="C118" i="1" l="1"/>
  <c r="J117" i="1"/>
  <c r="K117" i="1" s="1"/>
  <c r="C119" i="1" l="1"/>
  <c r="J118" i="1"/>
  <c r="K118" i="1" s="1"/>
  <c r="C120" i="1" l="1"/>
  <c r="J119" i="1"/>
  <c r="K119" i="1" s="1"/>
  <c r="C121" i="1" l="1"/>
  <c r="J120" i="1"/>
  <c r="K120" i="1" s="1"/>
  <c r="C122" i="1" l="1"/>
  <c r="J121" i="1"/>
  <c r="K121" i="1" s="1"/>
  <c r="C123" i="1" l="1"/>
  <c r="J122" i="1"/>
  <c r="K122" i="1" s="1"/>
  <c r="C124" i="1" l="1"/>
  <c r="J123" i="1"/>
  <c r="K123" i="1" s="1"/>
  <c r="C125" i="1" l="1"/>
  <c r="J124" i="1"/>
  <c r="K124" i="1" s="1"/>
  <c r="C126" i="1" l="1"/>
  <c r="J125" i="1"/>
  <c r="K125" i="1" s="1"/>
  <c r="C127" i="1" l="1"/>
  <c r="J126" i="1"/>
  <c r="K126" i="1" s="1"/>
  <c r="C128" i="1" l="1"/>
  <c r="J127" i="1"/>
  <c r="K127" i="1" s="1"/>
  <c r="C129" i="1" l="1"/>
  <c r="J128" i="1"/>
  <c r="K128" i="1" s="1"/>
  <c r="C130" i="1" l="1"/>
  <c r="J129" i="1"/>
  <c r="K129" i="1" s="1"/>
  <c r="C131" i="1" l="1"/>
  <c r="J130" i="1"/>
  <c r="K130" i="1" s="1"/>
  <c r="C132" i="1" l="1"/>
  <c r="J131" i="1"/>
  <c r="K131" i="1" s="1"/>
  <c r="J132" i="1" l="1"/>
  <c r="K132" i="1" s="1"/>
  <c r="K134" i="1" s="1"/>
  <c r="K135" i="1" s="1"/>
  <c r="C134" i="1" a="1"/>
  <c r="C134" i="1" s="1"/>
  <c r="C13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<sst xmlns="http://schemas.openxmlformats.org/spreadsheetml/2006/main" count="51" uniqueCount="35">
  <si>
    <t>Token Distribution + Vesting Schedule Inputs</t>
  </si>
  <si>
    <t>Total Token Supply:</t>
  </si>
  <si>
    <t>Locked Period</t>
  </si>
  <si>
    <t>Total # of</t>
  </si>
  <si>
    <t>% Unlocked at</t>
  </si>
  <si>
    <t># of Tokens</t>
  </si>
  <si>
    <t>Category</t>
  </si>
  <si>
    <t>(Months)</t>
  </si>
  <si>
    <t>% Allocation</t>
  </si>
  <si>
    <t>Tokens</t>
  </si>
  <si>
    <t>Team</t>
  </si>
  <si>
    <t>Airdrop(s)</t>
  </si>
  <si>
    <t>Other #1</t>
  </si>
  <si>
    <t>Total</t>
  </si>
  <si>
    <t>Check</t>
  </si>
  <si>
    <t>Public Sale</t>
  </si>
  <si>
    <t>Token Distribution</t>
  </si>
  <si>
    <t>Circulating Supply v. Total Supply &amp; Issuance Rates</t>
  </si>
  <si>
    <t>Cumulative Emissions Schedule</t>
  </si>
  <si>
    <t>Month</t>
  </si>
  <si>
    <t>Circ. Supply</t>
  </si>
  <si>
    <t>Total Supply</t>
  </si>
  <si>
    <t>Influencer</t>
  </si>
  <si>
    <t>Launchpad</t>
  </si>
  <si>
    <t xml:space="preserve">Mining </t>
  </si>
  <si>
    <t>Mining</t>
  </si>
  <si>
    <t>Investor</t>
  </si>
  <si>
    <t>Missing Total Supply</t>
  </si>
  <si>
    <t>1 year</t>
  </si>
  <si>
    <t>2 year</t>
  </si>
  <si>
    <t>3 year</t>
  </si>
  <si>
    <t>4 year</t>
  </si>
  <si>
    <t>5 year</t>
  </si>
  <si>
    <t>Tokenomics distribution</t>
  </si>
  <si>
    <t>Open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</si>
</sst>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"/>
    <numFmt numFmtId="165" formatCode="#,##0;\(#,##0\);&quot;-&quot;"/>
    <numFmt numFmtId="166" formatCode="#,##0.00;\(#,##0.00\);&quot;-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FFFFFF"/>
      <name val="Calibri"/>
      <scheme val="minor"/>
    </font>
    <font>
      <sz val="10"/>
      <color rgb="FF0000FF"/>
      <name val="Calibri"/>
      <scheme val="minor"/>
    </font>
    <font>
      <i/>
      <sz val="10"/>
      <color theme="1"/>
      <name val="Calibri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777777"/>
      <name val="Inconsolata"/>
    </font>
    <font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theme="5" tint="0.59999389629810485"/>
        <bgColor rgb="FFD9D2E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rgb="FF351C75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3" fontId="6" fillId="2" borderId="0" xfId="0" applyNumberFormat="1" applyFont="1" applyFill="1"/>
    <xf numFmtId="0" fontId="7" fillId="0" borderId="0" xfId="0" applyFont="1"/>
    <xf numFmtId="0" fontId="3" fillId="0" borderId="0" xfId="0" applyFont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164" fontId="6" fillId="2" borderId="0" xfId="0" applyNumberFormat="1" applyFont="1" applyFill="1"/>
    <xf numFmtId="9" fontId="6" fillId="2" borderId="0" xfId="0" applyNumberFormat="1" applyFont="1" applyFill="1"/>
    <xf numFmtId="165" fontId="4" fillId="3" borderId="5" xfId="0" applyNumberFormat="1" applyFont="1" applyFill="1" applyBorder="1"/>
    <xf numFmtId="164" fontId="6" fillId="4" borderId="0" xfId="0" applyNumberFormat="1" applyFont="1" applyFill="1"/>
    <xf numFmtId="3" fontId="3" fillId="0" borderId="0" xfId="0" applyNumberFormat="1" applyFont="1"/>
    <xf numFmtId="3" fontId="3" fillId="3" borderId="6" xfId="0" applyNumberFormat="1" applyFont="1" applyFill="1" applyBorder="1"/>
    <xf numFmtId="0" fontId="7" fillId="0" borderId="0" xfId="0" applyFont="1" applyAlignment="1">
      <alignment horizontal="right"/>
    </xf>
    <xf numFmtId="0" fontId="3" fillId="5" borderId="8" xfId="0" applyFont="1" applyFill="1" applyBorder="1"/>
    <xf numFmtId="0" fontId="4" fillId="5" borderId="8" xfId="0" applyFont="1" applyFill="1" applyBorder="1"/>
    <xf numFmtId="0" fontId="8" fillId="6" borderId="8" xfId="0" applyFont="1" applyFill="1" applyBorder="1"/>
    <xf numFmtId="0" fontId="8" fillId="6" borderId="9" xfId="0" applyFont="1" applyFill="1" applyBorder="1"/>
    <xf numFmtId="0" fontId="4" fillId="5" borderId="10" xfId="0" applyFont="1" applyFill="1" applyBorder="1"/>
    <xf numFmtId="0" fontId="3" fillId="5" borderId="0" xfId="0" applyFont="1" applyFill="1" applyBorder="1"/>
    <xf numFmtId="0" fontId="4" fillId="5" borderId="0" xfId="0" applyFont="1" applyFill="1" applyBorder="1"/>
    <xf numFmtId="0" fontId="8" fillId="6" borderId="0" xfId="0" applyFont="1" applyFill="1" applyBorder="1"/>
    <xf numFmtId="0" fontId="8" fillId="6" borderId="11" xfId="0" applyFont="1" applyFill="1" applyBorder="1"/>
    <xf numFmtId="0" fontId="4" fillId="5" borderId="12" xfId="0" applyFont="1" applyFill="1" applyBorder="1"/>
    <xf numFmtId="0" fontId="3" fillId="5" borderId="13" xfId="0" applyFont="1" applyFill="1" applyBorder="1"/>
    <xf numFmtId="0" fontId="4" fillId="5" borderId="13" xfId="0" applyFont="1" applyFill="1" applyBorder="1"/>
    <xf numFmtId="0" fontId="8" fillId="6" borderId="13" xfId="0" applyFont="1" applyFill="1" applyBorder="1"/>
    <xf numFmtId="0" fontId="8" fillId="6" borderId="14" xfId="0" applyFont="1" applyFill="1" applyBorder="1"/>
    <xf numFmtId="0" fontId="11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0" fontId="14" fillId="3" borderId="0" xfId="0" applyFont="1" applyFill="1" applyAlignment="1">
      <alignment horizontal="right"/>
    </xf>
    <xf numFmtId="0" fontId="14" fillId="0" borderId="2" xfId="0" applyFont="1" applyBorder="1" applyAlignment="1">
      <alignment horizontal="right"/>
    </xf>
    <xf numFmtId="0" fontId="14" fillId="3" borderId="2" xfId="0" applyFont="1" applyFill="1" applyBorder="1" applyAlignment="1">
      <alignment horizontal="right"/>
    </xf>
    <xf numFmtId="165" fontId="11" fillId="0" borderId="0" xfId="0" applyNumberFormat="1" applyFont="1"/>
    <xf numFmtId="0" fontId="14" fillId="7" borderId="2" xfId="0" applyFont="1" applyFill="1" applyBorder="1"/>
    <xf numFmtId="0" fontId="14" fillId="8" borderId="0" xfId="0" applyFont="1" applyFill="1" applyAlignment="1">
      <alignment horizontal="right"/>
    </xf>
    <xf numFmtId="0" fontId="14" fillId="7" borderId="0" xfId="0" applyFont="1" applyFill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9" fontId="3" fillId="0" borderId="0" xfId="0" applyNumberFormat="1" applyFont="1" applyBorder="1"/>
    <xf numFmtId="164" fontId="6" fillId="2" borderId="13" xfId="0" applyNumberFormat="1" applyFont="1" applyFill="1" applyBorder="1"/>
    <xf numFmtId="9" fontId="6" fillId="2" borderId="15" xfId="0" applyNumberFormat="1" applyFont="1" applyFill="1" applyBorder="1"/>
    <xf numFmtId="0" fontId="11" fillId="7" borderId="0" xfId="0" applyFont="1" applyFill="1" applyAlignment="1">
      <alignment horizontal="left"/>
    </xf>
    <xf numFmtId="0" fontId="14" fillId="7" borderId="0" xfId="0" applyFont="1" applyFill="1"/>
    <xf numFmtId="0" fontId="9" fillId="7" borderId="0" xfId="0" applyFont="1" applyFill="1"/>
    <xf numFmtId="165" fontId="9" fillId="7" borderId="0" xfId="0" applyNumberFormat="1" applyFont="1" applyFill="1" applyAlignment="1">
      <alignment horizontal="right"/>
    </xf>
    <xf numFmtId="0" fontId="10" fillId="14" borderId="0" xfId="0" applyFont="1" applyFill="1"/>
    <xf numFmtId="0" fontId="5" fillId="14" borderId="0" xfId="0" applyFont="1" applyFill="1"/>
    <xf numFmtId="0" fontId="12" fillId="14" borderId="0" xfId="0" applyFont="1" applyFill="1"/>
    <xf numFmtId="0" fontId="0" fillId="15" borderId="0" xfId="0" applyFill="1"/>
    <xf numFmtId="165" fontId="0" fillId="0" borderId="0" xfId="0" applyNumberFormat="1"/>
    <xf numFmtId="10" fontId="14" fillId="0" borderId="1" xfId="0" applyNumberFormat="1" applyFont="1" applyBorder="1"/>
    <xf numFmtId="3" fontId="14" fillId="0" borderId="1" xfId="0" applyNumberFormat="1" applyFont="1" applyBorder="1"/>
    <xf numFmtId="10" fontId="17" fillId="2" borderId="0" xfId="0" applyNumberFormat="1" applyFont="1" applyFill="1"/>
    <xf numFmtId="10" fontId="0" fillId="0" borderId="0" xfId="0" applyNumberFormat="1"/>
    <xf numFmtId="0" fontId="0" fillId="0" borderId="0" xfId="1" applyNumberFormat="1" applyFont="1"/>
    <xf numFmtId="2" fontId="0" fillId="7" borderId="0" xfId="0" applyNumberFormat="1" applyFill="1"/>
    <xf numFmtId="2" fontId="0" fillId="7" borderId="13" xfId="0" applyNumberFormat="1" applyFill="1" applyBorder="1"/>
    <xf numFmtId="2" fontId="16" fillId="7" borderId="0" xfId="0" applyNumberFormat="1" applyFont="1" applyFill="1"/>
    <xf numFmtId="2" fontId="14" fillId="7" borderId="1" xfId="0" applyNumberFormat="1" applyFont="1" applyFill="1" applyBorder="1"/>
    <xf numFmtId="2" fontId="14" fillId="8" borderId="1" xfId="0" applyNumberFormat="1" applyFont="1" applyFill="1" applyBorder="1"/>
    <xf numFmtId="0" fontId="14" fillId="3" borderId="16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right"/>
    </xf>
    <xf numFmtId="0" fontId="14" fillId="3" borderId="20" xfId="0" applyFont="1" applyFill="1" applyBorder="1" applyAlignment="1">
      <alignment horizontal="right"/>
    </xf>
    <xf numFmtId="166" fontId="14" fillId="7" borderId="18" xfId="0" applyNumberFormat="1" applyFont="1" applyFill="1" applyBorder="1" applyAlignment="1">
      <alignment horizontal="right"/>
    </xf>
    <xf numFmtId="166" fontId="14" fillId="7" borderId="20" xfId="0" applyNumberFormat="1" applyFont="1" applyFill="1" applyBorder="1" applyAlignment="1">
      <alignment horizontal="right"/>
    </xf>
    <xf numFmtId="0" fontId="14" fillId="3" borderId="21" xfId="0" applyFont="1" applyFill="1" applyBorder="1" applyAlignment="1">
      <alignment horizontal="right"/>
    </xf>
    <xf numFmtId="0" fontId="14" fillId="3" borderId="13" xfId="0" applyFont="1" applyFill="1" applyBorder="1" applyAlignment="1">
      <alignment horizontal="right"/>
    </xf>
    <xf numFmtId="0" fontId="18" fillId="9" borderId="0" xfId="0" applyFont="1" applyFill="1"/>
    <xf numFmtId="0" fontId="2" fillId="10" borderId="0" xfId="0" applyFont="1" applyFill="1"/>
    <xf numFmtId="0" fontId="2" fillId="13" borderId="0" xfId="0" applyFont="1" applyFill="1"/>
    <xf numFmtId="0" fontId="2" fillId="11" borderId="0" xfId="0" applyFont="1" applyFill="1"/>
    <xf numFmtId="0" fontId="2" fillId="12" borderId="0" xfId="0" applyFont="1" applyFill="1"/>
    <xf numFmtId="0" fontId="19" fillId="5" borderId="7" xfId="0" applyFont="1" applyFill="1" applyBorder="1"/>
    <xf numFmtId="0" fontId="14" fillId="0" borderId="22" xfId="0" applyFont="1" applyBorder="1" applyAlignment="1">
      <alignment horizontal="right"/>
    </xf>
    <xf numFmtId="0" fontId="14" fillId="0" borderId="13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B68F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>
                <a:solidFill>
                  <a:schemeClr val="bg1">
                    <a:lumMod val="50000"/>
                  </a:schemeClr>
                </a:solidFill>
              </a:rPr>
              <a:t>Circ. Supply v. Missing Total Supply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Hoja1!$K$72</c:f>
              <c:strCache>
                <c:ptCount val="1"/>
                <c:pt idx="0">
                  <c:v>Circ.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Hoja1!$K$73:$K$134</c:f>
              <c:numCache>
                <c:formatCode>0.00</c:formatCode>
                <c:ptCount val="62"/>
                <c:pt idx="1">
                  <c:v>4034400</c:v>
                </c:pt>
                <c:pt idx="2">
                  <c:v>62068800</c:v>
                </c:pt>
                <c:pt idx="3">
                  <c:v>66103200</c:v>
                </c:pt>
                <c:pt idx="4">
                  <c:v>70137600</c:v>
                </c:pt>
                <c:pt idx="5">
                  <c:v>74172000</c:v>
                </c:pt>
                <c:pt idx="6">
                  <c:v>78206400</c:v>
                </c:pt>
                <c:pt idx="7">
                  <c:v>82240800</c:v>
                </c:pt>
                <c:pt idx="8">
                  <c:v>86275200</c:v>
                </c:pt>
                <c:pt idx="9">
                  <c:v>90309600</c:v>
                </c:pt>
                <c:pt idx="10">
                  <c:v>94344000</c:v>
                </c:pt>
                <c:pt idx="11">
                  <c:v>98378400</c:v>
                </c:pt>
                <c:pt idx="12">
                  <c:v>102412800</c:v>
                </c:pt>
                <c:pt idx="13">
                  <c:v>105631200</c:v>
                </c:pt>
                <c:pt idx="14">
                  <c:v>108833600</c:v>
                </c:pt>
                <c:pt idx="15">
                  <c:v>112036000</c:v>
                </c:pt>
                <c:pt idx="16">
                  <c:v>115238400</c:v>
                </c:pt>
                <c:pt idx="17">
                  <c:v>118440800</c:v>
                </c:pt>
                <c:pt idx="18">
                  <c:v>121643200</c:v>
                </c:pt>
                <c:pt idx="19">
                  <c:v>123537600</c:v>
                </c:pt>
                <c:pt idx="20">
                  <c:v>125408000</c:v>
                </c:pt>
                <c:pt idx="21">
                  <c:v>127278400</c:v>
                </c:pt>
                <c:pt idx="22">
                  <c:v>129148800</c:v>
                </c:pt>
                <c:pt idx="23">
                  <c:v>131019200</c:v>
                </c:pt>
                <c:pt idx="24">
                  <c:v>132889600</c:v>
                </c:pt>
                <c:pt idx="25">
                  <c:v>134760000</c:v>
                </c:pt>
                <c:pt idx="26">
                  <c:v>136630400</c:v>
                </c:pt>
                <c:pt idx="27">
                  <c:v>138500800</c:v>
                </c:pt>
                <c:pt idx="28">
                  <c:v>140371200</c:v>
                </c:pt>
                <c:pt idx="29">
                  <c:v>142241600</c:v>
                </c:pt>
                <c:pt idx="30">
                  <c:v>144112000</c:v>
                </c:pt>
                <c:pt idx="31">
                  <c:v>145982400</c:v>
                </c:pt>
                <c:pt idx="32">
                  <c:v>147852800</c:v>
                </c:pt>
                <c:pt idx="33">
                  <c:v>149723200</c:v>
                </c:pt>
                <c:pt idx="34">
                  <c:v>151593600</c:v>
                </c:pt>
                <c:pt idx="35">
                  <c:v>153464000</c:v>
                </c:pt>
                <c:pt idx="36">
                  <c:v>155334400</c:v>
                </c:pt>
                <c:pt idx="37">
                  <c:v>157204800</c:v>
                </c:pt>
                <c:pt idx="38">
                  <c:v>159075200</c:v>
                </c:pt>
                <c:pt idx="39">
                  <c:v>160945600</c:v>
                </c:pt>
                <c:pt idx="40">
                  <c:v>162816000</c:v>
                </c:pt>
                <c:pt idx="41">
                  <c:v>164686400</c:v>
                </c:pt>
                <c:pt idx="42">
                  <c:v>166556800</c:v>
                </c:pt>
                <c:pt idx="43">
                  <c:v>168427200</c:v>
                </c:pt>
                <c:pt idx="44">
                  <c:v>170297600</c:v>
                </c:pt>
                <c:pt idx="45">
                  <c:v>172168000</c:v>
                </c:pt>
                <c:pt idx="46">
                  <c:v>174038400</c:v>
                </c:pt>
                <c:pt idx="47">
                  <c:v>175908800</c:v>
                </c:pt>
                <c:pt idx="48">
                  <c:v>177779200</c:v>
                </c:pt>
                <c:pt idx="49">
                  <c:v>179649600</c:v>
                </c:pt>
                <c:pt idx="50">
                  <c:v>181520000</c:v>
                </c:pt>
                <c:pt idx="51">
                  <c:v>183390400</c:v>
                </c:pt>
                <c:pt idx="52">
                  <c:v>185260800</c:v>
                </c:pt>
                <c:pt idx="53">
                  <c:v>187131200</c:v>
                </c:pt>
                <c:pt idx="54">
                  <c:v>189001600</c:v>
                </c:pt>
                <c:pt idx="55">
                  <c:v>190872000</c:v>
                </c:pt>
                <c:pt idx="56">
                  <c:v>192742400</c:v>
                </c:pt>
                <c:pt idx="57">
                  <c:v>194612800</c:v>
                </c:pt>
                <c:pt idx="58">
                  <c:v>196483200</c:v>
                </c:pt>
                <c:pt idx="59">
                  <c:v>198353600</c:v>
                </c:pt>
                <c:pt idx="60">
                  <c:v>200000000</c:v>
                </c:pt>
                <c:pt idx="61">
                  <c:v>200000000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1-4679-9465-566AB1718168}"/>
            </c:ext>
          </c:extLst>
        </c:ser>
        <c:ser>
          <c:idx val="1"/>
          <c:order val="1"/>
          <c:tx>
            <c:strRef>
              <c:f>Hoja1!$L$72</c:f>
              <c:strCache>
                <c:ptCount val="1"/>
                <c:pt idx="0">
                  <c:v>Total 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Hoja1!$L$73:$L$134</c:f>
              <c:numCache>
                <c:formatCode>0.00</c:formatCode>
                <c:ptCount val="62"/>
                <c:pt idx="1">
                  <c:v>200000000</c:v>
                </c:pt>
                <c:pt idx="2">
                  <c:v>200000000</c:v>
                </c:pt>
                <c:pt idx="3">
                  <c:v>200000000</c:v>
                </c:pt>
                <c:pt idx="4">
                  <c:v>200000000</c:v>
                </c:pt>
                <c:pt idx="5">
                  <c:v>200000000</c:v>
                </c:pt>
                <c:pt idx="6">
                  <c:v>200000000</c:v>
                </c:pt>
                <c:pt idx="7">
                  <c:v>200000000</c:v>
                </c:pt>
                <c:pt idx="8">
                  <c:v>200000000</c:v>
                </c:pt>
                <c:pt idx="9">
                  <c:v>200000000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200000000</c:v>
                </c:pt>
                <c:pt idx="13">
                  <c:v>200000000</c:v>
                </c:pt>
                <c:pt idx="14">
                  <c:v>200000000</c:v>
                </c:pt>
                <c:pt idx="15">
                  <c:v>200000000</c:v>
                </c:pt>
                <c:pt idx="16">
                  <c:v>200000000</c:v>
                </c:pt>
                <c:pt idx="17">
                  <c:v>200000000</c:v>
                </c:pt>
                <c:pt idx="18">
                  <c:v>200000000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200000000</c:v>
                </c:pt>
                <c:pt idx="22">
                  <c:v>200000000</c:v>
                </c:pt>
                <c:pt idx="23">
                  <c:v>200000000</c:v>
                </c:pt>
                <c:pt idx="24">
                  <c:v>200000000</c:v>
                </c:pt>
                <c:pt idx="25">
                  <c:v>200000000</c:v>
                </c:pt>
                <c:pt idx="26">
                  <c:v>200000000</c:v>
                </c:pt>
                <c:pt idx="27">
                  <c:v>200000000</c:v>
                </c:pt>
                <c:pt idx="28">
                  <c:v>200000000</c:v>
                </c:pt>
                <c:pt idx="29">
                  <c:v>200000000</c:v>
                </c:pt>
                <c:pt idx="30">
                  <c:v>200000000</c:v>
                </c:pt>
                <c:pt idx="31">
                  <c:v>200000000</c:v>
                </c:pt>
                <c:pt idx="32">
                  <c:v>200000000</c:v>
                </c:pt>
                <c:pt idx="33">
                  <c:v>200000000</c:v>
                </c:pt>
                <c:pt idx="34">
                  <c:v>200000000</c:v>
                </c:pt>
                <c:pt idx="35">
                  <c:v>200000000</c:v>
                </c:pt>
                <c:pt idx="36">
                  <c:v>200000000</c:v>
                </c:pt>
                <c:pt idx="37">
                  <c:v>200000000</c:v>
                </c:pt>
                <c:pt idx="38">
                  <c:v>200000000</c:v>
                </c:pt>
                <c:pt idx="39">
                  <c:v>200000000</c:v>
                </c:pt>
                <c:pt idx="40">
                  <c:v>200000000</c:v>
                </c:pt>
                <c:pt idx="41">
                  <c:v>200000000</c:v>
                </c:pt>
                <c:pt idx="42">
                  <c:v>200000000</c:v>
                </c:pt>
                <c:pt idx="43">
                  <c:v>200000000</c:v>
                </c:pt>
                <c:pt idx="44">
                  <c:v>200000000</c:v>
                </c:pt>
                <c:pt idx="45">
                  <c:v>200000000</c:v>
                </c:pt>
                <c:pt idx="46">
                  <c:v>200000000</c:v>
                </c:pt>
                <c:pt idx="47">
                  <c:v>200000000</c:v>
                </c:pt>
                <c:pt idx="48">
                  <c:v>200000000</c:v>
                </c:pt>
                <c:pt idx="49">
                  <c:v>200000000</c:v>
                </c:pt>
                <c:pt idx="50">
                  <c:v>200000000</c:v>
                </c:pt>
                <c:pt idx="51">
                  <c:v>200000000</c:v>
                </c:pt>
                <c:pt idx="52">
                  <c:v>200000000</c:v>
                </c:pt>
                <c:pt idx="53">
                  <c:v>200000000</c:v>
                </c:pt>
                <c:pt idx="54">
                  <c:v>200000000</c:v>
                </c:pt>
                <c:pt idx="55">
                  <c:v>200000000</c:v>
                </c:pt>
                <c:pt idx="56">
                  <c:v>200000000</c:v>
                </c:pt>
                <c:pt idx="57">
                  <c:v>200000000</c:v>
                </c:pt>
                <c:pt idx="58">
                  <c:v>200000000</c:v>
                </c:pt>
                <c:pt idx="59">
                  <c:v>200000000</c:v>
                </c:pt>
                <c:pt idx="60">
                  <c:v>200000000</c:v>
                </c:pt>
                <c:pt idx="61">
                  <c:v>200000000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1-4679-9465-566AB171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469663"/>
        <c:axId val="2008472575"/>
      </c:lineChart>
      <c:catAx>
        <c:axId val="200846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8472575"/>
        <c:crosses val="autoZero"/>
        <c:auto val="1"/>
        <c:lblAlgn val="ctr"/>
        <c:lblOffset val="100"/>
        <c:noMultiLvlLbl val="0"/>
      </c:catAx>
      <c:valAx>
        <c:axId val="20084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084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7B7B7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C9-4F3F-9EAA-B492102C3A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C9-4F3F-9EAA-B492102C3A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C9-4F3F-9EAA-B492102C3A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C9-4F3F-9EAA-B492102C3A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C9-4F3F-9EAA-B492102C3A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C9-4F3F-9EAA-B492102C3A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C9-4F3F-9EAA-B492102C3A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C9-4F3F-9EAA-B492102C3A3D}"/>
              </c:ext>
            </c:extLst>
          </c:dPt>
          <c:cat>
            <c:strRef>
              <c:f>Hoja1!$M$14:$M$21</c:f>
              <c:strCache>
                <c:ptCount val="8"/>
                <c:pt idx="0">
                  <c:v>Mining</c:v>
                </c:pt>
                <c:pt idx="1">
                  <c:v>Team</c:v>
                </c:pt>
                <c:pt idx="2">
                  <c:v>Launchpad</c:v>
                </c:pt>
                <c:pt idx="3">
                  <c:v>Investor</c:v>
                </c:pt>
                <c:pt idx="4">
                  <c:v>Airdrop(s)</c:v>
                </c:pt>
                <c:pt idx="5">
                  <c:v>Public Sale</c:v>
                </c:pt>
                <c:pt idx="6">
                  <c:v>Influencer</c:v>
                </c:pt>
                <c:pt idx="7">
                  <c:v>Other #1</c:v>
                </c:pt>
              </c:strCache>
            </c:strRef>
          </c:cat>
          <c:val>
            <c:numRef>
              <c:f>Hoja1!$N$14:$N$21</c:f>
              <c:numCache>
                <c:formatCode>0%</c:formatCode>
                <c:ptCount val="8"/>
                <c:pt idx="0">
                  <c:v>0.46</c:v>
                </c:pt>
                <c:pt idx="1">
                  <c:v>0.1</c:v>
                </c:pt>
                <c:pt idx="2">
                  <c:v>0.1</c:v>
                </c:pt>
                <c:pt idx="3">
                  <c:v>0.05</c:v>
                </c:pt>
                <c:pt idx="4">
                  <c:v>0.02</c:v>
                </c:pt>
                <c:pt idx="5">
                  <c:v>0.15</c:v>
                </c:pt>
                <c:pt idx="6">
                  <c:v>0.12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B-4832-83BE-893E0102172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0C9-4F3F-9EAA-B492102C3A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0C9-4F3F-9EAA-B492102C3A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0C9-4F3F-9EAA-B492102C3A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0C9-4F3F-9EAA-B492102C3A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0C9-4F3F-9EAA-B492102C3A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0C9-4F3F-9EAA-B492102C3A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0C9-4F3F-9EAA-B492102C3A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0C9-4F3F-9EAA-B492102C3A3D}"/>
              </c:ext>
            </c:extLst>
          </c:dPt>
          <c:cat>
            <c:strRef>
              <c:f>Hoja1!$M$14:$M$21</c:f>
              <c:strCache>
                <c:ptCount val="8"/>
                <c:pt idx="0">
                  <c:v>Mining</c:v>
                </c:pt>
                <c:pt idx="1">
                  <c:v>Team</c:v>
                </c:pt>
                <c:pt idx="2">
                  <c:v>Launchpad</c:v>
                </c:pt>
                <c:pt idx="3">
                  <c:v>Investor</c:v>
                </c:pt>
                <c:pt idx="4">
                  <c:v>Airdrop(s)</c:v>
                </c:pt>
                <c:pt idx="5">
                  <c:v>Public Sale</c:v>
                </c:pt>
                <c:pt idx="6">
                  <c:v>Influencer</c:v>
                </c:pt>
                <c:pt idx="7">
                  <c:v>Other #1</c:v>
                </c:pt>
              </c:strCache>
            </c:strRef>
          </c:cat>
          <c:val>
            <c:numRef>
              <c:f>Hoja1!$O$14:$O$21</c:f>
              <c:numCache>
                <c:formatCode>#,##0;\(#,##0\);"-"</c:formatCode>
                <c:ptCount val="8"/>
                <c:pt idx="0">
                  <c:v>92000000</c:v>
                </c:pt>
                <c:pt idx="1">
                  <c:v>20000000</c:v>
                </c:pt>
                <c:pt idx="2">
                  <c:v>20000000</c:v>
                </c:pt>
                <c:pt idx="3">
                  <c:v>10000000</c:v>
                </c:pt>
                <c:pt idx="4">
                  <c:v>4000000</c:v>
                </c:pt>
                <c:pt idx="5">
                  <c:v>30000000</c:v>
                </c:pt>
                <c:pt idx="6">
                  <c:v>24000000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B-4832-83BE-893E0102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051850456058426"/>
          <c:y val="0.13354679326958119"/>
          <c:w val="0.17621630952412323"/>
          <c:h val="0.724051310852653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7B7B7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24845</xdr:colOff>
      <xdr:row>48</xdr:row>
      <xdr:rowOff>7453</xdr:rowOff>
    </xdr:from>
    <xdr:to>
      <xdr:col>9</xdr:col>
      <xdr:colOff>844825</xdr:colOff>
      <xdr:row>67</xdr:row>
      <xdr:rowOff>74543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EB4C51-1E5F-4DBA-B3FB-0402AE0BF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588065</xdr:colOff>
      <xdr:row>29</xdr:row>
      <xdr:rowOff>48867</xdr:rowOff>
    </xdr:from>
    <xdr:to>
      <xdr:col>9</xdr:col>
      <xdr:colOff>778565</xdr:colOff>
      <xdr:row>45</xdr:row>
      <xdr:rowOff>33130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3C148FA-13F3-4031-86B1-EEDA15C64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6EC0-87FC-48CB-A510-B2B28D85BD7D}">
  <dimension ref="A3:O135"/>
  <sheetViews>
    <sheetView tabSelected="1" topLeftCell="A112" zoomScale="125" zoomScaleNormal="125" workbookViewId="0">
      <selection activeCell="F77" sqref="F77"/>
    </sheetView>
  </sheetViews>
  <sheetFormatPr baseColWidth="10" defaultRowHeight="14.4" x14ac:dyDescent="0.3"/>
  <cols>
    <col min="3" max="3" width="14.88671875" bestFit="1" customWidth="1"/>
    <col min="4" max="4" width="12.33203125" bestFit="1" customWidth="1"/>
    <col min="5" max="5" width="13.44140625" customWidth="1"/>
    <col min="6" max="6" width="11.5546875" bestFit="1" customWidth="1"/>
    <col min="7" max="7" width="11.44140625" customWidth="1"/>
    <col min="8" max="9" width="12.33203125" bestFit="1" customWidth="1"/>
    <col min="10" max="10" width="17.44140625" customWidth="1"/>
    <col min="11" max="11" width="13.44140625" customWidth="1"/>
    <col min="12" max="12" width="15.88671875" customWidth="1"/>
    <col min="14" max="14" width="16.44140625" customWidth="1"/>
    <col min="15" max="15" width="31" customWidth="1"/>
  </cols>
  <sheetData>
    <row r="3" spans="1:15" x14ac:dyDescent="0.3">
      <c r="A3" s="1"/>
      <c r="B3" s="1"/>
      <c r="E3" s="2"/>
      <c r="F3" s="2"/>
      <c r="I3" s="3"/>
    </row>
    <row r="4" spans="1:15" x14ac:dyDescent="0.3">
      <c r="A4" s="1"/>
      <c r="B4" s="83" t="s">
        <v>33</v>
      </c>
      <c r="C4" s="18"/>
      <c r="D4" s="19"/>
      <c r="E4" s="19"/>
      <c r="F4" s="19"/>
      <c r="G4" s="19"/>
      <c r="H4" s="19"/>
      <c r="I4" s="20"/>
      <c r="J4" s="20"/>
      <c r="K4" s="20"/>
      <c r="L4" s="21"/>
    </row>
    <row r="5" spans="1:15" x14ac:dyDescent="0.3">
      <c r="A5" s="1"/>
      <c r="B5" s="22"/>
      <c r="C5" s="23"/>
      <c r="D5" s="24"/>
      <c r="E5" s="24"/>
      <c r="F5" s="24"/>
      <c r="G5" s="24"/>
      <c r="H5" s="24"/>
      <c r="I5" s="25"/>
      <c r="J5" s="25"/>
      <c r="K5" s="25"/>
      <c r="L5" s="26"/>
    </row>
    <row r="6" spans="1:15" x14ac:dyDescent="0.3">
      <c r="A6" s="1"/>
      <c r="B6" s="22"/>
      <c r="C6" s="23"/>
      <c r="D6" s="24"/>
      <c r="E6" s="24"/>
      <c r="F6" s="24"/>
      <c r="G6" s="24"/>
      <c r="H6" s="24"/>
      <c r="I6" s="25"/>
      <c r="J6" s="25"/>
      <c r="K6" s="25"/>
      <c r="L6" s="26"/>
    </row>
    <row r="7" spans="1:15" x14ac:dyDescent="0.3">
      <c r="A7" s="1"/>
      <c r="B7" s="27"/>
      <c r="C7" s="28"/>
      <c r="D7" s="29"/>
      <c r="E7" s="29"/>
      <c r="F7" s="29"/>
      <c r="G7" s="29"/>
      <c r="H7" s="29"/>
      <c r="I7" s="30"/>
      <c r="J7" s="30"/>
      <c r="K7" s="30"/>
      <c r="L7" s="31"/>
    </row>
    <row r="8" spans="1:15" x14ac:dyDescent="0.3">
      <c r="A8" s="1"/>
      <c r="B8" s="1"/>
      <c r="E8" s="2"/>
      <c r="F8" s="2"/>
      <c r="I8" s="3"/>
    </row>
    <row r="9" spans="1:15" x14ac:dyDescent="0.3">
      <c r="A9" s="1"/>
      <c r="B9" s="55" t="s">
        <v>0</v>
      </c>
      <c r="C9" s="56"/>
      <c r="D9" s="56"/>
      <c r="E9" s="56"/>
      <c r="F9" s="56"/>
      <c r="G9" s="56"/>
      <c r="H9" s="56"/>
      <c r="I9" s="56"/>
      <c r="J9" s="56"/>
      <c r="K9" s="56"/>
      <c r="L9" s="58"/>
    </row>
    <row r="10" spans="1:15" x14ac:dyDescent="0.3">
      <c r="A10" s="1"/>
      <c r="B10" s="2" t="s">
        <v>1</v>
      </c>
      <c r="D10" s="4">
        <v>200000000</v>
      </c>
      <c r="E10" s="5"/>
      <c r="I10" s="6"/>
    </row>
    <row r="11" spans="1:15" x14ac:dyDescent="0.3">
      <c r="A11" s="1"/>
      <c r="B11" s="1"/>
      <c r="C11" s="6"/>
      <c r="D11" s="6"/>
      <c r="E11" s="6"/>
      <c r="I11" s="6"/>
    </row>
    <row r="12" spans="1:15" x14ac:dyDescent="0.3">
      <c r="A12" s="1"/>
      <c r="B12" s="34"/>
      <c r="C12" s="35" t="s">
        <v>34</v>
      </c>
      <c r="D12" s="6" t="s">
        <v>2</v>
      </c>
      <c r="E12" s="6"/>
      <c r="F12" s="7" t="s">
        <v>3</v>
      </c>
      <c r="O12" s="7" t="s">
        <v>3</v>
      </c>
    </row>
    <row r="13" spans="1:15" x14ac:dyDescent="0.3">
      <c r="A13" s="1"/>
      <c r="B13" s="8" t="s">
        <v>6</v>
      </c>
      <c r="C13" s="9" t="s">
        <v>7</v>
      </c>
      <c r="D13" s="9" t="s">
        <v>7</v>
      </c>
      <c r="E13" s="37" t="s">
        <v>8</v>
      </c>
      <c r="F13" s="10" t="s">
        <v>9</v>
      </c>
      <c r="G13" s="84" t="s">
        <v>4</v>
      </c>
      <c r="H13" s="85" t="s">
        <v>5</v>
      </c>
      <c r="M13" s="8" t="s">
        <v>6</v>
      </c>
      <c r="N13" s="37" t="s">
        <v>8</v>
      </c>
      <c r="O13" s="10" t="s">
        <v>9</v>
      </c>
    </row>
    <row r="14" spans="1:15" x14ac:dyDescent="0.3">
      <c r="A14" s="1"/>
      <c r="B14" s="32" t="s">
        <v>24</v>
      </c>
      <c r="C14" s="11">
        <v>0</v>
      </c>
      <c r="D14" s="11">
        <v>60</v>
      </c>
      <c r="E14" s="12">
        <v>0.46</v>
      </c>
      <c r="F14" s="13">
        <f>E14*$D$10</f>
        <v>92000000</v>
      </c>
      <c r="G14" s="62">
        <v>1.67E-2</v>
      </c>
      <c r="H14" s="39">
        <f>F14*G14</f>
        <v>1536400</v>
      </c>
      <c r="J14" s="64"/>
      <c r="M14" s="32" t="s">
        <v>25</v>
      </c>
      <c r="N14" s="12">
        <v>0.46</v>
      </c>
      <c r="O14" s="13">
        <f>N14*$D$10</f>
        <v>92000000</v>
      </c>
    </row>
    <row r="15" spans="1:15" x14ac:dyDescent="0.3">
      <c r="A15" s="1"/>
      <c r="B15" s="2" t="s">
        <v>10</v>
      </c>
      <c r="C15" s="11">
        <v>0</v>
      </c>
      <c r="D15" s="11">
        <v>60</v>
      </c>
      <c r="E15" s="12">
        <v>0.1</v>
      </c>
      <c r="F15" s="13">
        <f>E15*$D$10</f>
        <v>20000000</v>
      </c>
      <c r="G15" s="62">
        <v>1.67E-2</v>
      </c>
      <c r="H15" s="39">
        <f>F15*G15</f>
        <v>334000</v>
      </c>
      <c r="J15" s="63"/>
      <c r="M15" s="2" t="s">
        <v>10</v>
      </c>
      <c r="N15" s="12">
        <v>0.1</v>
      </c>
      <c r="O15" s="13">
        <f>N15*$D$10</f>
        <v>20000000</v>
      </c>
    </row>
    <row r="16" spans="1:15" x14ac:dyDescent="0.3">
      <c r="A16" s="1"/>
      <c r="B16" s="32" t="s">
        <v>23</v>
      </c>
      <c r="C16" s="11">
        <v>1</v>
      </c>
      <c r="D16" s="11">
        <v>0</v>
      </c>
      <c r="E16" s="12">
        <v>0.1</v>
      </c>
      <c r="F16" s="13">
        <f>E16*$D$10</f>
        <v>20000000</v>
      </c>
      <c r="G16" s="62">
        <v>1</v>
      </c>
      <c r="H16" s="39">
        <f t="shared" ref="H16:H21" si="0">F16*G16</f>
        <v>20000000</v>
      </c>
      <c r="J16" s="59"/>
      <c r="M16" s="32" t="s">
        <v>23</v>
      </c>
      <c r="N16" s="12">
        <v>0.1</v>
      </c>
      <c r="O16" s="13">
        <f>N16*$D$10</f>
        <v>20000000</v>
      </c>
    </row>
    <row r="17" spans="1:15" x14ac:dyDescent="0.3">
      <c r="A17" s="1"/>
      <c r="B17" s="32" t="s">
        <v>26</v>
      </c>
      <c r="C17" s="11">
        <v>13</v>
      </c>
      <c r="D17" s="11">
        <v>0</v>
      </c>
      <c r="E17" s="12">
        <v>0.05</v>
      </c>
      <c r="F17" s="13">
        <f t="shared" ref="F17:F21" si="1">E17*$D$10</f>
        <v>10000000</v>
      </c>
      <c r="G17" s="62">
        <v>8.3199999999999996E-2</v>
      </c>
      <c r="H17" s="39">
        <f t="shared" si="0"/>
        <v>832000</v>
      </c>
      <c r="J17" s="59"/>
      <c r="M17" s="32" t="s">
        <v>26</v>
      </c>
      <c r="N17" s="12">
        <v>0.05</v>
      </c>
      <c r="O17" s="13">
        <f t="shared" ref="O17:O21" si="2">N17*$D$10</f>
        <v>10000000</v>
      </c>
    </row>
    <row r="18" spans="1:15" x14ac:dyDescent="0.3">
      <c r="A18" s="1"/>
      <c r="B18" s="2" t="s">
        <v>11</v>
      </c>
      <c r="C18" s="14"/>
      <c r="D18" s="14"/>
      <c r="E18" s="12">
        <v>0.02</v>
      </c>
      <c r="F18" s="13">
        <f t="shared" si="1"/>
        <v>4000000</v>
      </c>
      <c r="G18" s="62">
        <v>1</v>
      </c>
      <c r="H18" s="39">
        <f t="shared" si="0"/>
        <v>4000000</v>
      </c>
      <c r="M18" s="2" t="s">
        <v>11</v>
      </c>
      <c r="N18" s="12">
        <v>0.02</v>
      </c>
      <c r="O18" s="13">
        <f t="shared" si="2"/>
        <v>4000000</v>
      </c>
    </row>
    <row r="19" spans="1:15" x14ac:dyDescent="0.3">
      <c r="A19" s="1"/>
      <c r="B19" s="32" t="s">
        <v>15</v>
      </c>
      <c r="C19" s="14"/>
      <c r="D19" s="14"/>
      <c r="E19" s="12">
        <v>0.15</v>
      </c>
      <c r="F19" s="13">
        <f>E19*$D$10</f>
        <v>30000000</v>
      </c>
      <c r="G19" s="62">
        <v>1</v>
      </c>
      <c r="H19" s="39">
        <f t="shared" si="0"/>
        <v>30000000</v>
      </c>
      <c r="M19" s="32" t="s">
        <v>15</v>
      </c>
      <c r="N19" s="12">
        <v>0.15</v>
      </c>
      <c r="O19" s="13">
        <f t="shared" si="2"/>
        <v>30000000</v>
      </c>
    </row>
    <row r="20" spans="1:15" x14ac:dyDescent="0.3">
      <c r="A20" s="1"/>
      <c r="B20" s="32" t="s">
        <v>22</v>
      </c>
      <c r="C20" s="11">
        <v>0</v>
      </c>
      <c r="D20" s="11">
        <v>19</v>
      </c>
      <c r="E20" s="12">
        <v>0.12</v>
      </c>
      <c r="F20" s="13">
        <f t="shared" si="1"/>
        <v>24000000</v>
      </c>
      <c r="G20" s="62">
        <v>5.5500000000000001E-2</v>
      </c>
      <c r="H20" s="39">
        <f t="shared" si="0"/>
        <v>1332000</v>
      </c>
      <c r="M20" s="32" t="s">
        <v>22</v>
      </c>
      <c r="N20" s="12">
        <v>0.12</v>
      </c>
      <c r="O20" s="13">
        <f t="shared" si="2"/>
        <v>24000000</v>
      </c>
    </row>
    <row r="21" spans="1:15" x14ac:dyDescent="0.3">
      <c r="A21" s="1"/>
      <c r="B21" s="32" t="s">
        <v>12</v>
      </c>
      <c r="C21" s="49">
        <v>0</v>
      </c>
      <c r="D21" s="49">
        <v>0</v>
      </c>
      <c r="E21" s="50">
        <v>0</v>
      </c>
      <c r="F21" s="13">
        <f t="shared" si="1"/>
        <v>0</v>
      </c>
      <c r="G21" s="62">
        <v>0</v>
      </c>
      <c r="H21" s="39">
        <f t="shared" si="0"/>
        <v>0</v>
      </c>
      <c r="M21" s="32" t="s">
        <v>12</v>
      </c>
      <c r="N21" s="50">
        <v>0</v>
      </c>
      <c r="O21" s="13">
        <f t="shared" si="2"/>
        <v>0</v>
      </c>
    </row>
    <row r="22" spans="1:15" x14ac:dyDescent="0.3">
      <c r="A22" s="1"/>
      <c r="B22" s="1" t="s">
        <v>13</v>
      </c>
      <c r="C22" s="15"/>
      <c r="D22" s="15"/>
      <c r="E22" s="48">
        <f>SUM(E14:E21)</f>
        <v>1</v>
      </c>
      <c r="F22" s="16">
        <f t="shared" ref="F22" si="3">SUM(F14:F21)</f>
        <v>200000000</v>
      </c>
      <c r="G22" s="60"/>
      <c r="H22" s="61">
        <f t="shared" ref="H22" si="4">SUM(H14:H21)</f>
        <v>58034400</v>
      </c>
      <c r="M22" s="1" t="s">
        <v>13</v>
      </c>
      <c r="N22" s="48">
        <f>SUM(N14:N21)</f>
        <v>1</v>
      </c>
      <c r="O22" s="16">
        <f t="shared" ref="O22" si="5">SUM(O14:O21)</f>
        <v>200000000</v>
      </c>
    </row>
    <row r="23" spans="1:15" x14ac:dyDescent="0.3">
      <c r="A23" s="1"/>
      <c r="B23" s="5" t="s">
        <v>14</v>
      </c>
      <c r="E23" s="2"/>
      <c r="F23" s="17" t="b">
        <f>F22=D10</f>
        <v>1</v>
      </c>
    </row>
    <row r="29" spans="1:15" x14ac:dyDescent="0.3">
      <c r="B29" s="55" t="s">
        <v>16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46" spans="2:12" x14ac:dyDescent="0.3">
      <c r="B46" s="33"/>
    </row>
    <row r="47" spans="2:12" x14ac:dyDescent="0.3">
      <c r="B47" s="55" t="s">
        <v>17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</row>
    <row r="70" spans="1:12" x14ac:dyDescent="0.3">
      <c r="B70" s="55" t="s">
        <v>18</v>
      </c>
      <c r="C70" s="57"/>
      <c r="D70" s="57"/>
      <c r="E70" s="57"/>
      <c r="F70" s="57"/>
      <c r="G70" s="57"/>
      <c r="H70" s="57"/>
      <c r="I70" s="57"/>
      <c r="J70" s="57"/>
      <c r="K70" s="57"/>
      <c r="L70" s="57"/>
    </row>
    <row r="71" spans="1:12" x14ac:dyDescent="0.3">
      <c r="B71" s="36"/>
      <c r="C71" s="41"/>
      <c r="D71" s="42"/>
      <c r="E71" s="42"/>
      <c r="F71" s="42"/>
      <c r="G71" s="42"/>
      <c r="H71" s="42"/>
      <c r="I71" s="42"/>
      <c r="J71" s="42"/>
      <c r="K71" s="36"/>
      <c r="L71" s="36"/>
    </row>
    <row r="72" spans="1:12" x14ac:dyDescent="0.3">
      <c r="B72" s="40" t="s">
        <v>19</v>
      </c>
      <c r="C72" s="71" t="str">
        <f>+B14</f>
        <v xml:space="preserve">Mining </v>
      </c>
      <c r="D72" s="72" t="str">
        <f>+B15</f>
        <v>Team</v>
      </c>
      <c r="E72" s="72" t="str">
        <f>+B16</f>
        <v>Launchpad</v>
      </c>
      <c r="F72" s="72" t="str">
        <f>+B17</f>
        <v>Investor</v>
      </c>
      <c r="G72" s="72" t="str">
        <f>+B18</f>
        <v>Airdrop(s)</v>
      </c>
      <c r="H72" s="72" t="str">
        <f>+B19</f>
        <v>Public Sale</v>
      </c>
      <c r="I72" s="72" t="str">
        <f>+B20</f>
        <v>Influencer</v>
      </c>
      <c r="J72" s="42" t="s">
        <v>27</v>
      </c>
      <c r="K72" s="76" t="s">
        <v>20</v>
      </c>
      <c r="L72" s="38" t="s">
        <v>21</v>
      </c>
    </row>
    <row r="73" spans="1:12" x14ac:dyDescent="0.3">
      <c r="B73" s="40" t="s">
        <v>13</v>
      </c>
      <c r="C73" s="74">
        <f>+F$14</f>
        <v>92000000</v>
      </c>
      <c r="D73" s="75">
        <f>+F15</f>
        <v>20000000</v>
      </c>
      <c r="E73" s="75">
        <f>+F16</f>
        <v>20000000</v>
      </c>
      <c r="F73" s="75">
        <f>+F17</f>
        <v>10000000</v>
      </c>
      <c r="G73" s="75">
        <f>+F18</f>
        <v>4000000</v>
      </c>
      <c r="H73" s="75">
        <f>+F19</f>
        <v>30000000</v>
      </c>
      <c r="I73" s="75">
        <f>+F20</f>
        <v>24000000</v>
      </c>
      <c r="J73" s="73"/>
      <c r="K73" s="77"/>
      <c r="L73" s="70"/>
    </row>
    <row r="74" spans="1:12" x14ac:dyDescent="0.3">
      <c r="A74" s="43"/>
      <c r="B74" s="51">
        <v>1</v>
      </c>
      <c r="C74" s="65">
        <f>+F14-H14</f>
        <v>90463600</v>
      </c>
      <c r="D74" s="65">
        <f>+F15-H15</f>
        <v>19666000</v>
      </c>
      <c r="E74" s="65">
        <f>+E73</f>
        <v>20000000</v>
      </c>
      <c r="F74" s="65">
        <f>+F17-H17</f>
        <v>9168000</v>
      </c>
      <c r="G74" s="65">
        <f>+H18</f>
        <v>4000000</v>
      </c>
      <c r="H74" s="65">
        <f>+H73</f>
        <v>30000000</v>
      </c>
      <c r="I74" s="65">
        <f>+F20-H20</f>
        <v>22668000</v>
      </c>
      <c r="J74" s="65">
        <f>+C74+D74+E74+F74+G74+H74+I74</f>
        <v>195965600</v>
      </c>
      <c r="K74" s="65">
        <f>+L$74-J74</f>
        <v>4034400</v>
      </c>
      <c r="L74" s="65">
        <f>+D$10</f>
        <v>200000000</v>
      </c>
    </row>
    <row r="75" spans="1:12" x14ac:dyDescent="0.3">
      <c r="A75" s="43"/>
      <c r="B75" s="51">
        <f t="shared" ref="B75:B133" si="6">B74+1</f>
        <v>2</v>
      </c>
      <c r="C75" s="65">
        <f t="shared" ref="C75:C106" si="7">+C74-H$14</f>
        <v>88927200</v>
      </c>
      <c r="D75" s="65">
        <f>+D74-H$15</f>
        <v>19332000</v>
      </c>
      <c r="E75" s="65">
        <v>0</v>
      </c>
      <c r="F75" s="65">
        <f>+F74-H$17</f>
        <v>8336000</v>
      </c>
      <c r="G75" s="65">
        <v>0</v>
      </c>
      <c r="H75" s="65">
        <v>0</v>
      </c>
      <c r="I75" s="65">
        <f>+I74-H$20</f>
        <v>21336000</v>
      </c>
      <c r="J75" s="65">
        <f>+C75+D75+E75+F75+G75+H75+I75</f>
        <v>137931200</v>
      </c>
      <c r="K75" s="65">
        <f>+L$74-J75</f>
        <v>62068800</v>
      </c>
      <c r="L75" s="65">
        <f t="shared" ref="L75:L134" si="8">+D$10</f>
        <v>200000000</v>
      </c>
    </row>
    <row r="76" spans="1:12" x14ac:dyDescent="0.3">
      <c r="A76" s="43"/>
      <c r="B76" s="51">
        <f t="shared" si="6"/>
        <v>3</v>
      </c>
      <c r="C76" s="65">
        <f t="shared" si="7"/>
        <v>87390800</v>
      </c>
      <c r="D76" s="65">
        <f t="shared" ref="D76:D132" si="9">+D75-H$15</f>
        <v>18998000</v>
      </c>
      <c r="E76" s="65">
        <v>0</v>
      </c>
      <c r="F76" s="65">
        <f t="shared" ref="F76:F85" si="10">+F75-H$17</f>
        <v>7504000</v>
      </c>
      <c r="G76" s="65">
        <v>0</v>
      </c>
      <c r="H76" s="65">
        <v>0</v>
      </c>
      <c r="I76" s="65">
        <f t="shared" ref="I76:I91" si="11">+I75-H$20</f>
        <v>20004000</v>
      </c>
      <c r="J76" s="65">
        <f t="shared" ref="J76:J133" si="12">+C76+D76+E76+F76+G76+H76+I76</f>
        <v>133896800</v>
      </c>
      <c r="K76" s="65">
        <f t="shared" ref="K76:K133" si="13">+L$74-J76</f>
        <v>66103200</v>
      </c>
      <c r="L76" s="65">
        <f t="shared" si="8"/>
        <v>200000000</v>
      </c>
    </row>
    <row r="77" spans="1:12" x14ac:dyDescent="0.3">
      <c r="A77" s="43"/>
      <c r="B77" s="51">
        <f t="shared" si="6"/>
        <v>4</v>
      </c>
      <c r="C77" s="65">
        <f t="shared" si="7"/>
        <v>85854400</v>
      </c>
      <c r="D77" s="65">
        <f t="shared" si="9"/>
        <v>18664000</v>
      </c>
      <c r="E77" s="65">
        <v>0</v>
      </c>
      <c r="F77" s="65">
        <f t="shared" si="10"/>
        <v>6672000</v>
      </c>
      <c r="G77" s="65">
        <v>0</v>
      </c>
      <c r="H77" s="65">
        <v>0</v>
      </c>
      <c r="I77" s="65">
        <f t="shared" si="11"/>
        <v>18672000</v>
      </c>
      <c r="J77" s="65">
        <f t="shared" si="12"/>
        <v>129862400</v>
      </c>
      <c r="K77" s="65">
        <f t="shared" si="13"/>
        <v>70137600</v>
      </c>
      <c r="L77" s="65">
        <f t="shared" si="8"/>
        <v>200000000</v>
      </c>
    </row>
    <row r="78" spans="1:12" x14ac:dyDescent="0.3">
      <c r="A78" s="43"/>
      <c r="B78" s="51">
        <f t="shared" si="6"/>
        <v>5</v>
      </c>
      <c r="C78" s="65">
        <f t="shared" si="7"/>
        <v>84318000</v>
      </c>
      <c r="D78" s="65">
        <f t="shared" si="9"/>
        <v>18330000</v>
      </c>
      <c r="E78" s="65">
        <v>0</v>
      </c>
      <c r="F78" s="65">
        <f t="shared" si="10"/>
        <v>5840000</v>
      </c>
      <c r="G78" s="65">
        <v>0</v>
      </c>
      <c r="H78" s="65">
        <v>0</v>
      </c>
      <c r="I78" s="65">
        <f t="shared" si="11"/>
        <v>17340000</v>
      </c>
      <c r="J78" s="65">
        <f t="shared" si="12"/>
        <v>125828000</v>
      </c>
      <c r="K78" s="65">
        <f t="shared" si="13"/>
        <v>74172000</v>
      </c>
      <c r="L78" s="65">
        <f t="shared" si="8"/>
        <v>200000000</v>
      </c>
    </row>
    <row r="79" spans="1:12" x14ac:dyDescent="0.3">
      <c r="A79" s="78" t="s">
        <v>28</v>
      </c>
      <c r="B79" s="51">
        <f t="shared" si="6"/>
        <v>6</v>
      </c>
      <c r="C79" s="65">
        <f t="shared" si="7"/>
        <v>82781600</v>
      </c>
      <c r="D79" s="65">
        <f t="shared" si="9"/>
        <v>17996000</v>
      </c>
      <c r="E79" s="65">
        <v>0</v>
      </c>
      <c r="F79" s="65">
        <f t="shared" si="10"/>
        <v>5008000</v>
      </c>
      <c r="G79" s="65">
        <v>0</v>
      </c>
      <c r="H79" s="65">
        <v>0</v>
      </c>
      <c r="I79" s="65">
        <f t="shared" si="11"/>
        <v>16008000</v>
      </c>
      <c r="J79" s="65">
        <f t="shared" si="12"/>
        <v>121793600</v>
      </c>
      <c r="K79" s="65">
        <f t="shared" si="13"/>
        <v>78206400</v>
      </c>
      <c r="L79" s="65">
        <f t="shared" si="8"/>
        <v>200000000</v>
      </c>
    </row>
    <row r="80" spans="1:12" x14ac:dyDescent="0.3">
      <c r="A80" s="43"/>
      <c r="B80" s="51">
        <f t="shared" si="6"/>
        <v>7</v>
      </c>
      <c r="C80" s="65">
        <f t="shared" si="7"/>
        <v>81245200</v>
      </c>
      <c r="D80" s="65">
        <f t="shared" si="9"/>
        <v>17662000</v>
      </c>
      <c r="E80" s="65">
        <v>0</v>
      </c>
      <c r="F80" s="65">
        <f t="shared" si="10"/>
        <v>4176000</v>
      </c>
      <c r="G80" s="65">
        <v>0</v>
      </c>
      <c r="H80" s="65">
        <v>0</v>
      </c>
      <c r="I80" s="65">
        <f t="shared" si="11"/>
        <v>14676000</v>
      </c>
      <c r="J80" s="65">
        <f t="shared" si="12"/>
        <v>117759200</v>
      </c>
      <c r="K80" s="65">
        <f t="shared" si="13"/>
        <v>82240800</v>
      </c>
      <c r="L80" s="65">
        <f t="shared" si="8"/>
        <v>200000000</v>
      </c>
    </row>
    <row r="81" spans="1:15" x14ac:dyDescent="0.3">
      <c r="A81" s="43"/>
      <c r="B81" s="51">
        <f t="shared" si="6"/>
        <v>8</v>
      </c>
      <c r="C81" s="65">
        <f t="shared" si="7"/>
        <v>79708800</v>
      </c>
      <c r="D81" s="65">
        <f t="shared" si="9"/>
        <v>17328000</v>
      </c>
      <c r="E81" s="65">
        <v>0</v>
      </c>
      <c r="F81" s="65">
        <f t="shared" si="10"/>
        <v>3344000</v>
      </c>
      <c r="G81" s="65">
        <v>0</v>
      </c>
      <c r="H81" s="65">
        <v>0</v>
      </c>
      <c r="I81" s="65">
        <f t="shared" si="11"/>
        <v>13344000</v>
      </c>
      <c r="J81" s="65">
        <f t="shared" si="12"/>
        <v>113724800</v>
      </c>
      <c r="K81" s="65">
        <f t="shared" si="13"/>
        <v>86275200</v>
      </c>
      <c r="L81" s="65">
        <f t="shared" si="8"/>
        <v>200000000</v>
      </c>
    </row>
    <row r="82" spans="1:15" x14ac:dyDescent="0.3">
      <c r="A82" s="43"/>
      <c r="B82" s="51">
        <f t="shared" si="6"/>
        <v>9</v>
      </c>
      <c r="C82" s="65">
        <f t="shared" si="7"/>
        <v>78172400</v>
      </c>
      <c r="D82" s="65">
        <f t="shared" si="9"/>
        <v>16994000</v>
      </c>
      <c r="E82" s="65">
        <v>0</v>
      </c>
      <c r="F82" s="65">
        <f>+F81-H$17</f>
        <v>2512000</v>
      </c>
      <c r="G82" s="65">
        <v>0</v>
      </c>
      <c r="H82" s="65">
        <v>0</v>
      </c>
      <c r="I82" s="65">
        <f t="shared" si="11"/>
        <v>12012000</v>
      </c>
      <c r="J82" s="65">
        <f t="shared" si="12"/>
        <v>109690400</v>
      </c>
      <c r="K82" s="65">
        <f t="shared" si="13"/>
        <v>90309600</v>
      </c>
      <c r="L82" s="65">
        <f t="shared" si="8"/>
        <v>200000000</v>
      </c>
      <c r="O82" s="59"/>
    </row>
    <row r="83" spans="1:15" x14ac:dyDescent="0.3">
      <c r="A83" s="43"/>
      <c r="B83" s="51">
        <f t="shared" si="6"/>
        <v>10</v>
      </c>
      <c r="C83" s="65">
        <f t="shared" si="7"/>
        <v>76636000</v>
      </c>
      <c r="D83" s="65">
        <f t="shared" si="9"/>
        <v>16660000</v>
      </c>
      <c r="E83" s="65">
        <v>0</v>
      </c>
      <c r="F83" s="65">
        <f t="shared" si="10"/>
        <v>1680000</v>
      </c>
      <c r="G83" s="65">
        <v>0</v>
      </c>
      <c r="H83" s="65">
        <v>0</v>
      </c>
      <c r="I83" s="65">
        <f t="shared" si="11"/>
        <v>10680000</v>
      </c>
      <c r="J83" s="65">
        <f t="shared" si="12"/>
        <v>105656000</v>
      </c>
      <c r="K83" s="65">
        <f t="shared" si="13"/>
        <v>94344000</v>
      </c>
      <c r="L83" s="65">
        <f t="shared" si="8"/>
        <v>200000000</v>
      </c>
    </row>
    <row r="84" spans="1:15" x14ac:dyDescent="0.3">
      <c r="A84" s="43"/>
      <c r="B84" s="51">
        <f t="shared" si="6"/>
        <v>11</v>
      </c>
      <c r="C84" s="65">
        <f t="shared" si="7"/>
        <v>75099600</v>
      </c>
      <c r="D84" s="65">
        <f t="shared" si="9"/>
        <v>16326000</v>
      </c>
      <c r="E84" s="65">
        <v>0</v>
      </c>
      <c r="F84" s="65">
        <f t="shared" si="10"/>
        <v>848000</v>
      </c>
      <c r="G84" s="65">
        <v>0</v>
      </c>
      <c r="H84" s="65">
        <v>0</v>
      </c>
      <c r="I84" s="65">
        <f t="shared" si="11"/>
        <v>9348000</v>
      </c>
      <c r="J84" s="65">
        <f t="shared" si="12"/>
        <v>101621600</v>
      </c>
      <c r="K84" s="65">
        <f t="shared" si="13"/>
        <v>98378400</v>
      </c>
      <c r="L84" s="65">
        <f t="shared" si="8"/>
        <v>200000000</v>
      </c>
    </row>
    <row r="85" spans="1:15" x14ac:dyDescent="0.3">
      <c r="A85" s="43"/>
      <c r="B85" s="51">
        <f t="shared" si="6"/>
        <v>12</v>
      </c>
      <c r="C85" s="65">
        <f t="shared" si="7"/>
        <v>73563200</v>
      </c>
      <c r="D85" s="65">
        <f t="shared" si="9"/>
        <v>15992000</v>
      </c>
      <c r="E85" s="65">
        <v>0</v>
      </c>
      <c r="F85" s="65">
        <f t="shared" si="10"/>
        <v>16000</v>
      </c>
      <c r="G85" s="65">
        <v>0</v>
      </c>
      <c r="H85" s="65">
        <v>0</v>
      </c>
      <c r="I85" s="65">
        <f t="shared" si="11"/>
        <v>8016000</v>
      </c>
      <c r="J85" s="65">
        <f t="shared" si="12"/>
        <v>97587200</v>
      </c>
      <c r="K85" s="65">
        <f t="shared" si="13"/>
        <v>102412800</v>
      </c>
      <c r="L85" s="65">
        <f t="shared" si="8"/>
        <v>200000000</v>
      </c>
    </row>
    <row r="86" spans="1:15" x14ac:dyDescent="0.3">
      <c r="A86" s="44"/>
      <c r="B86" s="51">
        <f t="shared" si="6"/>
        <v>13</v>
      </c>
      <c r="C86" s="65">
        <f t="shared" si="7"/>
        <v>72026800</v>
      </c>
      <c r="D86" s="65">
        <f t="shared" si="9"/>
        <v>15658000</v>
      </c>
      <c r="E86" s="65">
        <v>0</v>
      </c>
      <c r="F86" s="65">
        <v>0</v>
      </c>
      <c r="G86" s="65">
        <v>0</v>
      </c>
      <c r="H86" s="65">
        <v>0</v>
      </c>
      <c r="I86" s="65">
        <f t="shared" si="11"/>
        <v>6684000</v>
      </c>
      <c r="J86" s="65">
        <f t="shared" si="12"/>
        <v>94368800</v>
      </c>
      <c r="K86" s="65">
        <f t="shared" si="13"/>
        <v>105631200</v>
      </c>
      <c r="L86" s="65">
        <f t="shared" si="8"/>
        <v>200000000</v>
      </c>
    </row>
    <row r="87" spans="1:15" x14ac:dyDescent="0.3">
      <c r="A87" s="44"/>
      <c r="B87" s="51">
        <f t="shared" si="6"/>
        <v>14</v>
      </c>
      <c r="C87" s="65">
        <f t="shared" si="7"/>
        <v>70490400</v>
      </c>
      <c r="D87" s="65">
        <f t="shared" si="9"/>
        <v>15324000</v>
      </c>
      <c r="E87" s="65">
        <v>0</v>
      </c>
      <c r="F87" s="65">
        <v>0</v>
      </c>
      <c r="G87" s="65">
        <v>0</v>
      </c>
      <c r="H87" s="65">
        <v>0</v>
      </c>
      <c r="I87" s="65">
        <f t="shared" si="11"/>
        <v>5352000</v>
      </c>
      <c r="J87" s="65">
        <f t="shared" si="12"/>
        <v>91166400</v>
      </c>
      <c r="K87" s="65">
        <f t="shared" si="13"/>
        <v>108833600</v>
      </c>
      <c r="L87" s="65">
        <f t="shared" si="8"/>
        <v>200000000</v>
      </c>
    </row>
    <row r="88" spans="1:15" x14ac:dyDescent="0.3">
      <c r="A88" s="44"/>
      <c r="B88" s="51">
        <f t="shared" si="6"/>
        <v>15</v>
      </c>
      <c r="C88" s="65">
        <f t="shared" si="7"/>
        <v>68954000</v>
      </c>
      <c r="D88" s="65">
        <f t="shared" si="9"/>
        <v>14990000</v>
      </c>
      <c r="E88" s="65">
        <v>0</v>
      </c>
      <c r="F88" s="65">
        <v>0</v>
      </c>
      <c r="G88" s="65">
        <v>0</v>
      </c>
      <c r="H88" s="65">
        <v>0</v>
      </c>
      <c r="I88" s="65">
        <f t="shared" si="11"/>
        <v>4020000</v>
      </c>
      <c r="J88" s="65">
        <f t="shared" si="12"/>
        <v>87964000</v>
      </c>
      <c r="K88" s="65">
        <f t="shared" si="13"/>
        <v>112036000</v>
      </c>
      <c r="L88" s="65">
        <f t="shared" si="8"/>
        <v>200000000</v>
      </c>
    </row>
    <row r="89" spans="1:15" x14ac:dyDescent="0.3">
      <c r="A89" s="44"/>
      <c r="B89" s="51">
        <f t="shared" si="6"/>
        <v>16</v>
      </c>
      <c r="C89" s="65">
        <f t="shared" si="7"/>
        <v>67417600</v>
      </c>
      <c r="D89" s="65">
        <f t="shared" si="9"/>
        <v>14656000</v>
      </c>
      <c r="E89" s="65">
        <v>0</v>
      </c>
      <c r="F89" s="65">
        <v>0</v>
      </c>
      <c r="G89" s="65">
        <v>0</v>
      </c>
      <c r="H89" s="65">
        <v>0</v>
      </c>
      <c r="I89" s="65">
        <f t="shared" si="11"/>
        <v>2688000</v>
      </c>
      <c r="J89" s="65">
        <f t="shared" si="12"/>
        <v>84761600</v>
      </c>
      <c r="K89" s="65">
        <f t="shared" si="13"/>
        <v>115238400</v>
      </c>
      <c r="L89" s="65">
        <f t="shared" si="8"/>
        <v>200000000</v>
      </c>
    </row>
    <row r="90" spans="1:15" x14ac:dyDescent="0.3">
      <c r="A90" s="44"/>
      <c r="B90" s="51">
        <f t="shared" si="6"/>
        <v>17</v>
      </c>
      <c r="C90" s="65">
        <f t="shared" si="7"/>
        <v>65881200</v>
      </c>
      <c r="D90" s="65">
        <f t="shared" si="9"/>
        <v>14322000</v>
      </c>
      <c r="E90" s="65">
        <v>0</v>
      </c>
      <c r="F90" s="65">
        <v>0</v>
      </c>
      <c r="G90" s="65">
        <v>0</v>
      </c>
      <c r="H90" s="65">
        <v>0</v>
      </c>
      <c r="I90" s="65">
        <f t="shared" si="11"/>
        <v>1356000</v>
      </c>
      <c r="J90" s="65">
        <f t="shared" si="12"/>
        <v>81559200</v>
      </c>
      <c r="K90" s="65">
        <f t="shared" si="13"/>
        <v>118440800</v>
      </c>
      <c r="L90" s="65">
        <f t="shared" si="8"/>
        <v>200000000</v>
      </c>
    </row>
    <row r="91" spans="1:15" x14ac:dyDescent="0.3">
      <c r="A91" s="79" t="s">
        <v>29</v>
      </c>
      <c r="B91" s="51">
        <f t="shared" si="6"/>
        <v>18</v>
      </c>
      <c r="C91" s="65">
        <f t="shared" si="7"/>
        <v>64344800</v>
      </c>
      <c r="D91" s="65">
        <f t="shared" si="9"/>
        <v>13988000</v>
      </c>
      <c r="E91" s="65">
        <v>0</v>
      </c>
      <c r="F91" s="65">
        <v>0</v>
      </c>
      <c r="G91" s="65">
        <v>0</v>
      </c>
      <c r="H91" s="65">
        <v>0</v>
      </c>
      <c r="I91" s="65">
        <f t="shared" si="11"/>
        <v>24000</v>
      </c>
      <c r="J91" s="65">
        <f t="shared" si="12"/>
        <v>78356800</v>
      </c>
      <c r="K91" s="65">
        <f t="shared" si="13"/>
        <v>121643200</v>
      </c>
      <c r="L91" s="65">
        <f t="shared" si="8"/>
        <v>200000000</v>
      </c>
    </row>
    <row r="92" spans="1:15" x14ac:dyDescent="0.3">
      <c r="A92" s="44"/>
      <c r="B92" s="51">
        <f t="shared" si="6"/>
        <v>19</v>
      </c>
      <c r="C92" s="65">
        <f t="shared" si="7"/>
        <v>62808400</v>
      </c>
      <c r="D92" s="65">
        <f t="shared" si="9"/>
        <v>13654000</v>
      </c>
      <c r="E92" s="65">
        <v>0</v>
      </c>
      <c r="F92" s="65">
        <v>0</v>
      </c>
      <c r="G92" s="65">
        <v>0</v>
      </c>
      <c r="H92" s="65">
        <v>0</v>
      </c>
      <c r="I92" s="65">
        <v>0</v>
      </c>
      <c r="J92" s="65">
        <f t="shared" si="12"/>
        <v>76462400</v>
      </c>
      <c r="K92" s="65">
        <f t="shared" si="13"/>
        <v>123537600</v>
      </c>
      <c r="L92" s="65">
        <f t="shared" si="8"/>
        <v>200000000</v>
      </c>
    </row>
    <row r="93" spans="1:15" x14ac:dyDescent="0.3">
      <c r="A93" s="44"/>
      <c r="B93" s="51">
        <f t="shared" si="6"/>
        <v>20</v>
      </c>
      <c r="C93" s="65">
        <f t="shared" si="7"/>
        <v>61272000</v>
      </c>
      <c r="D93" s="65">
        <f t="shared" si="9"/>
        <v>13320000</v>
      </c>
      <c r="E93" s="65">
        <v>0</v>
      </c>
      <c r="F93" s="65">
        <v>0</v>
      </c>
      <c r="G93" s="65">
        <v>0</v>
      </c>
      <c r="H93" s="65">
        <v>0</v>
      </c>
      <c r="I93" s="65">
        <v>0</v>
      </c>
      <c r="J93" s="65">
        <f t="shared" si="12"/>
        <v>74592000</v>
      </c>
      <c r="K93" s="65">
        <f t="shared" si="13"/>
        <v>125408000</v>
      </c>
      <c r="L93" s="65">
        <f t="shared" si="8"/>
        <v>200000000</v>
      </c>
    </row>
    <row r="94" spans="1:15" x14ac:dyDescent="0.3">
      <c r="A94" s="44"/>
      <c r="B94" s="51">
        <f t="shared" si="6"/>
        <v>21</v>
      </c>
      <c r="C94" s="65">
        <f t="shared" si="7"/>
        <v>59735600</v>
      </c>
      <c r="D94" s="65">
        <f t="shared" si="9"/>
        <v>12986000</v>
      </c>
      <c r="E94" s="65">
        <v>0</v>
      </c>
      <c r="F94" s="65">
        <v>0</v>
      </c>
      <c r="G94" s="65">
        <v>0</v>
      </c>
      <c r="H94" s="65">
        <v>0</v>
      </c>
      <c r="I94" s="65">
        <v>0</v>
      </c>
      <c r="J94" s="65">
        <f t="shared" si="12"/>
        <v>72721600</v>
      </c>
      <c r="K94" s="65">
        <f t="shared" si="13"/>
        <v>127278400</v>
      </c>
      <c r="L94" s="65">
        <f t="shared" si="8"/>
        <v>200000000</v>
      </c>
    </row>
    <row r="95" spans="1:15" x14ac:dyDescent="0.3">
      <c r="A95" s="44"/>
      <c r="B95" s="51">
        <f t="shared" si="6"/>
        <v>22</v>
      </c>
      <c r="C95" s="65">
        <f t="shared" si="7"/>
        <v>58199200</v>
      </c>
      <c r="D95" s="65">
        <f t="shared" si="9"/>
        <v>12652000</v>
      </c>
      <c r="E95" s="65">
        <v>0</v>
      </c>
      <c r="F95" s="65">
        <v>0</v>
      </c>
      <c r="G95" s="65">
        <v>0</v>
      </c>
      <c r="H95" s="65">
        <v>0</v>
      </c>
      <c r="I95" s="65">
        <v>0</v>
      </c>
      <c r="J95" s="65">
        <f t="shared" si="12"/>
        <v>70851200</v>
      </c>
      <c r="K95" s="65">
        <f t="shared" si="13"/>
        <v>129148800</v>
      </c>
      <c r="L95" s="65">
        <f t="shared" si="8"/>
        <v>200000000</v>
      </c>
    </row>
    <row r="96" spans="1:15" x14ac:dyDescent="0.3">
      <c r="A96" s="44"/>
      <c r="B96" s="51">
        <f t="shared" si="6"/>
        <v>23</v>
      </c>
      <c r="C96" s="65">
        <f t="shared" si="7"/>
        <v>56662800</v>
      </c>
      <c r="D96" s="65">
        <f t="shared" si="9"/>
        <v>12318000</v>
      </c>
      <c r="E96" s="65">
        <v>0</v>
      </c>
      <c r="F96" s="65">
        <v>0</v>
      </c>
      <c r="G96" s="65">
        <v>0</v>
      </c>
      <c r="H96" s="65">
        <v>0</v>
      </c>
      <c r="I96" s="65">
        <v>0</v>
      </c>
      <c r="J96" s="65">
        <f t="shared" si="12"/>
        <v>68980800</v>
      </c>
      <c r="K96" s="65">
        <f t="shared" si="13"/>
        <v>131019200</v>
      </c>
      <c r="L96" s="65">
        <f t="shared" si="8"/>
        <v>200000000</v>
      </c>
    </row>
    <row r="97" spans="1:12" x14ac:dyDescent="0.3">
      <c r="A97" s="44"/>
      <c r="B97" s="51">
        <f t="shared" si="6"/>
        <v>24</v>
      </c>
      <c r="C97" s="65">
        <f t="shared" si="7"/>
        <v>55126400</v>
      </c>
      <c r="D97" s="65">
        <f t="shared" si="9"/>
        <v>11984000</v>
      </c>
      <c r="E97" s="65">
        <v>0</v>
      </c>
      <c r="F97" s="65">
        <v>0</v>
      </c>
      <c r="G97" s="65">
        <v>0</v>
      </c>
      <c r="H97" s="65">
        <v>0</v>
      </c>
      <c r="I97" s="65">
        <v>0</v>
      </c>
      <c r="J97" s="65">
        <f t="shared" si="12"/>
        <v>67110400</v>
      </c>
      <c r="K97" s="65">
        <f t="shared" si="13"/>
        <v>132889600</v>
      </c>
      <c r="L97" s="65">
        <f t="shared" si="8"/>
        <v>200000000</v>
      </c>
    </row>
    <row r="98" spans="1:12" x14ac:dyDescent="0.3">
      <c r="A98" s="47"/>
      <c r="B98" s="51">
        <f t="shared" si="6"/>
        <v>25</v>
      </c>
      <c r="C98" s="65">
        <f t="shared" si="7"/>
        <v>53590000</v>
      </c>
      <c r="D98" s="65">
        <f t="shared" si="9"/>
        <v>11650000</v>
      </c>
      <c r="E98" s="65">
        <v>0</v>
      </c>
      <c r="F98" s="65">
        <v>0</v>
      </c>
      <c r="G98" s="65">
        <v>0</v>
      </c>
      <c r="H98" s="65">
        <v>0</v>
      </c>
      <c r="I98" s="65">
        <v>0</v>
      </c>
      <c r="J98" s="65">
        <f t="shared" si="12"/>
        <v>65240000</v>
      </c>
      <c r="K98" s="65">
        <f t="shared" si="13"/>
        <v>134760000</v>
      </c>
      <c r="L98" s="65">
        <f t="shared" si="8"/>
        <v>200000000</v>
      </c>
    </row>
    <row r="99" spans="1:12" x14ac:dyDescent="0.3">
      <c r="A99" s="47"/>
      <c r="B99" s="51">
        <f t="shared" si="6"/>
        <v>26</v>
      </c>
      <c r="C99" s="65">
        <f t="shared" si="7"/>
        <v>52053600</v>
      </c>
      <c r="D99" s="65">
        <f t="shared" si="9"/>
        <v>11316000</v>
      </c>
      <c r="E99" s="65">
        <v>0</v>
      </c>
      <c r="F99" s="65">
        <v>0</v>
      </c>
      <c r="G99" s="65">
        <v>0</v>
      </c>
      <c r="H99" s="65">
        <v>0</v>
      </c>
      <c r="I99" s="65">
        <v>0</v>
      </c>
      <c r="J99" s="65">
        <f t="shared" si="12"/>
        <v>63369600</v>
      </c>
      <c r="K99" s="65">
        <f t="shared" si="13"/>
        <v>136630400</v>
      </c>
      <c r="L99" s="65">
        <f t="shared" si="8"/>
        <v>200000000</v>
      </c>
    </row>
    <row r="100" spans="1:12" x14ac:dyDescent="0.3">
      <c r="A100" s="47"/>
      <c r="B100" s="51">
        <f t="shared" si="6"/>
        <v>27</v>
      </c>
      <c r="C100" s="65">
        <f t="shared" si="7"/>
        <v>50517200</v>
      </c>
      <c r="D100" s="65">
        <f t="shared" si="9"/>
        <v>10982000</v>
      </c>
      <c r="E100" s="65">
        <v>0</v>
      </c>
      <c r="F100" s="65">
        <v>0</v>
      </c>
      <c r="G100" s="65">
        <v>0</v>
      </c>
      <c r="H100" s="65">
        <v>0</v>
      </c>
      <c r="I100" s="65">
        <v>0</v>
      </c>
      <c r="J100" s="65">
        <f t="shared" si="12"/>
        <v>61499200</v>
      </c>
      <c r="K100" s="65">
        <f t="shared" si="13"/>
        <v>138500800</v>
      </c>
      <c r="L100" s="65">
        <f t="shared" si="8"/>
        <v>200000000</v>
      </c>
    </row>
    <row r="101" spans="1:12" x14ac:dyDescent="0.3">
      <c r="A101" s="47"/>
      <c r="B101" s="51">
        <f t="shared" si="6"/>
        <v>28</v>
      </c>
      <c r="C101" s="65">
        <f t="shared" si="7"/>
        <v>48980800</v>
      </c>
      <c r="D101" s="65">
        <f t="shared" si="9"/>
        <v>10648000</v>
      </c>
      <c r="E101" s="65">
        <v>0</v>
      </c>
      <c r="F101" s="65">
        <v>0</v>
      </c>
      <c r="G101" s="65">
        <v>0</v>
      </c>
      <c r="H101" s="65">
        <v>0</v>
      </c>
      <c r="I101" s="65">
        <v>0</v>
      </c>
      <c r="J101" s="65">
        <f t="shared" si="12"/>
        <v>59628800</v>
      </c>
      <c r="K101" s="65">
        <f t="shared" si="13"/>
        <v>140371200</v>
      </c>
      <c r="L101" s="65">
        <f t="shared" si="8"/>
        <v>200000000</v>
      </c>
    </row>
    <row r="102" spans="1:12" x14ac:dyDescent="0.3">
      <c r="A102" s="47"/>
      <c r="B102" s="51">
        <f t="shared" si="6"/>
        <v>29</v>
      </c>
      <c r="C102" s="65">
        <f t="shared" si="7"/>
        <v>47444400</v>
      </c>
      <c r="D102" s="65">
        <f t="shared" si="9"/>
        <v>10314000</v>
      </c>
      <c r="E102" s="65">
        <v>0</v>
      </c>
      <c r="F102" s="65">
        <v>0</v>
      </c>
      <c r="G102" s="65">
        <v>0</v>
      </c>
      <c r="H102" s="65">
        <v>0</v>
      </c>
      <c r="I102" s="65">
        <v>0</v>
      </c>
      <c r="J102" s="65">
        <f t="shared" si="12"/>
        <v>57758400</v>
      </c>
      <c r="K102" s="65">
        <f t="shared" si="13"/>
        <v>142241600</v>
      </c>
      <c r="L102" s="65">
        <f t="shared" si="8"/>
        <v>200000000</v>
      </c>
    </row>
    <row r="103" spans="1:12" x14ac:dyDescent="0.3">
      <c r="A103" s="80" t="s">
        <v>30</v>
      </c>
      <c r="B103" s="51">
        <f t="shared" si="6"/>
        <v>30</v>
      </c>
      <c r="C103" s="65">
        <f t="shared" si="7"/>
        <v>45908000</v>
      </c>
      <c r="D103" s="65">
        <f t="shared" si="9"/>
        <v>9980000</v>
      </c>
      <c r="E103" s="65">
        <v>0</v>
      </c>
      <c r="F103" s="65">
        <v>0</v>
      </c>
      <c r="G103" s="65">
        <v>0</v>
      </c>
      <c r="H103" s="65">
        <v>0</v>
      </c>
      <c r="I103" s="65">
        <v>0</v>
      </c>
      <c r="J103" s="65">
        <f t="shared" si="12"/>
        <v>55888000</v>
      </c>
      <c r="K103" s="65">
        <f t="shared" si="13"/>
        <v>144112000</v>
      </c>
      <c r="L103" s="65">
        <f t="shared" si="8"/>
        <v>200000000</v>
      </c>
    </row>
    <row r="104" spans="1:12" x14ac:dyDescent="0.3">
      <c r="A104" s="47"/>
      <c r="B104" s="51">
        <f t="shared" si="6"/>
        <v>31</v>
      </c>
      <c r="C104" s="65">
        <f t="shared" si="7"/>
        <v>44371600</v>
      </c>
      <c r="D104" s="65">
        <f t="shared" si="9"/>
        <v>9646000</v>
      </c>
      <c r="E104" s="65">
        <v>0</v>
      </c>
      <c r="F104" s="65">
        <v>0</v>
      </c>
      <c r="G104" s="65">
        <v>0</v>
      </c>
      <c r="H104" s="65">
        <v>0</v>
      </c>
      <c r="I104" s="65">
        <v>0</v>
      </c>
      <c r="J104" s="65">
        <f t="shared" si="12"/>
        <v>54017600</v>
      </c>
      <c r="K104" s="65">
        <f t="shared" si="13"/>
        <v>145982400</v>
      </c>
      <c r="L104" s="65">
        <f t="shared" si="8"/>
        <v>200000000</v>
      </c>
    </row>
    <row r="105" spans="1:12" x14ac:dyDescent="0.3">
      <c r="A105" s="47"/>
      <c r="B105" s="51">
        <f t="shared" si="6"/>
        <v>32</v>
      </c>
      <c r="C105" s="65">
        <f t="shared" si="7"/>
        <v>42835200</v>
      </c>
      <c r="D105" s="65">
        <f t="shared" si="9"/>
        <v>9312000</v>
      </c>
      <c r="E105" s="65">
        <v>0</v>
      </c>
      <c r="F105" s="65">
        <v>0</v>
      </c>
      <c r="G105" s="65">
        <v>0</v>
      </c>
      <c r="H105" s="65">
        <v>0</v>
      </c>
      <c r="I105" s="65">
        <v>0</v>
      </c>
      <c r="J105" s="65">
        <f t="shared" si="12"/>
        <v>52147200</v>
      </c>
      <c r="K105" s="65">
        <f t="shared" si="13"/>
        <v>147852800</v>
      </c>
      <c r="L105" s="65">
        <f t="shared" si="8"/>
        <v>200000000</v>
      </c>
    </row>
    <row r="106" spans="1:12" x14ac:dyDescent="0.3">
      <c r="A106" s="47"/>
      <c r="B106" s="51">
        <f t="shared" si="6"/>
        <v>33</v>
      </c>
      <c r="C106" s="65">
        <f t="shared" si="7"/>
        <v>41298800</v>
      </c>
      <c r="D106" s="65">
        <f t="shared" si="9"/>
        <v>8978000</v>
      </c>
      <c r="E106" s="65">
        <v>0</v>
      </c>
      <c r="F106" s="65">
        <v>0</v>
      </c>
      <c r="G106" s="65">
        <v>0</v>
      </c>
      <c r="H106" s="65">
        <v>0</v>
      </c>
      <c r="I106" s="65">
        <v>0</v>
      </c>
      <c r="J106" s="65">
        <f t="shared" si="12"/>
        <v>50276800</v>
      </c>
      <c r="K106" s="65">
        <f t="shared" si="13"/>
        <v>149723200</v>
      </c>
      <c r="L106" s="65">
        <f t="shared" si="8"/>
        <v>200000000</v>
      </c>
    </row>
    <row r="107" spans="1:12" x14ac:dyDescent="0.3">
      <c r="A107" s="47"/>
      <c r="B107" s="51">
        <f t="shared" si="6"/>
        <v>34</v>
      </c>
      <c r="C107" s="65">
        <f t="shared" ref="C107:C132" si="14">+C106-H$14</f>
        <v>39762400</v>
      </c>
      <c r="D107" s="65">
        <f t="shared" si="9"/>
        <v>8644000</v>
      </c>
      <c r="E107" s="65">
        <v>0</v>
      </c>
      <c r="F107" s="65">
        <v>0</v>
      </c>
      <c r="G107" s="65">
        <v>0</v>
      </c>
      <c r="H107" s="65">
        <v>0</v>
      </c>
      <c r="I107" s="65">
        <v>0</v>
      </c>
      <c r="J107" s="65">
        <f t="shared" si="12"/>
        <v>48406400</v>
      </c>
      <c r="K107" s="65">
        <f t="shared" si="13"/>
        <v>151593600</v>
      </c>
      <c r="L107" s="65">
        <f t="shared" si="8"/>
        <v>200000000</v>
      </c>
    </row>
    <row r="108" spans="1:12" x14ac:dyDescent="0.3">
      <c r="A108" s="47"/>
      <c r="B108" s="51">
        <f t="shared" si="6"/>
        <v>35</v>
      </c>
      <c r="C108" s="65">
        <f t="shared" si="14"/>
        <v>38226000</v>
      </c>
      <c r="D108" s="65">
        <f t="shared" si="9"/>
        <v>8310000</v>
      </c>
      <c r="E108" s="65">
        <v>0</v>
      </c>
      <c r="F108" s="65">
        <v>0</v>
      </c>
      <c r="G108" s="65">
        <v>0</v>
      </c>
      <c r="H108" s="65">
        <v>0</v>
      </c>
      <c r="I108" s="65">
        <v>0</v>
      </c>
      <c r="J108" s="65">
        <f t="shared" si="12"/>
        <v>46536000</v>
      </c>
      <c r="K108" s="65">
        <f t="shared" si="13"/>
        <v>153464000</v>
      </c>
      <c r="L108" s="65">
        <f t="shared" si="8"/>
        <v>200000000</v>
      </c>
    </row>
    <row r="109" spans="1:12" x14ac:dyDescent="0.3">
      <c r="A109" s="47"/>
      <c r="B109" s="51">
        <f t="shared" si="6"/>
        <v>36</v>
      </c>
      <c r="C109" s="65">
        <f t="shared" si="14"/>
        <v>36689600</v>
      </c>
      <c r="D109" s="65">
        <f t="shared" si="9"/>
        <v>7976000</v>
      </c>
      <c r="E109" s="65">
        <v>0</v>
      </c>
      <c r="F109" s="65">
        <v>0</v>
      </c>
      <c r="G109" s="65">
        <v>0</v>
      </c>
      <c r="H109" s="65">
        <v>0</v>
      </c>
      <c r="I109" s="65">
        <v>0</v>
      </c>
      <c r="J109" s="65">
        <f t="shared" si="12"/>
        <v>44665600</v>
      </c>
      <c r="K109" s="65">
        <f t="shared" si="13"/>
        <v>155334400</v>
      </c>
      <c r="L109" s="65">
        <f t="shared" si="8"/>
        <v>200000000</v>
      </c>
    </row>
    <row r="110" spans="1:12" x14ac:dyDescent="0.3">
      <c r="A110" s="45"/>
      <c r="B110" s="51">
        <f t="shared" si="6"/>
        <v>37</v>
      </c>
      <c r="C110" s="65">
        <f t="shared" si="14"/>
        <v>35153200</v>
      </c>
      <c r="D110" s="65">
        <f t="shared" si="9"/>
        <v>7642000</v>
      </c>
      <c r="E110" s="65">
        <v>0</v>
      </c>
      <c r="F110" s="65">
        <v>0</v>
      </c>
      <c r="G110" s="65">
        <v>0</v>
      </c>
      <c r="H110" s="65">
        <v>0</v>
      </c>
      <c r="I110" s="65">
        <v>0</v>
      </c>
      <c r="J110" s="65">
        <f t="shared" si="12"/>
        <v>42795200</v>
      </c>
      <c r="K110" s="65">
        <f t="shared" si="13"/>
        <v>157204800</v>
      </c>
      <c r="L110" s="65">
        <f t="shared" si="8"/>
        <v>200000000</v>
      </c>
    </row>
    <row r="111" spans="1:12" x14ac:dyDescent="0.3">
      <c r="A111" s="45"/>
      <c r="B111" s="51">
        <f t="shared" si="6"/>
        <v>38</v>
      </c>
      <c r="C111" s="65">
        <f t="shared" si="14"/>
        <v>33616800</v>
      </c>
      <c r="D111" s="65">
        <f t="shared" si="9"/>
        <v>7308000</v>
      </c>
      <c r="E111" s="65">
        <v>0</v>
      </c>
      <c r="F111" s="65">
        <v>0</v>
      </c>
      <c r="G111" s="65">
        <v>0</v>
      </c>
      <c r="H111" s="65">
        <v>0</v>
      </c>
      <c r="I111" s="65">
        <v>0</v>
      </c>
      <c r="J111" s="65">
        <f t="shared" si="12"/>
        <v>40924800</v>
      </c>
      <c r="K111" s="65">
        <f t="shared" si="13"/>
        <v>159075200</v>
      </c>
      <c r="L111" s="65">
        <f t="shared" si="8"/>
        <v>200000000</v>
      </c>
    </row>
    <row r="112" spans="1:12" x14ac:dyDescent="0.3">
      <c r="A112" s="45"/>
      <c r="B112" s="51">
        <f t="shared" si="6"/>
        <v>39</v>
      </c>
      <c r="C112" s="65">
        <f t="shared" si="14"/>
        <v>32080400</v>
      </c>
      <c r="D112" s="65">
        <f t="shared" si="9"/>
        <v>6974000</v>
      </c>
      <c r="E112" s="65">
        <v>0</v>
      </c>
      <c r="F112" s="65">
        <v>0</v>
      </c>
      <c r="G112" s="65">
        <v>0</v>
      </c>
      <c r="H112" s="65">
        <v>0</v>
      </c>
      <c r="I112" s="65">
        <v>0</v>
      </c>
      <c r="J112" s="65">
        <f t="shared" si="12"/>
        <v>39054400</v>
      </c>
      <c r="K112" s="65">
        <f t="shared" si="13"/>
        <v>160945600</v>
      </c>
      <c r="L112" s="65">
        <f t="shared" si="8"/>
        <v>200000000</v>
      </c>
    </row>
    <row r="113" spans="1:12" x14ac:dyDescent="0.3">
      <c r="A113" s="45"/>
      <c r="B113" s="51">
        <f t="shared" si="6"/>
        <v>40</v>
      </c>
      <c r="C113" s="65">
        <f t="shared" si="14"/>
        <v>30544000</v>
      </c>
      <c r="D113" s="65">
        <f t="shared" si="9"/>
        <v>6640000</v>
      </c>
      <c r="E113" s="65">
        <v>0</v>
      </c>
      <c r="F113" s="65">
        <v>0</v>
      </c>
      <c r="G113" s="65">
        <v>0</v>
      </c>
      <c r="H113" s="65">
        <v>0</v>
      </c>
      <c r="I113" s="65">
        <v>0</v>
      </c>
      <c r="J113" s="65">
        <f t="shared" si="12"/>
        <v>37184000</v>
      </c>
      <c r="K113" s="65">
        <f t="shared" si="13"/>
        <v>162816000</v>
      </c>
      <c r="L113" s="65">
        <f t="shared" si="8"/>
        <v>200000000</v>
      </c>
    </row>
    <row r="114" spans="1:12" x14ac:dyDescent="0.3">
      <c r="A114" s="45"/>
      <c r="B114" s="51">
        <f t="shared" si="6"/>
        <v>41</v>
      </c>
      <c r="C114" s="65">
        <f t="shared" si="14"/>
        <v>29007600</v>
      </c>
      <c r="D114" s="65">
        <f t="shared" si="9"/>
        <v>6306000</v>
      </c>
      <c r="E114" s="65">
        <v>0</v>
      </c>
      <c r="F114" s="65">
        <v>0</v>
      </c>
      <c r="G114" s="65">
        <v>0</v>
      </c>
      <c r="H114" s="65">
        <v>0</v>
      </c>
      <c r="I114" s="65">
        <v>0</v>
      </c>
      <c r="J114" s="65">
        <f t="shared" si="12"/>
        <v>35313600</v>
      </c>
      <c r="K114" s="65">
        <f t="shared" si="13"/>
        <v>164686400</v>
      </c>
      <c r="L114" s="65">
        <f t="shared" si="8"/>
        <v>200000000</v>
      </c>
    </row>
    <row r="115" spans="1:12" x14ac:dyDescent="0.3">
      <c r="A115" s="81" t="s">
        <v>31</v>
      </c>
      <c r="B115" s="51">
        <f t="shared" si="6"/>
        <v>42</v>
      </c>
      <c r="C115" s="65">
        <f t="shared" si="14"/>
        <v>27471200</v>
      </c>
      <c r="D115" s="65">
        <f t="shared" si="9"/>
        <v>5972000</v>
      </c>
      <c r="E115" s="65">
        <v>0</v>
      </c>
      <c r="F115" s="65">
        <v>0</v>
      </c>
      <c r="G115" s="65">
        <v>0</v>
      </c>
      <c r="H115" s="65">
        <v>0</v>
      </c>
      <c r="I115" s="65">
        <v>0</v>
      </c>
      <c r="J115" s="65">
        <f t="shared" si="12"/>
        <v>33443200</v>
      </c>
      <c r="K115" s="65">
        <f t="shared" si="13"/>
        <v>166556800</v>
      </c>
      <c r="L115" s="65">
        <f t="shared" si="8"/>
        <v>200000000</v>
      </c>
    </row>
    <row r="116" spans="1:12" x14ac:dyDescent="0.3">
      <c r="A116" s="45"/>
      <c r="B116" s="51">
        <f t="shared" si="6"/>
        <v>43</v>
      </c>
      <c r="C116" s="65">
        <f t="shared" si="14"/>
        <v>25934800</v>
      </c>
      <c r="D116" s="65">
        <f t="shared" si="9"/>
        <v>5638000</v>
      </c>
      <c r="E116" s="65">
        <v>0</v>
      </c>
      <c r="F116" s="65">
        <v>0</v>
      </c>
      <c r="G116" s="65">
        <v>0</v>
      </c>
      <c r="H116" s="65">
        <v>0</v>
      </c>
      <c r="I116" s="65">
        <v>0</v>
      </c>
      <c r="J116" s="65">
        <f t="shared" si="12"/>
        <v>31572800</v>
      </c>
      <c r="K116" s="65">
        <f t="shared" si="13"/>
        <v>168427200</v>
      </c>
      <c r="L116" s="65">
        <f t="shared" si="8"/>
        <v>200000000</v>
      </c>
    </row>
    <row r="117" spans="1:12" x14ac:dyDescent="0.3">
      <c r="A117" s="45"/>
      <c r="B117" s="51">
        <f t="shared" si="6"/>
        <v>44</v>
      </c>
      <c r="C117" s="65">
        <f t="shared" si="14"/>
        <v>24398400</v>
      </c>
      <c r="D117" s="65">
        <f t="shared" si="9"/>
        <v>5304000</v>
      </c>
      <c r="E117" s="65">
        <v>0</v>
      </c>
      <c r="F117" s="65">
        <v>0</v>
      </c>
      <c r="G117" s="65">
        <v>0</v>
      </c>
      <c r="H117" s="65">
        <v>0</v>
      </c>
      <c r="I117" s="65">
        <v>0</v>
      </c>
      <c r="J117" s="65">
        <f t="shared" si="12"/>
        <v>29702400</v>
      </c>
      <c r="K117" s="65">
        <f t="shared" si="13"/>
        <v>170297600</v>
      </c>
      <c r="L117" s="65">
        <f t="shared" si="8"/>
        <v>200000000</v>
      </c>
    </row>
    <row r="118" spans="1:12" x14ac:dyDescent="0.3">
      <c r="A118" s="45"/>
      <c r="B118" s="51">
        <f t="shared" si="6"/>
        <v>45</v>
      </c>
      <c r="C118" s="65">
        <f t="shared" si="14"/>
        <v>22862000</v>
      </c>
      <c r="D118" s="65">
        <f t="shared" si="9"/>
        <v>4970000</v>
      </c>
      <c r="E118" s="65">
        <v>0</v>
      </c>
      <c r="F118" s="65">
        <v>0</v>
      </c>
      <c r="G118" s="65">
        <v>0</v>
      </c>
      <c r="H118" s="65">
        <v>0</v>
      </c>
      <c r="I118" s="65">
        <v>0</v>
      </c>
      <c r="J118" s="65">
        <f t="shared" si="12"/>
        <v>27832000</v>
      </c>
      <c r="K118" s="65">
        <f t="shared" si="13"/>
        <v>172168000</v>
      </c>
      <c r="L118" s="65">
        <f t="shared" si="8"/>
        <v>200000000</v>
      </c>
    </row>
    <row r="119" spans="1:12" x14ac:dyDescent="0.3">
      <c r="A119" s="45"/>
      <c r="B119" s="51">
        <f t="shared" si="6"/>
        <v>46</v>
      </c>
      <c r="C119" s="65">
        <f t="shared" si="14"/>
        <v>21325600</v>
      </c>
      <c r="D119" s="65">
        <f t="shared" si="9"/>
        <v>4636000</v>
      </c>
      <c r="E119" s="65">
        <v>0</v>
      </c>
      <c r="F119" s="65">
        <v>0</v>
      </c>
      <c r="G119" s="65">
        <v>0</v>
      </c>
      <c r="H119" s="65">
        <v>0</v>
      </c>
      <c r="I119" s="65">
        <v>0</v>
      </c>
      <c r="J119" s="65">
        <f t="shared" si="12"/>
        <v>25961600</v>
      </c>
      <c r="K119" s="65">
        <f t="shared" si="13"/>
        <v>174038400</v>
      </c>
      <c r="L119" s="65">
        <f t="shared" si="8"/>
        <v>200000000</v>
      </c>
    </row>
    <row r="120" spans="1:12" x14ac:dyDescent="0.3">
      <c r="A120" s="45"/>
      <c r="B120" s="51">
        <f t="shared" si="6"/>
        <v>47</v>
      </c>
      <c r="C120" s="65">
        <f t="shared" si="14"/>
        <v>19789200</v>
      </c>
      <c r="D120" s="65">
        <f t="shared" si="9"/>
        <v>4302000</v>
      </c>
      <c r="E120" s="65">
        <v>0</v>
      </c>
      <c r="F120" s="65">
        <v>0</v>
      </c>
      <c r="G120" s="65">
        <v>0</v>
      </c>
      <c r="H120" s="65">
        <v>0</v>
      </c>
      <c r="I120" s="65">
        <v>0</v>
      </c>
      <c r="J120" s="65">
        <f t="shared" si="12"/>
        <v>24091200</v>
      </c>
      <c r="K120" s="65">
        <f t="shared" si="13"/>
        <v>175908800</v>
      </c>
      <c r="L120" s="65">
        <f t="shared" si="8"/>
        <v>200000000</v>
      </c>
    </row>
    <row r="121" spans="1:12" x14ac:dyDescent="0.3">
      <c r="A121" s="45"/>
      <c r="B121" s="51">
        <f t="shared" si="6"/>
        <v>48</v>
      </c>
      <c r="C121" s="65">
        <f t="shared" si="14"/>
        <v>18252800</v>
      </c>
      <c r="D121" s="65">
        <f t="shared" si="9"/>
        <v>3968000</v>
      </c>
      <c r="E121" s="65">
        <v>0</v>
      </c>
      <c r="F121" s="65">
        <v>0</v>
      </c>
      <c r="G121" s="65">
        <v>0</v>
      </c>
      <c r="H121" s="65">
        <v>0</v>
      </c>
      <c r="I121" s="65">
        <v>0</v>
      </c>
      <c r="J121" s="65">
        <f t="shared" si="12"/>
        <v>22220800</v>
      </c>
      <c r="K121" s="65">
        <f t="shared" si="13"/>
        <v>177779200</v>
      </c>
      <c r="L121" s="65">
        <f t="shared" si="8"/>
        <v>200000000</v>
      </c>
    </row>
    <row r="122" spans="1:12" x14ac:dyDescent="0.3">
      <c r="A122" s="46"/>
      <c r="B122" s="51">
        <f t="shared" si="6"/>
        <v>49</v>
      </c>
      <c r="C122" s="65">
        <f t="shared" si="14"/>
        <v>16716400</v>
      </c>
      <c r="D122" s="65">
        <f t="shared" si="9"/>
        <v>3634000</v>
      </c>
      <c r="E122" s="65">
        <v>0</v>
      </c>
      <c r="F122" s="65">
        <v>0</v>
      </c>
      <c r="G122" s="65">
        <v>0</v>
      </c>
      <c r="H122" s="65">
        <v>0</v>
      </c>
      <c r="I122" s="65">
        <v>0</v>
      </c>
      <c r="J122" s="65">
        <f t="shared" si="12"/>
        <v>20350400</v>
      </c>
      <c r="K122" s="65">
        <f t="shared" si="13"/>
        <v>179649600</v>
      </c>
      <c r="L122" s="65">
        <f t="shared" si="8"/>
        <v>200000000</v>
      </c>
    </row>
    <row r="123" spans="1:12" x14ac:dyDescent="0.3">
      <c r="A123" s="46"/>
      <c r="B123" s="51">
        <f t="shared" si="6"/>
        <v>50</v>
      </c>
      <c r="C123" s="65">
        <f t="shared" si="14"/>
        <v>15180000</v>
      </c>
      <c r="D123" s="65">
        <f t="shared" si="9"/>
        <v>3300000</v>
      </c>
      <c r="E123" s="65">
        <v>0</v>
      </c>
      <c r="F123" s="65">
        <v>0</v>
      </c>
      <c r="G123" s="65">
        <v>0</v>
      </c>
      <c r="H123" s="65">
        <v>0</v>
      </c>
      <c r="I123" s="65">
        <v>0</v>
      </c>
      <c r="J123" s="65">
        <f t="shared" si="12"/>
        <v>18480000</v>
      </c>
      <c r="K123" s="65">
        <f t="shared" si="13"/>
        <v>181520000</v>
      </c>
      <c r="L123" s="65">
        <f t="shared" si="8"/>
        <v>200000000</v>
      </c>
    </row>
    <row r="124" spans="1:12" x14ac:dyDescent="0.3">
      <c r="A124" s="46"/>
      <c r="B124" s="51">
        <f t="shared" si="6"/>
        <v>51</v>
      </c>
      <c r="C124" s="65">
        <f t="shared" si="14"/>
        <v>13643600</v>
      </c>
      <c r="D124" s="65">
        <f t="shared" si="9"/>
        <v>2966000</v>
      </c>
      <c r="E124" s="65">
        <v>0</v>
      </c>
      <c r="F124" s="65">
        <v>0</v>
      </c>
      <c r="G124" s="65">
        <v>0</v>
      </c>
      <c r="H124" s="65">
        <v>0</v>
      </c>
      <c r="I124" s="65">
        <v>0</v>
      </c>
      <c r="J124" s="65">
        <f t="shared" si="12"/>
        <v>16609600</v>
      </c>
      <c r="K124" s="65">
        <f t="shared" si="13"/>
        <v>183390400</v>
      </c>
      <c r="L124" s="65">
        <f t="shared" si="8"/>
        <v>200000000</v>
      </c>
    </row>
    <row r="125" spans="1:12" x14ac:dyDescent="0.3">
      <c r="A125" s="46"/>
      <c r="B125" s="51">
        <f t="shared" si="6"/>
        <v>52</v>
      </c>
      <c r="C125" s="65">
        <f t="shared" si="14"/>
        <v>12107200</v>
      </c>
      <c r="D125" s="65">
        <f t="shared" si="9"/>
        <v>2632000</v>
      </c>
      <c r="E125" s="65">
        <v>0</v>
      </c>
      <c r="F125" s="65">
        <v>0</v>
      </c>
      <c r="G125" s="65">
        <v>0</v>
      </c>
      <c r="H125" s="65">
        <v>0</v>
      </c>
      <c r="I125" s="65">
        <v>0</v>
      </c>
      <c r="J125" s="65">
        <f t="shared" si="12"/>
        <v>14739200</v>
      </c>
      <c r="K125" s="65">
        <f t="shared" si="13"/>
        <v>185260800</v>
      </c>
      <c r="L125" s="65">
        <f t="shared" si="8"/>
        <v>200000000</v>
      </c>
    </row>
    <row r="126" spans="1:12" x14ac:dyDescent="0.3">
      <c r="A126" s="46"/>
      <c r="B126" s="51">
        <f t="shared" si="6"/>
        <v>53</v>
      </c>
      <c r="C126" s="65">
        <f t="shared" si="14"/>
        <v>10570800</v>
      </c>
      <c r="D126" s="65">
        <f t="shared" si="9"/>
        <v>2298000</v>
      </c>
      <c r="E126" s="65">
        <v>0</v>
      </c>
      <c r="F126" s="65">
        <v>0</v>
      </c>
      <c r="G126" s="65">
        <v>0</v>
      </c>
      <c r="H126" s="65">
        <v>0</v>
      </c>
      <c r="I126" s="65">
        <v>0</v>
      </c>
      <c r="J126" s="65">
        <f t="shared" si="12"/>
        <v>12868800</v>
      </c>
      <c r="K126" s="65">
        <f t="shared" si="13"/>
        <v>187131200</v>
      </c>
      <c r="L126" s="65">
        <f t="shared" si="8"/>
        <v>200000000</v>
      </c>
    </row>
    <row r="127" spans="1:12" x14ac:dyDescent="0.3">
      <c r="A127" s="82" t="s">
        <v>32</v>
      </c>
      <c r="B127" s="51">
        <f t="shared" si="6"/>
        <v>54</v>
      </c>
      <c r="C127" s="65">
        <f t="shared" si="14"/>
        <v>9034400</v>
      </c>
      <c r="D127" s="65">
        <f t="shared" si="9"/>
        <v>1964000</v>
      </c>
      <c r="E127" s="65">
        <v>0</v>
      </c>
      <c r="F127" s="65">
        <v>0</v>
      </c>
      <c r="G127" s="65">
        <v>0</v>
      </c>
      <c r="H127" s="65">
        <v>0</v>
      </c>
      <c r="I127" s="65">
        <v>0</v>
      </c>
      <c r="J127" s="65">
        <f t="shared" si="12"/>
        <v>10998400</v>
      </c>
      <c r="K127" s="65">
        <f t="shared" si="13"/>
        <v>189001600</v>
      </c>
      <c r="L127" s="65">
        <f t="shared" si="8"/>
        <v>200000000</v>
      </c>
    </row>
    <row r="128" spans="1:12" x14ac:dyDescent="0.3">
      <c r="A128" s="46"/>
      <c r="B128" s="51">
        <f t="shared" si="6"/>
        <v>55</v>
      </c>
      <c r="C128" s="65">
        <f t="shared" si="14"/>
        <v>7498000</v>
      </c>
      <c r="D128" s="65">
        <f t="shared" si="9"/>
        <v>1630000</v>
      </c>
      <c r="E128" s="65">
        <v>0</v>
      </c>
      <c r="F128" s="65">
        <v>0</v>
      </c>
      <c r="G128" s="65">
        <v>0</v>
      </c>
      <c r="H128" s="65">
        <v>0</v>
      </c>
      <c r="I128" s="65">
        <v>0</v>
      </c>
      <c r="J128" s="65">
        <f t="shared" si="12"/>
        <v>9128000</v>
      </c>
      <c r="K128" s="65">
        <f t="shared" si="13"/>
        <v>190872000</v>
      </c>
      <c r="L128" s="65">
        <f t="shared" si="8"/>
        <v>200000000</v>
      </c>
    </row>
    <row r="129" spans="1:12" x14ac:dyDescent="0.3">
      <c r="A129" s="46"/>
      <c r="B129" s="51">
        <f t="shared" si="6"/>
        <v>56</v>
      </c>
      <c r="C129" s="65">
        <f t="shared" si="14"/>
        <v>5961600</v>
      </c>
      <c r="D129" s="65">
        <f t="shared" si="9"/>
        <v>1296000</v>
      </c>
      <c r="E129" s="65">
        <v>0</v>
      </c>
      <c r="F129" s="65">
        <v>0</v>
      </c>
      <c r="G129" s="65">
        <v>0</v>
      </c>
      <c r="H129" s="65">
        <v>0</v>
      </c>
      <c r="I129" s="65">
        <v>0</v>
      </c>
      <c r="J129" s="65">
        <f t="shared" si="12"/>
        <v>7257600</v>
      </c>
      <c r="K129" s="65">
        <f t="shared" si="13"/>
        <v>192742400</v>
      </c>
      <c r="L129" s="65">
        <f t="shared" si="8"/>
        <v>200000000</v>
      </c>
    </row>
    <row r="130" spans="1:12" x14ac:dyDescent="0.3">
      <c r="A130" s="46"/>
      <c r="B130" s="51">
        <f t="shared" si="6"/>
        <v>57</v>
      </c>
      <c r="C130" s="65">
        <f t="shared" si="14"/>
        <v>4425200</v>
      </c>
      <c r="D130" s="65">
        <f t="shared" si="9"/>
        <v>962000</v>
      </c>
      <c r="E130" s="65">
        <v>0</v>
      </c>
      <c r="F130" s="65">
        <v>0</v>
      </c>
      <c r="G130" s="65">
        <v>0</v>
      </c>
      <c r="H130" s="65">
        <v>0</v>
      </c>
      <c r="I130" s="65">
        <v>0</v>
      </c>
      <c r="J130" s="65">
        <f t="shared" si="12"/>
        <v>5387200</v>
      </c>
      <c r="K130" s="65">
        <f t="shared" si="13"/>
        <v>194612800</v>
      </c>
      <c r="L130" s="65">
        <f t="shared" si="8"/>
        <v>200000000</v>
      </c>
    </row>
    <row r="131" spans="1:12" x14ac:dyDescent="0.3">
      <c r="A131" s="46"/>
      <c r="B131" s="51">
        <f t="shared" si="6"/>
        <v>58</v>
      </c>
      <c r="C131" s="65">
        <f t="shared" si="14"/>
        <v>2888800</v>
      </c>
      <c r="D131" s="65">
        <f t="shared" si="9"/>
        <v>628000</v>
      </c>
      <c r="E131" s="65">
        <v>0</v>
      </c>
      <c r="F131" s="65">
        <v>0</v>
      </c>
      <c r="G131" s="65">
        <v>0</v>
      </c>
      <c r="H131" s="65">
        <v>0</v>
      </c>
      <c r="I131" s="65">
        <v>0</v>
      </c>
      <c r="J131" s="65">
        <f t="shared" si="12"/>
        <v>3516800</v>
      </c>
      <c r="K131" s="65">
        <f t="shared" si="13"/>
        <v>196483200</v>
      </c>
      <c r="L131" s="65">
        <f t="shared" si="8"/>
        <v>200000000</v>
      </c>
    </row>
    <row r="132" spans="1:12" x14ac:dyDescent="0.3">
      <c r="A132" s="46"/>
      <c r="B132" s="51">
        <f t="shared" si="6"/>
        <v>59</v>
      </c>
      <c r="C132" s="65">
        <f t="shared" si="14"/>
        <v>1352400</v>
      </c>
      <c r="D132" s="65">
        <f t="shared" si="9"/>
        <v>294000</v>
      </c>
      <c r="E132" s="65">
        <v>0</v>
      </c>
      <c r="F132" s="65">
        <v>0</v>
      </c>
      <c r="G132" s="65">
        <v>0</v>
      </c>
      <c r="H132" s="65">
        <v>0</v>
      </c>
      <c r="I132" s="65">
        <v>0</v>
      </c>
      <c r="J132" s="65">
        <f t="shared" si="12"/>
        <v>1646400</v>
      </c>
      <c r="K132" s="65">
        <f t="shared" si="13"/>
        <v>198353600</v>
      </c>
      <c r="L132" s="65">
        <f t="shared" si="8"/>
        <v>200000000</v>
      </c>
    </row>
    <row r="133" spans="1:12" x14ac:dyDescent="0.3">
      <c r="A133" s="46"/>
      <c r="B133" s="51">
        <f t="shared" si="6"/>
        <v>60</v>
      </c>
      <c r="C133" s="65">
        <v>0</v>
      </c>
      <c r="D133" s="65">
        <v>0</v>
      </c>
      <c r="E133" s="65">
        <v>0</v>
      </c>
      <c r="F133" s="65">
        <v>0</v>
      </c>
      <c r="G133" s="65">
        <v>0</v>
      </c>
      <c r="H133" s="65">
        <v>0</v>
      </c>
      <c r="I133" s="65">
        <v>0</v>
      </c>
      <c r="J133" s="66">
        <f t="shared" si="12"/>
        <v>0</v>
      </c>
      <c r="K133" s="65">
        <f t="shared" si="13"/>
        <v>200000000</v>
      </c>
      <c r="L133" s="66">
        <f t="shared" si="8"/>
        <v>200000000</v>
      </c>
    </row>
    <row r="134" spans="1:12" ht="16.2" x14ac:dyDescent="0.45">
      <c r="B134" s="52" t="s">
        <v>13</v>
      </c>
      <c r="C134" s="67" cm="1">
        <f t="array" ref="C134">MAX(C74:C133+H14)</f>
        <v>92000000</v>
      </c>
      <c r="D134" s="68" cm="1">
        <f t="array" ref="D134">MAX(D74:D133+H15)</f>
        <v>20000000</v>
      </c>
      <c r="E134" s="68">
        <f t="shared" ref="E134:K134" si="15">MAX(E74:E133)</f>
        <v>20000000</v>
      </c>
      <c r="F134" s="68" cm="1">
        <f t="array" ref="F134">MAX(F74:F133+H17)</f>
        <v>10000000</v>
      </c>
      <c r="G134" s="68">
        <f t="shared" si="15"/>
        <v>4000000</v>
      </c>
      <c r="H134" s="68">
        <f t="shared" si="15"/>
        <v>30000000</v>
      </c>
      <c r="I134" s="68" cm="1">
        <f t="array" ref="I134">MAX(I74:I133+H20)</f>
        <v>24000000</v>
      </c>
      <c r="J134" s="65">
        <v>0</v>
      </c>
      <c r="K134" s="69">
        <f t="shared" si="15"/>
        <v>200000000</v>
      </c>
      <c r="L134" s="65">
        <f t="shared" si="8"/>
        <v>200000000</v>
      </c>
    </row>
    <row r="135" spans="1:12" x14ac:dyDescent="0.3">
      <c r="B135" s="53" t="s">
        <v>14</v>
      </c>
      <c r="C135" s="54" t="b">
        <f>C134=F14</f>
        <v>1</v>
      </c>
      <c r="D135" s="54" t="b">
        <f>D134=F15</f>
        <v>1</v>
      </c>
      <c r="E135" s="54" t="b">
        <f>E134=F16</f>
        <v>1</v>
      </c>
      <c r="F135" s="54" t="b">
        <f>F134=F17</f>
        <v>1</v>
      </c>
      <c r="G135" s="54" t="b">
        <f>G134=F18</f>
        <v>1</v>
      </c>
      <c r="H135" s="54" t="b">
        <f>H134=F19</f>
        <v>1</v>
      </c>
      <c r="I135" s="54" t="b">
        <f>I134=F20</f>
        <v>1</v>
      </c>
      <c r="J135" s="54"/>
      <c r="K135" s="54" t="b">
        <f>K134=D10</f>
        <v>1</v>
      </c>
      <c r="L135" s="54" t="b">
        <f>L134=D10</f>
        <v>1</v>
      </c>
    </row>
  </sheetData>
  <phoneticPr fontId="15" type="noConversion"/>
  <pageMargins left="0.7" right="0.7" top="0.75" bottom="0.75" header="0.3" footer="0.3"/>
  <pageSetup paperSize="9" orientation="portrait" r:id="rId1"/>
  <ignoredErrors>
    <ignoredError sqref="E134 K134 G134:H134" evalError="1"/>
    <ignoredError sqref="F13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2022-10-29T22:07:28Z</cp:lastPrinted>
  <dcterms:created xsi:type="dcterms:W3CDTF">2022-10-29T17:58:47Z</dcterms:created>
  <dcterms:modified xsi:type="dcterms:W3CDTF">2022-11-23T09:14:07Z</dcterms:modified>
</cp:coreProperties>
</file>