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J:\.Proyecto\Actualizacion del modelo de negocios\Tokenomics Exel\"/>
    </mc:Choice>
  </mc:AlternateContent>
  <xr:revisionPtr revIDLastSave="0" documentId="13_ncr:1_{1558BF56-DE74-4071-AFE2-CF2C40821D1A}" xr6:coauthVersionLast="47" xr6:coauthVersionMax="47" xr10:uidLastSave="{00000000-0000-0000-0000-000000000000}"/>
  <bookViews>
    <workbookView xWindow="-108" yWindow="-108" windowWidth="23256" windowHeight="13176" xr2:uid="{64BB449A-F819-4EC3-AEA4-5897F7043478}"/>
  </bookViews>
  <sheets>
    <sheet name="Hoja1" sheetId="1" r:id="rId1"/>
  </sheets>
  <definedNames>
    <definedName name="_xlnm.Print_Area" localSheetId="0">Hoja1!$A$1:$R$138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P36" i="1"/>
  <c r="P37" i="1"/>
  <c r="O41" i="1"/>
  <c r="O40" i="1"/>
  <c r="O39" i="1"/>
  <c r="O42" i="1" s="1"/>
  <c r="O38" i="1"/>
  <c r="O37" i="1"/>
  <c r="O36" i="1"/>
  <c r="O35" i="1"/>
  <c r="O34" i="1"/>
  <c r="K73" i="1"/>
  <c r="J140" i="1"/>
  <c r="C140" i="1"/>
  <c r="Q133" i="1"/>
  <c r="O72" i="1"/>
  <c r="M73" i="1"/>
  <c r="G135" i="1"/>
  <c r="G134" i="1"/>
  <c r="F134" i="1" a="1"/>
  <c r="F134" i="1" s="1"/>
  <c r="E135" i="1"/>
  <c r="J135" i="1"/>
  <c r="J134" i="1"/>
  <c r="J133" i="1"/>
  <c r="K74" i="1"/>
  <c r="G79" i="1"/>
  <c r="G80" i="1" s="1"/>
  <c r="G81" i="1" s="1"/>
  <c r="G82" i="1" s="1"/>
  <c r="G78" i="1"/>
  <c r="G77" i="1"/>
  <c r="H73" i="1"/>
  <c r="H133" i="1"/>
  <c r="E74" i="1"/>
  <c r="H18" i="1"/>
  <c r="G73" i="1"/>
  <c r="F73" i="1"/>
  <c r="E73" i="1"/>
  <c r="N75" i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I143" i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B143" i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L16" i="1"/>
  <c r="L14" i="1"/>
  <c r="L15" i="1"/>
  <c r="P41" i="1"/>
  <c r="P40" i="1"/>
  <c r="P38" i="1"/>
  <c r="P35" i="1"/>
  <c r="P34" i="1"/>
  <c r="F14" i="1"/>
  <c r="C73" i="1" s="1"/>
  <c r="F19" i="1"/>
  <c r="J141" i="1" s="1"/>
  <c r="C72" i="1"/>
  <c r="P39" i="1" l="1"/>
  <c r="P42" i="1"/>
  <c r="P43" i="1" s="1"/>
  <c r="M141" i="1"/>
  <c r="J142" i="1"/>
  <c r="K142" i="1" s="1"/>
  <c r="K75" i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G83" i="1"/>
  <c r="L17" i="1"/>
  <c r="D72" i="1"/>
  <c r="E22" i="1"/>
  <c r="F15" i="1"/>
  <c r="C141" i="1"/>
  <c r="F18" i="1"/>
  <c r="H19" i="1"/>
  <c r="F20" i="1"/>
  <c r="F21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M22" i="1" l="1"/>
  <c r="Q22" i="1" s="1"/>
  <c r="M21" i="1"/>
  <c r="M23" i="1"/>
  <c r="F141" i="1"/>
  <c r="F142" i="1" s="1"/>
  <c r="C142" i="1"/>
  <c r="L142" i="1"/>
  <c r="M142" i="1"/>
  <c r="G84" i="1"/>
  <c r="D73" i="1"/>
  <c r="E134" i="1"/>
  <c r="H20" i="1"/>
  <c r="C74" i="1"/>
  <c r="F22" i="1"/>
  <c r="F23" i="1" s="1"/>
  <c r="R73" i="1" l="1"/>
  <c r="O73" i="1" s="1"/>
  <c r="Q21" i="1"/>
  <c r="M24" i="1"/>
  <c r="M25" i="1" s="1"/>
  <c r="C143" i="1"/>
  <c r="D142" i="1"/>
  <c r="E142" i="1" s="1"/>
  <c r="F143" i="1"/>
  <c r="F74" i="1"/>
  <c r="D74" i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H22" i="1"/>
  <c r="Q24" i="1" l="1"/>
  <c r="R74" i="1"/>
  <c r="F144" i="1"/>
  <c r="C144" i="1"/>
  <c r="D143" i="1"/>
  <c r="E143" i="1" s="1"/>
  <c r="H74" i="1"/>
  <c r="J74" i="1" s="1"/>
  <c r="F75" i="1"/>
  <c r="D134" i="1" a="1"/>
  <c r="D134" i="1" s="1"/>
  <c r="D135" i="1" s="1"/>
  <c r="C75" i="1"/>
  <c r="P73" i="1" l="1"/>
  <c r="O74" i="1"/>
  <c r="R75" i="1"/>
  <c r="C145" i="1"/>
  <c r="D144" i="1"/>
  <c r="E144" i="1" s="1"/>
  <c r="F145" i="1"/>
  <c r="F76" i="1"/>
  <c r="H75" i="1"/>
  <c r="J75" i="1" s="1"/>
  <c r="C76" i="1"/>
  <c r="P74" i="1" l="1"/>
  <c r="Q74" i="1" s="1"/>
  <c r="O75" i="1"/>
  <c r="R76" i="1"/>
  <c r="F146" i="1"/>
  <c r="C146" i="1"/>
  <c r="D145" i="1"/>
  <c r="E145" i="1" s="1"/>
  <c r="F77" i="1"/>
  <c r="H76" i="1"/>
  <c r="J76" i="1" s="1"/>
  <c r="C77" i="1"/>
  <c r="R77" i="1" l="1"/>
  <c r="O76" i="1"/>
  <c r="P75" i="1"/>
  <c r="Q75" i="1" s="1"/>
  <c r="C147" i="1"/>
  <c r="D146" i="1"/>
  <c r="E146" i="1" s="1"/>
  <c r="F147" i="1"/>
  <c r="F78" i="1"/>
  <c r="H77" i="1"/>
  <c r="J77" i="1" s="1"/>
  <c r="C78" i="1"/>
  <c r="O77" i="1" l="1"/>
  <c r="P76" i="1"/>
  <c r="Q76" i="1" s="1"/>
  <c r="R78" i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/>
  <c r="R135" i="1" s="1"/>
  <c r="D147" i="1"/>
  <c r="F148" i="1"/>
  <c r="F79" i="1"/>
  <c r="H78" i="1"/>
  <c r="J78" i="1" s="1"/>
  <c r="C79" i="1"/>
  <c r="O78" i="1" l="1"/>
  <c r="P77" i="1"/>
  <c r="Q77" i="1" s="1"/>
  <c r="Q134" i="1" s="1"/>
  <c r="Q135" i="1" s="1"/>
  <c r="F149" i="1"/>
  <c r="F80" i="1"/>
  <c r="H79" i="1"/>
  <c r="J79" i="1" s="1"/>
  <c r="C80" i="1"/>
  <c r="O79" i="1" l="1"/>
  <c r="P78" i="1"/>
  <c r="Q78" i="1" s="1"/>
  <c r="F150" i="1"/>
  <c r="F81" i="1"/>
  <c r="H80" i="1"/>
  <c r="J80" i="1" s="1"/>
  <c r="C81" i="1"/>
  <c r="O80" i="1" l="1"/>
  <c r="P79" i="1"/>
  <c r="Q79" i="1" s="1"/>
  <c r="F151" i="1"/>
  <c r="F82" i="1"/>
  <c r="H81" i="1"/>
  <c r="J81" i="1" s="1"/>
  <c r="C82" i="1"/>
  <c r="P80" i="1" l="1"/>
  <c r="Q80" i="1" s="1"/>
  <c r="O81" i="1"/>
  <c r="F152" i="1"/>
  <c r="H82" i="1"/>
  <c r="J82" i="1" s="1"/>
  <c r="F83" i="1"/>
  <c r="C83" i="1"/>
  <c r="O82" i="1" l="1"/>
  <c r="P81" i="1"/>
  <c r="Q81" i="1" s="1"/>
  <c r="F153" i="1"/>
  <c r="F84" i="1"/>
  <c r="H83" i="1"/>
  <c r="J83" i="1" s="1"/>
  <c r="C84" i="1"/>
  <c r="O83" i="1" l="1"/>
  <c r="P82" i="1"/>
  <c r="Q82" i="1" s="1"/>
  <c r="J202" i="1" a="1"/>
  <c r="J202" i="1" s="1"/>
  <c r="J203" i="1" s="1"/>
  <c r="F154" i="1"/>
  <c r="F85" i="1"/>
  <c r="F86" i="1" s="1"/>
  <c r="H84" i="1"/>
  <c r="J84" i="1" s="1"/>
  <c r="C85" i="1"/>
  <c r="O84" i="1" l="1"/>
  <c r="P83" i="1"/>
  <c r="Q83" i="1" s="1"/>
  <c r="F155" i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E203" i="1"/>
  <c r="C202" i="1" a="1"/>
  <c r="C202" i="1" s="1"/>
  <c r="C203" i="1" s="1"/>
  <c r="F87" i="1"/>
  <c r="H86" i="1"/>
  <c r="J86" i="1" s="1"/>
  <c r="H85" i="1"/>
  <c r="J85" i="1" s="1"/>
  <c r="C86" i="1"/>
  <c r="O85" i="1" l="1"/>
  <c r="P84" i="1"/>
  <c r="Q84" i="1" s="1"/>
  <c r="F88" i="1"/>
  <c r="C87" i="1"/>
  <c r="H87" i="1" s="1"/>
  <c r="J87" i="1" s="1"/>
  <c r="O86" i="1" l="1"/>
  <c r="P85" i="1"/>
  <c r="Q85" i="1" s="1"/>
  <c r="F89" i="1"/>
  <c r="C88" i="1"/>
  <c r="H88" i="1" s="1"/>
  <c r="J88" i="1" s="1"/>
  <c r="O87" i="1" l="1"/>
  <c r="P86" i="1"/>
  <c r="Q86" i="1" s="1"/>
  <c r="F90" i="1"/>
  <c r="C89" i="1"/>
  <c r="H89" i="1" s="1"/>
  <c r="J89" i="1" s="1"/>
  <c r="O88" i="1" l="1"/>
  <c r="P87" i="1"/>
  <c r="Q87" i="1" s="1"/>
  <c r="F91" i="1"/>
  <c r="C90" i="1"/>
  <c r="H90" i="1" s="1"/>
  <c r="J90" i="1" s="1"/>
  <c r="O89" i="1" l="1"/>
  <c r="P88" i="1"/>
  <c r="Q88" i="1" s="1"/>
  <c r="F92" i="1"/>
  <c r="C91" i="1"/>
  <c r="H91" i="1" s="1"/>
  <c r="J91" i="1" s="1"/>
  <c r="O90" i="1" l="1"/>
  <c r="P89" i="1"/>
  <c r="Q89" i="1" s="1"/>
  <c r="F93" i="1"/>
  <c r="C92" i="1"/>
  <c r="H92" i="1" s="1"/>
  <c r="J92" i="1" s="1"/>
  <c r="O91" i="1" l="1"/>
  <c r="P90" i="1"/>
  <c r="Q90" i="1" s="1"/>
  <c r="F94" i="1"/>
  <c r="C93" i="1"/>
  <c r="H93" i="1" s="1"/>
  <c r="J93" i="1" s="1"/>
  <c r="O92" i="1" l="1"/>
  <c r="P91" i="1"/>
  <c r="Q91" i="1" s="1"/>
  <c r="F95" i="1"/>
  <c r="C94" i="1"/>
  <c r="H94" i="1" s="1"/>
  <c r="J94" i="1" s="1"/>
  <c r="O93" i="1" l="1"/>
  <c r="P92" i="1"/>
  <c r="Q92" i="1" s="1"/>
  <c r="F96" i="1"/>
  <c r="C95" i="1"/>
  <c r="H95" i="1" s="1"/>
  <c r="J95" i="1" s="1"/>
  <c r="O94" i="1" l="1"/>
  <c r="P93" i="1"/>
  <c r="Q93" i="1" s="1"/>
  <c r="F97" i="1"/>
  <c r="C96" i="1"/>
  <c r="H96" i="1" s="1"/>
  <c r="J96" i="1" s="1"/>
  <c r="O95" i="1" l="1"/>
  <c r="P94" i="1"/>
  <c r="Q94" i="1" s="1"/>
  <c r="F135" i="1"/>
  <c r="C97" i="1"/>
  <c r="H97" i="1" s="1"/>
  <c r="J97" i="1" s="1"/>
  <c r="O96" i="1" l="1"/>
  <c r="P95" i="1"/>
  <c r="Q95" i="1" s="1"/>
  <c r="C98" i="1"/>
  <c r="H98" i="1" s="1"/>
  <c r="J98" i="1" s="1"/>
  <c r="O97" i="1" l="1"/>
  <c r="P96" i="1"/>
  <c r="Q96" i="1" s="1"/>
  <c r="C99" i="1"/>
  <c r="H99" i="1" s="1"/>
  <c r="J99" i="1" s="1"/>
  <c r="O98" i="1" l="1"/>
  <c r="P97" i="1"/>
  <c r="Q97" i="1" s="1"/>
  <c r="C100" i="1"/>
  <c r="H100" i="1" s="1"/>
  <c r="J100" i="1" s="1"/>
  <c r="O99" i="1" l="1"/>
  <c r="P98" i="1"/>
  <c r="Q98" i="1" s="1"/>
  <c r="C101" i="1"/>
  <c r="H101" i="1" s="1"/>
  <c r="J101" i="1" s="1"/>
  <c r="O100" i="1" l="1"/>
  <c r="P99" i="1"/>
  <c r="Q99" i="1" s="1"/>
  <c r="C102" i="1"/>
  <c r="H102" i="1" s="1"/>
  <c r="J102" i="1" s="1"/>
  <c r="O101" i="1" l="1"/>
  <c r="P100" i="1"/>
  <c r="Q100" i="1" s="1"/>
  <c r="C103" i="1"/>
  <c r="H103" i="1" s="1"/>
  <c r="J103" i="1" s="1"/>
  <c r="O102" i="1" l="1"/>
  <c r="P101" i="1"/>
  <c r="Q101" i="1" s="1"/>
  <c r="C104" i="1"/>
  <c r="H104" i="1" s="1"/>
  <c r="J104" i="1" s="1"/>
  <c r="O103" i="1" l="1"/>
  <c r="P102" i="1"/>
  <c r="Q102" i="1" s="1"/>
  <c r="C105" i="1"/>
  <c r="H105" i="1" s="1"/>
  <c r="J105" i="1" s="1"/>
  <c r="O104" i="1" l="1"/>
  <c r="P103" i="1"/>
  <c r="Q103" i="1" s="1"/>
  <c r="C106" i="1"/>
  <c r="H106" i="1" s="1"/>
  <c r="J106" i="1" s="1"/>
  <c r="O105" i="1" l="1"/>
  <c r="P104" i="1"/>
  <c r="Q104" i="1" s="1"/>
  <c r="C107" i="1"/>
  <c r="H107" i="1" s="1"/>
  <c r="J107" i="1" s="1"/>
  <c r="O106" i="1" l="1"/>
  <c r="P105" i="1"/>
  <c r="Q105" i="1" s="1"/>
  <c r="C108" i="1"/>
  <c r="H108" i="1" s="1"/>
  <c r="J108" i="1" s="1"/>
  <c r="O107" i="1" l="1"/>
  <c r="P106" i="1"/>
  <c r="Q106" i="1" s="1"/>
  <c r="C109" i="1"/>
  <c r="H109" i="1" s="1"/>
  <c r="J109" i="1" s="1"/>
  <c r="O108" i="1" l="1"/>
  <c r="P107" i="1"/>
  <c r="Q107" i="1" s="1"/>
  <c r="C110" i="1"/>
  <c r="H110" i="1" s="1"/>
  <c r="J110" i="1" s="1"/>
  <c r="O109" i="1" l="1"/>
  <c r="P108" i="1"/>
  <c r="Q108" i="1" s="1"/>
  <c r="C111" i="1"/>
  <c r="H111" i="1" s="1"/>
  <c r="J111" i="1" s="1"/>
  <c r="O110" i="1" l="1"/>
  <c r="P109" i="1"/>
  <c r="Q109" i="1" s="1"/>
  <c r="C112" i="1"/>
  <c r="H112" i="1" s="1"/>
  <c r="J112" i="1" s="1"/>
  <c r="O111" i="1" l="1"/>
  <c r="P110" i="1"/>
  <c r="Q110" i="1" s="1"/>
  <c r="C113" i="1"/>
  <c r="H113" i="1" s="1"/>
  <c r="J113" i="1" s="1"/>
  <c r="O112" i="1" l="1"/>
  <c r="P111" i="1"/>
  <c r="Q111" i="1" s="1"/>
  <c r="C114" i="1"/>
  <c r="H114" i="1" s="1"/>
  <c r="J114" i="1" s="1"/>
  <c r="O113" i="1" l="1"/>
  <c r="P112" i="1"/>
  <c r="Q112" i="1" s="1"/>
  <c r="C115" i="1"/>
  <c r="H115" i="1" s="1"/>
  <c r="J115" i="1" s="1"/>
  <c r="O114" i="1" l="1"/>
  <c r="P113" i="1"/>
  <c r="Q113" i="1" s="1"/>
  <c r="C116" i="1"/>
  <c r="H116" i="1" s="1"/>
  <c r="J116" i="1" s="1"/>
  <c r="O115" i="1" l="1"/>
  <c r="P114" i="1"/>
  <c r="Q114" i="1" s="1"/>
  <c r="C117" i="1"/>
  <c r="H117" i="1" s="1"/>
  <c r="J117" i="1" s="1"/>
  <c r="O116" i="1" l="1"/>
  <c r="P115" i="1"/>
  <c r="Q115" i="1" s="1"/>
  <c r="C118" i="1"/>
  <c r="H118" i="1" s="1"/>
  <c r="J118" i="1" s="1"/>
  <c r="O117" i="1" l="1"/>
  <c r="P116" i="1"/>
  <c r="Q116" i="1" s="1"/>
  <c r="C119" i="1"/>
  <c r="H119" i="1" s="1"/>
  <c r="J119" i="1" s="1"/>
  <c r="O118" i="1" l="1"/>
  <c r="P117" i="1"/>
  <c r="Q117" i="1" s="1"/>
  <c r="C120" i="1"/>
  <c r="H120" i="1" s="1"/>
  <c r="J120" i="1" s="1"/>
  <c r="O119" i="1" l="1"/>
  <c r="P118" i="1"/>
  <c r="Q118" i="1" s="1"/>
  <c r="C121" i="1"/>
  <c r="H121" i="1" s="1"/>
  <c r="J121" i="1" s="1"/>
  <c r="O120" i="1" l="1"/>
  <c r="P119" i="1"/>
  <c r="Q119" i="1" s="1"/>
  <c r="C122" i="1"/>
  <c r="H122" i="1" s="1"/>
  <c r="J122" i="1" s="1"/>
  <c r="O121" i="1" l="1"/>
  <c r="P120" i="1"/>
  <c r="Q120" i="1" s="1"/>
  <c r="C123" i="1"/>
  <c r="H123" i="1" s="1"/>
  <c r="J123" i="1" s="1"/>
  <c r="O122" i="1" l="1"/>
  <c r="P121" i="1"/>
  <c r="Q121" i="1" s="1"/>
  <c r="C124" i="1"/>
  <c r="H124" i="1" s="1"/>
  <c r="J124" i="1" s="1"/>
  <c r="O123" i="1" l="1"/>
  <c r="P122" i="1"/>
  <c r="Q122" i="1" s="1"/>
  <c r="C125" i="1"/>
  <c r="H125" i="1" s="1"/>
  <c r="J125" i="1" s="1"/>
  <c r="O124" i="1" l="1"/>
  <c r="P123" i="1"/>
  <c r="Q123" i="1" s="1"/>
  <c r="C126" i="1"/>
  <c r="H126" i="1" s="1"/>
  <c r="J126" i="1" s="1"/>
  <c r="O125" i="1" l="1"/>
  <c r="P124" i="1"/>
  <c r="Q124" i="1" s="1"/>
  <c r="C127" i="1"/>
  <c r="H127" i="1" s="1"/>
  <c r="J127" i="1" s="1"/>
  <c r="O126" i="1" l="1"/>
  <c r="P125" i="1"/>
  <c r="Q125" i="1" s="1"/>
  <c r="C128" i="1"/>
  <c r="H128" i="1" s="1"/>
  <c r="J128" i="1" s="1"/>
  <c r="O127" i="1" l="1"/>
  <c r="P126" i="1"/>
  <c r="Q126" i="1" s="1"/>
  <c r="C129" i="1"/>
  <c r="H129" i="1" s="1"/>
  <c r="J129" i="1" s="1"/>
  <c r="O128" i="1" l="1"/>
  <c r="P127" i="1"/>
  <c r="Q127" i="1" s="1"/>
  <c r="C130" i="1"/>
  <c r="H130" i="1" s="1"/>
  <c r="J130" i="1" s="1"/>
  <c r="O129" i="1" l="1"/>
  <c r="P128" i="1"/>
  <c r="Q128" i="1" s="1"/>
  <c r="C131" i="1"/>
  <c r="H131" i="1" s="1"/>
  <c r="J131" i="1" s="1"/>
  <c r="O130" i="1" l="1"/>
  <c r="P129" i="1"/>
  <c r="Q129" i="1" s="1"/>
  <c r="C132" i="1"/>
  <c r="H132" i="1" s="1"/>
  <c r="J132" i="1" s="1"/>
  <c r="O131" i="1" l="1"/>
  <c r="P130" i="1"/>
  <c r="Q130" i="1" s="1"/>
  <c r="C134" i="1" a="1"/>
  <c r="C134" i="1" s="1"/>
  <c r="C135" i="1" s="1"/>
  <c r="O132" i="1" l="1"/>
  <c r="P131" i="1"/>
  <c r="Q131" i="1" s="1"/>
  <c r="P132" i="1" l="1"/>
  <c r="Q132" i="1" s="1"/>
  <c r="O134" i="1" a="1"/>
  <c r="O134" i="1" s="1"/>
  <c r="O135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<sst xmlns="http://schemas.openxmlformats.org/spreadsheetml/2006/main" count="127" uniqueCount="48">
  <si>
    <t>Token Distribution + Vesting Schedule Inputs</t>
  </si>
  <si>
    <t>Total Token Supply:</t>
  </si>
  <si>
    <t>Total # of</t>
  </si>
  <si>
    <t>% Unlocked at</t>
  </si>
  <si>
    <t># of Tokens</t>
  </si>
  <si>
    <t>Category</t>
  </si>
  <si>
    <t>(Months)</t>
  </si>
  <si>
    <t>% Allocation</t>
  </si>
  <si>
    <t>Tokens</t>
  </si>
  <si>
    <t>Team</t>
  </si>
  <si>
    <t>Airdrop(s)</t>
  </si>
  <si>
    <t>Total</t>
  </si>
  <si>
    <t>Check</t>
  </si>
  <si>
    <t>Token Distribution</t>
  </si>
  <si>
    <t>Circulating Supply v. Total Supply &amp; Issuance Rates</t>
  </si>
  <si>
    <t>Cumulative Emissions Schedule</t>
  </si>
  <si>
    <t>Month</t>
  </si>
  <si>
    <t>Circ. Supply</t>
  </si>
  <si>
    <t>Total Supply</t>
  </si>
  <si>
    <t>Launchpad</t>
  </si>
  <si>
    <t xml:space="preserve">Mining </t>
  </si>
  <si>
    <t>Investor</t>
  </si>
  <si>
    <t>Missing Total Supply</t>
  </si>
  <si>
    <t>1 year</t>
  </si>
  <si>
    <t>2 year</t>
  </si>
  <si>
    <t>3 year</t>
  </si>
  <si>
    <t>4 year</t>
  </si>
  <si>
    <t>5 year</t>
  </si>
  <si>
    <t>Tokenomics distribution</t>
  </si>
  <si>
    <t>Adviser</t>
  </si>
  <si>
    <t>Private</t>
  </si>
  <si>
    <t>Investment</t>
  </si>
  <si>
    <t>Public</t>
  </si>
  <si>
    <t xml:space="preserve">Launchpad </t>
  </si>
  <si>
    <t xml:space="preserve">distribution </t>
  </si>
  <si>
    <t>Launchpad 2</t>
  </si>
  <si>
    <t>Pre-IDO</t>
  </si>
  <si>
    <t>IDO</t>
  </si>
  <si>
    <t>Marketing</t>
  </si>
  <si>
    <t>Partnership</t>
  </si>
  <si>
    <t>TBA</t>
  </si>
  <si>
    <t>Price</t>
  </si>
  <si>
    <t>Vesting</t>
  </si>
  <si>
    <t>Branch</t>
  </si>
  <si>
    <t>Chart A</t>
  </si>
  <si>
    <t>Chart B</t>
  </si>
  <si>
    <t>Chart C</t>
  </si>
  <si>
    <t>Chart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</si>
</sst>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#,##0.0"/>
    <numFmt numFmtId="165" formatCode="#,##0;\(#,##0\);&quot;-&quot;"/>
    <numFmt numFmtId="166" formatCode="#,##0.00;\(#,##0.00\);&quot;-&quot;"/>
    <numFmt numFmtId="167" formatCode="0.0%"/>
    <numFmt numFmtId="168" formatCode="_ [$$-300A]* #,##0.00_ ;_ [$$-300A]* \-#,##0.00_ ;_ [$$-300A]* &quot;-&quot;??_ ;_ @_ "/>
    <numFmt numFmtId="169" formatCode="&quot;$&quot;#,##0.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FFFFFF"/>
      <name val="Calibri"/>
      <scheme val="minor"/>
    </font>
    <font>
      <sz val="10"/>
      <color rgb="FF0000FF"/>
      <name val="Calibri"/>
      <scheme val="minor"/>
    </font>
    <font>
      <i/>
      <sz val="10"/>
      <color theme="1"/>
      <name val="Calibri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777777"/>
      <name val="Inconsolata"/>
    </font>
    <font>
      <sz val="10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Inconsolata"/>
    </font>
  </fonts>
  <fills count="2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theme="5" tint="0.59999389629810485"/>
        <bgColor rgb="FFD9D2E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3F3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rgb="FF351C75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9FF3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2">
    <xf numFmtId="0" fontId="0" fillId="0" borderId="0"/>
    <xf numFmtId="44" fontId="19" fillId="0" borderId="0" applyFont="0" applyFill="0" applyBorder="0" applyAlignment="0" applyProtection="0"/>
  </cellStyleXfs>
  <cellXfs count="159">
    <xf numFmtId="0" fontId="0" fillId="0" borderId="0" xfId="0"/>
    <xf numFmtId="0" fontId="2" fillId="0" borderId="0" xfId="0" applyFont="1"/>
    <xf numFmtId="0" fontId="3" fillId="0" borderId="0" xfId="0" applyFont="1"/>
    <xf numFmtId="4" fontId="3" fillId="0" borderId="0" xfId="0" applyNumberFormat="1" applyFont="1"/>
    <xf numFmtId="3" fontId="5" fillId="2" borderId="0" xfId="0" applyNumberFormat="1" applyFont="1" applyFill="1"/>
    <xf numFmtId="0" fontId="6" fillId="0" borderId="0" xfId="0" applyFont="1"/>
    <xf numFmtId="0" fontId="2" fillId="0" borderId="0" xfId="0" applyFont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0" borderId="2" xfId="0" applyFont="1" applyBorder="1"/>
    <xf numFmtId="0" fontId="2" fillId="3" borderId="4" xfId="0" applyFont="1" applyFill="1" applyBorder="1" applyAlignment="1">
      <alignment horizontal="right"/>
    </xf>
    <xf numFmtId="165" fontId="3" fillId="3" borderId="5" xfId="0" applyNumberFormat="1" applyFont="1" applyFill="1" applyBorder="1"/>
    <xf numFmtId="3" fontId="2" fillId="0" borderId="0" xfId="0" applyNumberFormat="1" applyFont="1"/>
    <xf numFmtId="3" fontId="2" fillId="3" borderId="6" xfId="0" applyNumberFormat="1" applyFont="1" applyFill="1" applyBorder="1"/>
    <xf numFmtId="0" fontId="6" fillId="0" borderId="0" xfId="0" applyFont="1" applyAlignment="1">
      <alignment horizontal="right"/>
    </xf>
    <xf numFmtId="0" fontId="2" fillId="5" borderId="8" xfId="0" applyFont="1" applyFill="1" applyBorder="1"/>
    <xf numFmtId="0" fontId="3" fillId="5" borderId="8" xfId="0" applyFont="1" applyFill="1" applyBorder="1"/>
    <xf numFmtId="0" fontId="7" fillId="6" borderId="8" xfId="0" applyFont="1" applyFill="1" applyBorder="1"/>
    <xf numFmtId="0" fontId="7" fillId="6" borderId="9" xfId="0" applyFont="1" applyFill="1" applyBorder="1"/>
    <xf numFmtId="0" fontId="3" fillId="5" borderId="1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7" fillId="6" borderId="0" xfId="0" applyFont="1" applyFill="1" applyBorder="1"/>
    <xf numFmtId="0" fontId="7" fillId="6" borderId="11" xfId="0" applyFont="1" applyFill="1" applyBorder="1"/>
    <xf numFmtId="0" fontId="3" fillId="5" borderId="12" xfId="0" applyFont="1" applyFill="1" applyBorder="1"/>
    <xf numFmtId="0" fontId="2" fillId="5" borderId="13" xfId="0" applyFont="1" applyFill="1" applyBorder="1"/>
    <xf numFmtId="0" fontId="3" fillId="5" borderId="13" xfId="0" applyFont="1" applyFill="1" applyBorder="1"/>
    <xf numFmtId="0" fontId="7" fillId="6" borderId="13" xfId="0" applyFont="1" applyFill="1" applyBorder="1"/>
    <xf numFmtId="0" fontId="7" fillId="6" borderId="14" xfId="0" applyFont="1" applyFill="1" applyBorder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3" fillId="3" borderId="0" xfId="0" applyFont="1" applyFill="1" applyAlignment="1">
      <alignment horizontal="right"/>
    </xf>
    <xf numFmtId="0" fontId="13" fillId="0" borderId="2" xfId="0" applyFont="1" applyBorder="1" applyAlignment="1">
      <alignment horizontal="right"/>
    </xf>
    <xf numFmtId="0" fontId="13" fillId="7" borderId="2" xfId="0" applyFont="1" applyFill="1" applyBorder="1"/>
    <xf numFmtId="0" fontId="13" fillId="8" borderId="0" xfId="0" applyFont="1" applyFill="1" applyAlignment="1">
      <alignment horizontal="right"/>
    </xf>
    <xf numFmtId="0" fontId="13" fillId="7" borderId="0" xfId="0" applyFont="1" applyFill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9" fontId="2" fillId="0" borderId="0" xfId="0" applyNumberFormat="1" applyFont="1" applyBorder="1"/>
    <xf numFmtId="0" fontId="10" fillId="7" borderId="0" xfId="0" applyFont="1" applyFill="1" applyAlignment="1">
      <alignment horizontal="left"/>
    </xf>
    <xf numFmtId="0" fontId="13" fillId="7" borderId="0" xfId="0" applyFont="1" applyFill="1"/>
    <xf numFmtId="0" fontId="8" fillId="7" borderId="0" xfId="0" applyFont="1" applyFill="1"/>
    <xf numFmtId="165" fontId="8" fillId="7" borderId="0" xfId="0" applyNumberFormat="1" applyFont="1" applyFill="1" applyAlignment="1">
      <alignment horizontal="right"/>
    </xf>
    <xf numFmtId="0" fontId="9" fillId="14" borderId="0" xfId="0" applyFont="1" applyFill="1"/>
    <xf numFmtId="0" fontId="4" fillId="14" borderId="0" xfId="0" applyFont="1" applyFill="1"/>
    <xf numFmtId="0" fontId="11" fillId="14" borderId="0" xfId="0" applyFont="1" applyFill="1"/>
    <xf numFmtId="0" fontId="0" fillId="15" borderId="0" xfId="0" applyFill="1"/>
    <xf numFmtId="10" fontId="13" fillId="0" borderId="1" xfId="0" applyNumberFormat="1" applyFont="1" applyBorder="1"/>
    <xf numFmtId="3" fontId="13" fillId="0" borderId="1" xfId="0" applyNumberFormat="1" applyFont="1" applyBorder="1"/>
    <xf numFmtId="10" fontId="16" fillId="2" borderId="0" xfId="0" applyNumberFormat="1" applyFont="1" applyFill="1"/>
    <xf numFmtId="2" fontId="0" fillId="7" borderId="0" xfId="0" applyNumberFormat="1" applyFill="1"/>
    <xf numFmtId="2" fontId="0" fillId="7" borderId="13" xfId="0" applyNumberFormat="1" applyFill="1" applyBorder="1"/>
    <xf numFmtId="2" fontId="13" fillId="7" borderId="1" xfId="0" applyNumberFormat="1" applyFont="1" applyFill="1" applyBorder="1"/>
    <xf numFmtId="0" fontId="13" fillId="7" borderId="16" xfId="0" applyFont="1" applyFill="1" applyBorder="1" applyAlignment="1">
      <alignment horizontal="right"/>
    </xf>
    <xf numFmtId="0" fontId="13" fillId="7" borderId="18" xfId="0" applyFont="1" applyFill="1" applyBorder="1" applyAlignment="1">
      <alignment horizontal="right"/>
    </xf>
    <xf numFmtId="166" fontId="13" fillId="7" borderId="17" xfId="0" applyNumberFormat="1" applyFont="1" applyFill="1" applyBorder="1" applyAlignment="1">
      <alignment horizontal="right"/>
    </xf>
    <xf numFmtId="166" fontId="13" fillId="7" borderId="19" xfId="0" applyNumberFormat="1" applyFont="1" applyFill="1" applyBorder="1" applyAlignment="1">
      <alignment horizontal="right"/>
    </xf>
    <xf numFmtId="0" fontId="13" fillId="3" borderId="20" xfId="0" applyFont="1" applyFill="1" applyBorder="1" applyAlignment="1">
      <alignment horizontal="right"/>
    </xf>
    <xf numFmtId="0" fontId="17" fillId="9" borderId="0" xfId="0" applyFont="1" applyFill="1"/>
    <xf numFmtId="0" fontId="1" fillId="10" borderId="0" xfId="0" applyFont="1" applyFill="1"/>
    <xf numFmtId="0" fontId="1" fillId="13" borderId="0" xfId="0" applyFont="1" applyFill="1"/>
    <xf numFmtId="0" fontId="1" fillId="11" borderId="0" xfId="0" applyFont="1" applyFill="1"/>
    <xf numFmtId="0" fontId="1" fillId="12" borderId="0" xfId="0" applyFont="1" applyFill="1"/>
    <xf numFmtId="0" fontId="18" fillId="5" borderId="7" xfId="0" applyFont="1" applyFill="1" applyBorder="1"/>
    <xf numFmtId="0" fontId="13" fillId="0" borderId="21" xfId="0" applyFont="1" applyBorder="1" applyAlignment="1">
      <alignment horizontal="right"/>
    </xf>
    <xf numFmtId="0" fontId="13" fillId="0" borderId="13" xfId="0" applyFont="1" applyBorder="1" applyAlignment="1">
      <alignment horizontal="right"/>
    </xf>
    <xf numFmtId="167" fontId="5" fillId="2" borderId="0" xfId="0" applyNumberFormat="1" applyFont="1" applyFill="1"/>
    <xf numFmtId="167" fontId="5" fillId="2" borderId="15" xfId="0" applyNumberFormat="1" applyFont="1" applyFill="1" applyBorder="1"/>
    <xf numFmtId="167" fontId="2" fillId="0" borderId="0" xfId="0" applyNumberFormat="1" applyFont="1" applyBorder="1"/>
    <xf numFmtId="2" fontId="13" fillId="7" borderId="0" xfId="0" applyNumberFormat="1" applyFont="1" applyFill="1" applyBorder="1"/>
    <xf numFmtId="167" fontId="0" fillId="7" borderId="0" xfId="0" applyNumberFormat="1" applyFill="1"/>
    <xf numFmtId="10" fontId="0" fillId="16" borderId="0" xfId="0" applyNumberFormat="1" applyFill="1"/>
    <xf numFmtId="165" fontId="0" fillId="17" borderId="0" xfId="0" applyNumberFormat="1" applyFill="1"/>
    <xf numFmtId="165" fontId="0" fillId="18" borderId="0" xfId="0" applyNumberFormat="1" applyFill="1"/>
    <xf numFmtId="167" fontId="0" fillId="7" borderId="13" xfId="0" applyNumberFormat="1" applyFill="1" applyBorder="1"/>
    <xf numFmtId="2" fontId="0" fillId="0" borderId="0" xfId="0" applyNumberFormat="1"/>
    <xf numFmtId="0" fontId="13" fillId="0" borderId="13" xfId="0" applyFont="1" applyBorder="1"/>
    <xf numFmtId="9" fontId="0" fillId="0" borderId="0" xfId="0" applyNumberFormat="1"/>
    <xf numFmtId="0" fontId="10" fillId="0" borderId="13" xfId="0" applyFont="1" applyBorder="1"/>
    <xf numFmtId="167" fontId="5" fillId="2" borderId="13" xfId="0" applyNumberFormat="1" applyFont="1" applyFill="1" applyBorder="1"/>
    <xf numFmtId="0" fontId="10" fillId="18" borderId="0" xfId="0" applyFont="1" applyFill="1"/>
    <xf numFmtId="0" fontId="3" fillId="17" borderId="0" xfId="0" applyFont="1" applyFill="1"/>
    <xf numFmtId="0" fontId="10" fillId="17" borderId="0" xfId="0" applyFont="1" applyFill="1"/>
    <xf numFmtId="0" fontId="10" fillId="16" borderId="0" xfId="0" applyFont="1" applyFill="1"/>
    <xf numFmtId="0" fontId="3" fillId="16" borderId="0" xfId="0" applyFont="1" applyFill="1"/>
    <xf numFmtId="0" fontId="13" fillId="0" borderId="13" xfId="0" applyFont="1" applyFill="1" applyBorder="1" applyAlignment="1">
      <alignment horizontal="center"/>
    </xf>
    <xf numFmtId="165" fontId="10" fillId="0" borderId="11" xfId="0" applyNumberFormat="1" applyFont="1" applyBorder="1"/>
    <xf numFmtId="165" fontId="10" fillId="0" borderId="16" xfId="0" applyNumberFormat="1" applyFont="1" applyBorder="1"/>
    <xf numFmtId="0" fontId="13" fillId="0" borderId="0" xfId="0" applyFont="1" applyBorder="1" applyAlignment="1">
      <alignment horizontal="right"/>
    </xf>
    <xf numFmtId="168" fontId="0" fillId="0" borderId="0" xfId="1" applyNumberFormat="1" applyFont="1" applyAlignment="1">
      <alignment horizontal="right"/>
    </xf>
    <xf numFmtId="169" fontId="0" fillId="0" borderId="0" xfId="1" applyNumberFormat="1" applyFont="1" applyAlignment="1">
      <alignment horizontal="right"/>
    </xf>
    <xf numFmtId="169" fontId="0" fillId="0" borderId="0" xfId="1" applyNumberFormat="1" applyFont="1"/>
    <xf numFmtId="169" fontId="0" fillId="0" borderId="13" xfId="1" applyNumberFormat="1" applyFont="1" applyBorder="1"/>
    <xf numFmtId="165" fontId="1" fillId="19" borderId="22" xfId="0" applyNumberFormat="1" applyFont="1" applyFill="1" applyBorder="1"/>
    <xf numFmtId="167" fontId="1" fillId="7" borderId="0" xfId="0" applyNumberFormat="1" applyFont="1" applyFill="1"/>
    <xf numFmtId="169" fontId="0" fillId="0" borderId="0" xfId="0" applyNumberFormat="1"/>
    <xf numFmtId="0" fontId="10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 applyBorder="1"/>
    <xf numFmtId="0" fontId="6" fillId="0" borderId="0" xfId="0" applyFont="1" applyFill="1" applyBorder="1"/>
    <xf numFmtId="4" fontId="5" fillId="2" borderId="0" xfId="0" applyNumberFormat="1" applyFont="1" applyFill="1"/>
    <xf numFmtId="0" fontId="1" fillId="0" borderId="0" xfId="0" applyFont="1" applyAlignment="1">
      <alignment horizontal="right"/>
    </xf>
    <xf numFmtId="0" fontId="13" fillId="8" borderId="19" xfId="0" applyFont="1" applyFill="1" applyBorder="1" applyAlignment="1">
      <alignment horizontal="right"/>
    </xf>
    <xf numFmtId="0" fontId="13" fillId="8" borderId="13" xfId="0" applyFont="1" applyFill="1" applyBorder="1" applyAlignment="1">
      <alignment horizontal="right"/>
    </xf>
    <xf numFmtId="0" fontId="0" fillId="7" borderId="0" xfId="0" applyFill="1"/>
    <xf numFmtId="0" fontId="13" fillId="7" borderId="8" xfId="0" applyFont="1" applyFill="1" applyBorder="1"/>
    <xf numFmtId="2" fontId="15" fillId="7" borderId="8" xfId="0" applyNumberFormat="1" applyFont="1" applyFill="1" applyBorder="1"/>
    <xf numFmtId="0" fontId="0" fillId="7" borderId="8" xfId="0" applyFill="1" applyBorder="1"/>
    <xf numFmtId="10" fontId="16" fillId="2" borderId="13" xfId="0" applyNumberFormat="1" applyFont="1" applyFill="1" applyBorder="1"/>
    <xf numFmtId="3" fontId="13" fillId="0" borderId="0" xfId="0" applyNumberFormat="1" applyFont="1" applyBorder="1"/>
    <xf numFmtId="165" fontId="10" fillId="0" borderId="0" xfId="0" applyNumberFormat="1" applyFont="1" applyBorder="1"/>
    <xf numFmtId="165" fontId="10" fillId="0" borderId="8" xfId="0" applyNumberFormat="1" applyFont="1" applyBorder="1"/>
    <xf numFmtId="165" fontId="10" fillId="0" borderId="13" xfId="0" applyNumberFormat="1" applyFont="1" applyBorder="1"/>
    <xf numFmtId="4" fontId="16" fillId="2" borderId="13" xfId="0" applyNumberFormat="1" applyFont="1" applyFill="1" applyBorder="1" applyAlignment="1">
      <alignment horizontal="right"/>
    </xf>
    <xf numFmtId="10" fontId="16" fillId="2" borderId="0" xfId="0" applyNumberFormat="1" applyFont="1" applyFill="1" applyAlignment="1">
      <alignment horizontal="right"/>
    </xf>
    <xf numFmtId="2" fontId="1" fillId="7" borderId="0" xfId="0" applyNumberFormat="1" applyFont="1" applyFill="1"/>
    <xf numFmtId="2" fontId="13" fillId="3" borderId="13" xfId="0" applyNumberFormat="1" applyFont="1" applyFill="1" applyBorder="1" applyAlignment="1">
      <alignment horizontal="right"/>
    </xf>
    <xf numFmtId="3" fontId="13" fillId="3" borderId="24" xfId="0" applyNumberFormat="1" applyFont="1" applyFill="1" applyBorder="1" applyAlignment="1">
      <alignment horizontal="right"/>
    </xf>
    <xf numFmtId="2" fontId="10" fillId="3" borderId="8" xfId="0" applyNumberFormat="1" applyFont="1" applyFill="1" applyBorder="1" applyAlignment="1">
      <alignment horizontal="right"/>
    </xf>
    <xf numFmtId="2" fontId="0" fillId="7" borderId="0" xfId="0" applyNumberFormat="1" applyFill="1" applyBorder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165" fontId="13" fillId="8" borderId="23" xfId="0" applyNumberFormat="1" applyFont="1" applyFill="1" applyBorder="1" applyAlignment="1">
      <alignment horizontal="right"/>
    </xf>
    <xf numFmtId="166" fontId="13" fillId="8" borderId="19" xfId="0" applyNumberFormat="1" applyFont="1" applyFill="1" applyBorder="1" applyAlignment="1">
      <alignment horizontal="right"/>
    </xf>
    <xf numFmtId="165" fontId="0" fillId="7" borderId="0" xfId="0" applyNumberFormat="1" applyFill="1"/>
    <xf numFmtId="165" fontId="0" fillId="7" borderId="13" xfId="0" applyNumberFormat="1" applyFill="1" applyBorder="1"/>
    <xf numFmtId="2" fontId="0" fillId="7" borderId="8" xfId="0" applyNumberFormat="1" applyFill="1" applyBorder="1"/>
    <xf numFmtId="166" fontId="13" fillId="8" borderId="23" xfId="0" applyNumberFormat="1" applyFont="1" applyFill="1" applyBorder="1" applyAlignment="1">
      <alignment horizontal="right"/>
    </xf>
    <xf numFmtId="166" fontId="0" fillId="7" borderId="0" xfId="0" applyNumberFormat="1" applyFill="1"/>
    <xf numFmtId="166" fontId="0" fillId="7" borderId="8" xfId="0" applyNumberFormat="1" applyFill="1" applyBorder="1"/>
    <xf numFmtId="166" fontId="0" fillId="7" borderId="0" xfId="0" applyNumberFormat="1" applyFill="1" applyBorder="1"/>
    <xf numFmtId="166" fontId="0" fillId="7" borderId="13" xfId="0" applyNumberFormat="1" applyFill="1" applyBorder="1"/>
    <xf numFmtId="4" fontId="0" fillId="7" borderId="0" xfId="0" applyNumberFormat="1" applyFill="1"/>
    <xf numFmtId="2" fontId="20" fillId="7" borderId="0" xfId="0" applyNumberFormat="1" applyFont="1" applyFill="1"/>
    <xf numFmtId="2" fontId="10" fillId="7" borderId="0" xfId="0" applyNumberFormat="1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" fontId="13" fillId="7" borderId="23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16" fillId="4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4" fontId="5" fillId="2" borderId="13" xfId="0" applyNumberFormat="1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5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7" borderId="20" xfId="0" applyFont="1" applyFill="1" applyBorder="1" applyAlignment="1">
      <alignment horizontal="center"/>
    </xf>
    <xf numFmtId="0" fontId="13" fillId="7" borderId="16" xfId="0" applyFont="1" applyFill="1" applyBorder="1" applyAlignment="1">
      <alignment horizontal="center"/>
    </xf>
    <xf numFmtId="2" fontId="13" fillId="7" borderId="8" xfId="0" applyNumberFormat="1" applyFont="1" applyFill="1" applyBorder="1" applyAlignment="1">
      <alignment horizontal="center"/>
    </xf>
    <xf numFmtId="165" fontId="8" fillId="7" borderId="0" xfId="0" applyNumberFormat="1" applyFont="1" applyFill="1" applyAlignment="1">
      <alignment horizontal="center"/>
    </xf>
    <xf numFmtId="2" fontId="10" fillId="7" borderId="13" xfId="0" applyNumberFormat="1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169" fontId="0" fillId="0" borderId="21" xfId="0" applyNumberFormat="1" applyBorder="1"/>
    <xf numFmtId="168" fontId="0" fillId="0" borderId="11" xfId="1" applyNumberFormat="1" applyFont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FF33"/>
      <color rgb="FFFFCC00"/>
      <color rgb="FFFF5050"/>
      <color rgb="FFCCCCFF"/>
      <color rgb="FF0066FF"/>
      <color rgb="FFFF3399"/>
      <color rgb="FFFF6600"/>
      <color rgb="FFB68FC7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Hoja1!$O$33</c:f>
              <c:strCache>
                <c:ptCount val="1"/>
                <c:pt idx="0">
                  <c:v>% Allocation</c:v>
                </c:pt>
              </c:strCache>
            </c:strRef>
          </c:tx>
          <c:spPr>
            <a:ln>
              <a:noFill/>
            </a:ln>
            <a:effectLst/>
          </c:spPr>
          <c:dPt>
            <c:idx val="0"/>
            <c:bubble3D val="0"/>
            <c:spPr>
              <a:solidFill>
                <a:srgbClr val="FF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F8F-493A-8424-9D002FA3FBBE}"/>
              </c:ext>
            </c:extLst>
          </c:dPt>
          <c:dPt>
            <c:idx val="1"/>
            <c:bubble3D val="0"/>
            <c:spPr>
              <a:solidFill>
                <a:srgbClr val="CC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F8F-493A-8424-9D002FA3FBBE}"/>
              </c:ext>
            </c:extLst>
          </c:dPt>
          <c:dPt>
            <c:idx val="2"/>
            <c:bubble3D val="0"/>
            <c:spPr>
              <a:solidFill>
                <a:srgbClr val="B68FC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F8F-493A-8424-9D002FA3FBBE}"/>
              </c:ext>
            </c:extLst>
          </c:dPt>
          <c:dPt>
            <c:idx val="3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F8F-493A-8424-9D002FA3FBBE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F8F-493A-8424-9D002FA3FBBE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F8F-493A-8424-9D002FA3FBBE}"/>
              </c:ext>
            </c:extLst>
          </c:dPt>
          <c:dPt>
            <c:idx val="6"/>
            <c:bubble3D val="0"/>
            <c:spPr>
              <a:solidFill>
                <a:srgbClr val="00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F8F-493A-8424-9D002FA3FBBE}"/>
              </c:ext>
            </c:extLst>
          </c:dPt>
          <c:dPt>
            <c:idx val="7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F8F-493A-8424-9D002FA3FBBE}"/>
              </c:ext>
            </c:extLst>
          </c:dPt>
          <c:dLbls>
            <c:delete val="1"/>
          </c:dLbls>
          <c:cat>
            <c:strRef>
              <c:f>Hoja1!$N$34:$N$41</c:f>
              <c:strCache>
                <c:ptCount val="8"/>
                <c:pt idx="0">
                  <c:v>Mining </c:v>
                </c:pt>
                <c:pt idx="1">
                  <c:v>Team</c:v>
                </c:pt>
                <c:pt idx="2">
                  <c:v>Launchpad</c:v>
                </c:pt>
                <c:pt idx="3">
                  <c:v>Investor</c:v>
                </c:pt>
                <c:pt idx="4">
                  <c:v>Airdrop(s)</c:v>
                </c:pt>
                <c:pt idx="5">
                  <c:v>Partnership</c:v>
                </c:pt>
                <c:pt idx="6">
                  <c:v>Marketing</c:v>
                </c:pt>
                <c:pt idx="7">
                  <c:v>Adviser</c:v>
                </c:pt>
              </c:strCache>
            </c:strRef>
          </c:cat>
          <c:val>
            <c:numRef>
              <c:f>Hoja1!$O$34:$O$41</c:f>
              <c:numCache>
                <c:formatCode>0.0%</c:formatCode>
                <c:ptCount val="8"/>
                <c:pt idx="0">
                  <c:v>0.56499999999999995</c:v>
                </c:pt>
                <c:pt idx="1">
                  <c:v>7.0000000000000007E-2</c:v>
                </c:pt>
                <c:pt idx="2">
                  <c:v>8.6999999999999994E-2</c:v>
                </c:pt>
                <c:pt idx="3">
                  <c:v>8.3333299999999999E-2</c:v>
                </c:pt>
                <c:pt idx="4">
                  <c:v>0.02</c:v>
                </c:pt>
                <c:pt idx="5">
                  <c:v>0.1</c:v>
                </c:pt>
                <c:pt idx="6">
                  <c:v>0.06</c:v>
                </c:pt>
                <c:pt idx="7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F-493A-8424-9D002FA3FBBE}"/>
            </c:ext>
          </c:extLst>
        </c:ser>
        <c:ser>
          <c:idx val="1"/>
          <c:order val="1"/>
          <c:tx>
            <c:strRef>
              <c:f>Hoja1!$P$33</c:f>
              <c:strCache>
                <c:ptCount val="1"/>
                <c:pt idx="0">
                  <c:v>Tokens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22B-4AE6-8FA7-EC68AA190C3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22B-4AE6-8FA7-EC68AA190C3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22B-4AE6-8FA7-EC68AA190C31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22B-4AE6-8FA7-EC68AA190C31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22B-4AE6-8FA7-EC68AA190C31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D22B-4AE6-8FA7-EC68AA190C31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D22B-4AE6-8FA7-EC68AA190C31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D22B-4AE6-8FA7-EC68AA190C3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Hoja1!$N$34:$N$41</c:f>
              <c:strCache>
                <c:ptCount val="8"/>
                <c:pt idx="0">
                  <c:v>Mining </c:v>
                </c:pt>
                <c:pt idx="1">
                  <c:v>Team</c:v>
                </c:pt>
                <c:pt idx="2">
                  <c:v>Launchpad</c:v>
                </c:pt>
                <c:pt idx="3">
                  <c:v>Investor</c:v>
                </c:pt>
                <c:pt idx="4">
                  <c:v>Airdrop(s)</c:v>
                </c:pt>
                <c:pt idx="5">
                  <c:v>Partnership</c:v>
                </c:pt>
                <c:pt idx="6">
                  <c:v>Marketing</c:v>
                </c:pt>
                <c:pt idx="7">
                  <c:v>Adviser</c:v>
                </c:pt>
              </c:strCache>
            </c:strRef>
          </c:cat>
          <c:val>
            <c:numRef>
              <c:f>Hoja1!$P$34:$P$41</c:f>
              <c:numCache>
                <c:formatCode>#,##0;\(#,##0\);"-"</c:formatCode>
                <c:ptCount val="8"/>
                <c:pt idx="0">
                  <c:v>16950000</c:v>
                </c:pt>
                <c:pt idx="1">
                  <c:v>2100000</c:v>
                </c:pt>
                <c:pt idx="2">
                  <c:v>2600000</c:v>
                </c:pt>
                <c:pt idx="3">
                  <c:v>2500000</c:v>
                </c:pt>
                <c:pt idx="4">
                  <c:v>600000</c:v>
                </c:pt>
                <c:pt idx="5">
                  <c:v>3000000</c:v>
                </c:pt>
                <c:pt idx="6">
                  <c:v>1800000</c:v>
                </c:pt>
                <c:pt idx="7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F-493A-8424-9D002FA3FBB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Circ.Supply</a:t>
            </a:r>
            <a:r>
              <a:rPr lang="es-EC" baseline="0"/>
              <a:t> v. Missing Total Supply without investment 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Hoja1!$J$72</c:f>
              <c:strCache>
                <c:ptCount val="1"/>
                <c:pt idx="0">
                  <c:v>Circ. Supply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Hoja1!$J$73:$J$133</c:f>
              <c:numCache>
                <c:formatCode>0.00</c:formatCode>
                <c:ptCount val="61"/>
                <c:pt idx="1">
                  <c:v>842380</c:v>
                </c:pt>
                <c:pt idx="2">
                  <c:v>1834760</c:v>
                </c:pt>
                <c:pt idx="3">
                  <c:v>2227140</c:v>
                </c:pt>
                <c:pt idx="4">
                  <c:v>2225770</c:v>
                </c:pt>
                <c:pt idx="5">
                  <c:v>2674400</c:v>
                </c:pt>
                <c:pt idx="6">
                  <c:v>3123030</c:v>
                </c:pt>
                <c:pt idx="7">
                  <c:v>3571660</c:v>
                </c:pt>
                <c:pt idx="8">
                  <c:v>4020290</c:v>
                </c:pt>
                <c:pt idx="9">
                  <c:v>4468920</c:v>
                </c:pt>
                <c:pt idx="10">
                  <c:v>4917550</c:v>
                </c:pt>
                <c:pt idx="11">
                  <c:v>5366180</c:v>
                </c:pt>
                <c:pt idx="12">
                  <c:v>5758560</c:v>
                </c:pt>
                <c:pt idx="13">
                  <c:v>6150940</c:v>
                </c:pt>
                <c:pt idx="14">
                  <c:v>6543320</c:v>
                </c:pt>
                <c:pt idx="15">
                  <c:v>6935700</c:v>
                </c:pt>
                <c:pt idx="16">
                  <c:v>7328080</c:v>
                </c:pt>
                <c:pt idx="17">
                  <c:v>7720460</c:v>
                </c:pt>
                <c:pt idx="18">
                  <c:v>8112840</c:v>
                </c:pt>
                <c:pt idx="19">
                  <c:v>8505220</c:v>
                </c:pt>
                <c:pt idx="20">
                  <c:v>8897600</c:v>
                </c:pt>
                <c:pt idx="21">
                  <c:v>9289980</c:v>
                </c:pt>
                <c:pt idx="22">
                  <c:v>9682360</c:v>
                </c:pt>
                <c:pt idx="23">
                  <c:v>10074740</c:v>
                </c:pt>
                <c:pt idx="24">
                  <c:v>10467120</c:v>
                </c:pt>
                <c:pt idx="25">
                  <c:v>10787500</c:v>
                </c:pt>
                <c:pt idx="26">
                  <c:v>11105000</c:v>
                </c:pt>
                <c:pt idx="27">
                  <c:v>11422500</c:v>
                </c:pt>
                <c:pt idx="28">
                  <c:v>11740000</c:v>
                </c:pt>
                <c:pt idx="29">
                  <c:v>12057500</c:v>
                </c:pt>
                <c:pt idx="30">
                  <c:v>12375000</c:v>
                </c:pt>
                <c:pt idx="31">
                  <c:v>12692500</c:v>
                </c:pt>
                <c:pt idx="32">
                  <c:v>13010000</c:v>
                </c:pt>
                <c:pt idx="33">
                  <c:v>13327500</c:v>
                </c:pt>
                <c:pt idx="34">
                  <c:v>13645000</c:v>
                </c:pt>
                <c:pt idx="35">
                  <c:v>13962500</c:v>
                </c:pt>
                <c:pt idx="36">
                  <c:v>14280000</c:v>
                </c:pt>
                <c:pt idx="37">
                  <c:v>14597500</c:v>
                </c:pt>
                <c:pt idx="38">
                  <c:v>14915000</c:v>
                </c:pt>
                <c:pt idx="39">
                  <c:v>15232500</c:v>
                </c:pt>
                <c:pt idx="40">
                  <c:v>15550000</c:v>
                </c:pt>
                <c:pt idx="41">
                  <c:v>15867500</c:v>
                </c:pt>
                <c:pt idx="42">
                  <c:v>16185000</c:v>
                </c:pt>
                <c:pt idx="43">
                  <c:v>16502500</c:v>
                </c:pt>
                <c:pt idx="44">
                  <c:v>16820000</c:v>
                </c:pt>
                <c:pt idx="45">
                  <c:v>17137500</c:v>
                </c:pt>
                <c:pt idx="46">
                  <c:v>17455000</c:v>
                </c:pt>
                <c:pt idx="47">
                  <c:v>17772500</c:v>
                </c:pt>
                <c:pt idx="48">
                  <c:v>18090000</c:v>
                </c:pt>
                <c:pt idx="49">
                  <c:v>18407500</c:v>
                </c:pt>
                <c:pt idx="50">
                  <c:v>18725000</c:v>
                </c:pt>
                <c:pt idx="51">
                  <c:v>19042500</c:v>
                </c:pt>
                <c:pt idx="52">
                  <c:v>19360000</c:v>
                </c:pt>
                <c:pt idx="53">
                  <c:v>19677500</c:v>
                </c:pt>
                <c:pt idx="54">
                  <c:v>19995000</c:v>
                </c:pt>
                <c:pt idx="55">
                  <c:v>20312500</c:v>
                </c:pt>
                <c:pt idx="56">
                  <c:v>20630000</c:v>
                </c:pt>
                <c:pt idx="57">
                  <c:v>20947500</c:v>
                </c:pt>
                <c:pt idx="58">
                  <c:v>21265000</c:v>
                </c:pt>
                <c:pt idx="59">
                  <c:v>21582500</c:v>
                </c:pt>
                <c:pt idx="60">
                  <c:v>21900000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67F-A82C-B1ED6C60CFCE}"/>
            </c:ext>
          </c:extLst>
        </c:ser>
        <c:ser>
          <c:idx val="1"/>
          <c:order val="1"/>
          <c:tx>
            <c:strRef>
              <c:f>Hoja1!$K$72</c:f>
              <c:strCache>
                <c:ptCount val="1"/>
                <c:pt idx="0">
                  <c:v>Total Supply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Hoja1!$K$73:$K$133</c:f>
              <c:numCache>
                <c:formatCode>0.00</c:formatCode>
                <c:ptCount val="61"/>
                <c:pt idx="0" formatCode="#,##0">
                  <c:v>21900000</c:v>
                </c:pt>
                <c:pt idx="1">
                  <c:v>21900000</c:v>
                </c:pt>
                <c:pt idx="2">
                  <c:v>21900000</c:v>
                </c:pt>
                <c:pt idx="3">
                  <c:v>21900000</c:v>
                </c:pt>
                <c:pt idx="4">
                  <c:v>21900000</c:v>
                </c:pt>
                <c:pt idx="5">
                  <c:v>21900000</c:v>
                </c:pt>
                <c:pt idx="6">
                  <c:v>21900000</c:v>
                </c:pt>
                <c:pt idx="7">
                  <c:v>21900000</c:v>
                </c:pt>
                <c:pt idx="8">
                  <c:v>21900000</c:v>
                </c:pt>
                <c:pt idx="9">
                  <c:v>21900000</c:v>
                </c:pt>
                <c:pt idx="10">
                  <c:v>21900000</c:v>
                </c:pt>
                <c:pt idx="11">
                  <c:v>21900000</c:v>
                </c:pt>
                <c:pt idx="12">
                  <c:v>21900000</c:v>
                </c:pt>
                <c:pt idx="13">
                  <c:v>21900000</c:v>
                </c:pt>
                <c:pt idx="14">
                  <c:v>21900000</c:v>
                </c:pt>
                <c:pt idx="15">
                  <c:v>21900000</c:v>
                </c:pt>
                <c:pt idx="16">
                  <c:v>21900000</c:v>
                </c:pt>
                <c:pt idx="17">
                  <c:v>21900000</c:v>
                </c:pt>
                <c:pt idx="18">
                  <c:v>21900000</c:v>
                </c:pt>
                <c:pt idx="19">
                  <c:v>21900000</c:v>
                </c:pt>
                <c:pt idx="20">
                  <c:v>21900000</c:v>
                </c:pt>
                <c:pt idx="21">
                  <c:v>21900000</c:v>
                </c:pt>
                <c:pt idx="22">
                  <c:v>21900000</c:v>
                </c:pt>
                <c:pt idx="23">
                  <c:v>21900000</c:v>
                </c:pt>
                <c:pt idx="24">
                  <c:v>21900000</c:v>
                </c:pt>
                <c:pt idx="25">
                  <c:v>21900000</c:v>
                </c:pt>
                <c:pt idx="26">
                  <c:v>21900000</c:v>
                </c:pt>
                <c:pt idx="27">
                  <c:v>21900000</c:v>
                </c:pt>
                <c:pt idx="28">
                  <c:v>21900000</c:v>
                </c:pt>
                <c:pt idx="29">
                  <c:v>21900000</c:v>
                </c:pt>
                <c:pt idx="30">
                  <c:v>21900000</c:v>
                </c:pt>
                <c:pt idx="31">
                  <c:v>21900000</c:v>
                </c:pt>
                <c:pt idx="32">
                  <c:v>21900000</c:v>
                </c:pt>
                <c:pt idx="33">
                  <c:v>21900000</c:v>
                </c:pt>
                <c:pt idx="34">
                  <c:v>21900000</c:v>
                </c:pt>
                <c:pt idx="35">
                  <c:v>21900000</c:v>
                </c:pt>
                <c:pt idx="36">
                  <c:v>21900000</c:v>
                </c:pt>
                <c:pt idx="37">
                  <c:v>21900000</c:v>
                </c:pt>
                <c:pt idx="38">
                  <c:v>21900000</c:v>
                </c:pt>
                <c:pt idx="39">
                  <c:v>21900000</c:v>
                </c:pt>
                <c:pt idx="40">
                  <c:v>21900000</c:v>
                </c:pt>
                <c:pt idx="41">
                  <c:v>21900000</c:v>
                </c:pt>
                <c:pt idx="42">
                  <c:v>21900000</c:v>
                </c:pt>
                <c:pt idx="43">
                  <c:v>21900000</c:v>
                </c:pt>
                <c:pt idx="44">
                  <c:v>21900000</c:v>
                </c:pt>
                <c:pt idx="45">
                  <c:v>21900000</c:v>
                </c:pt>
                <c:pt idx="46">
                  <c:v>21900000</c:v>
                </c:pt>
                <c:pt idx="47">
                  <c:v>21900000</c:v>
                </c:pt>
                <c:pt idx="48">
                  <c:v>21900000</c:v>
                </c:pt>
                <c:pt idx="49">
                  <c:v>21900000</c:v>
                </c:pt>
                <c:pt idx="50">
                  <c:v>21900000</c:v>
                </c:pt>
                <c:pt idx="51">
                  <c:v>21900000</c:v>
                </c:pt>
                <c:pt idx="52">
                  <c:v>21900000</c:v>
                </c:pt>
                <c:pt idx="53">
                  <c:v>21900000</c:v>
                </c:pt>
                <c:pt idx="54">
                  <c:v>21900000</c:v>
                </c:pt>
                <c:pt idx="55">
                  <c:v>21900000</c:v>
                </c:pt>
                <c:pt idx="56">
                  <c:v>21900000</c:v>
                </c:pt>
                <c:pt idx="57">
                  <c:v>21900000</c:v>
                </c:pt>
                <c:pt idx="58">
                  <c:v>21900000</c:v>
                </c:pt>
                <c:pt idx="59">
                  <c:v>21900000</c:v>
                </c:pt>
                <c:pt idx="60">
                  <c:v>21900000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67F-A82C-B1ED6C60C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256080"/>
        <c:axId val="638256496"/>
      </c:lineChart>
      <c:catAx>
        <c:axId val="63825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8256496"/>
        <c:crosses val="autoZero"/>
        <c:auto val="1"/>
        <c:lblAlgn val="ctr"/>
        <c:lblOffset val="100"/>
        <c:noMultiLvlLbl val="0"/>
      </c:catAx>
      <c:valAx>
        <c:axId val="6382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825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401308</xdr:colOff>
      <xdr:row>29</xdr:row>
      <xdr:rowOff>64490</xdr:rowOff>
    </xdr:from>
    <xdr:to>
      <xdr:col>9</xdr:col>
      <xdr:colOff>770964</xdr:colOff>
      <xdr:row>45</xdr:row>
      <xdr:rowOff>98611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EE8F506-4961-4DD8-824F-DCEDE97EB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767698</xdr:colOff>
      <xdr:row>47</xdr:row>
      <xdr:rowOff>181918</xdr:rowOff>
    </xdr:from>
    <xdr:to>
      <xdr:col>8</xdr:col>
      <xdr:colOff>91440</xdr:colOff>
      <xdr:row>68</xdr:row>
      <xdr:rowOff>15239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E05E45-A124-429F-AF60-1BA79EE28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66EC0-87FC-48CB-A510-B2B28D85BD7D}">
  <dimension ref="A3:R203"/>
  <sheetViews>
    <sheetView tabSelected="1" topLeftCell="A13" zoomScaleNormal="100" workbookViewId="0">
      <selection activeCell="F22" sqref="F22"/>
    </sheetView>
  </sheetViews>
  <sheetFormatPr baseColWidth="10" defaultRowHeight="14.4" x14ac:dyDescent="0.3"/>
  <cols>
    <col min="3" max="3" width="14.88671875" bestFit="1" customWidth="1"/>
    <col min="4" max="4" width="12.33203125" bestFit="1" customWidth="1"/>
    <col min="5" max="5" width="13.44140625" customWidth="1"/>
    <col min="6" max="6" width="11.5546875" bestFit="1" customWidth="1"/>
    <col min="7" max="7" width="11.44140625" customWidth="1"/>
    <col min="8" max="8" width="13.5546875" bestFit="1" customWidth="1"/>
    <col min="9" max="9" width="12.33203125" bestFit="1" customWidth="1"/>
    <col min="10" max="10" width="12.33203125" customWidth="1"/>
    <col min="11" max="11" width="17.44140625" customWidth="1"/>
    <col min="12" max="12" width="13.44140625" customWidth="1"/>
    <col min="13" max="13" width="15.88671875" customWidth="1"/>
    <col min="15" max="15" width="16.44140625" customWidth="1"/>
    <col min="16" max="16" width="31" customWidth="1"/>
    <col min="18" max="18" width="23.5546875" customWidth="1"/>
  </cols>
  <sheetData>
    <row r="3" spans="1:18" x14ac:dyDescent="0.3">
      <c r="A3" s="1"/>
      <c r="B3" s="1"/>
      <c r="E3" s="2"/>
      <c r="F3" s="2"/>
      <c r="I3" s="3"/>
      <c r="J3" s="3"/>
    </row>
    <row r="4" spans="1:18" x14ac:dyDescent="0.3">
      <c r="A4" s="1"/>
      <c r="B4" s="66" t="s">
        <v>28</v>
      </c>
      <c r="C4" s="14"/>
      <c r="D4" s="15"/>
      <c r="E4" s="15"/>
      <c r="F4" s="15"/>
      <c r="G4" s="15"/>
      <c r="H4" s="15"/>
      <c r="I4" s="16"/>
      <c r="J4" s="16"/>
      <c r="K4" s="16"/>
      <c r="L4" s="16"/>
      <c r="M4" s="16"/>
      <c r="N4" s="16"/>
      <c r="O4" s="16"/>
      <c r="P4" s="16"/>
      <c r="Q4" s="16"/>
      <c r="R4" s="17"/>
    </row>
    <row r="5" spans="1:18" x14ac:dyDescent="0.3">
      <c r="A5" s="1"/>
      <c r="B5" s="18"/>
      <c r="C5" s="19"/>
      <c r="D5" s="20"/>
      <c r="E5" s="20"/>
      <c r="F5" s="20"/>
      <c r="G5" s="20"/>
      <c r="H5" s="20"/>
      <c r="I5" s="21"/>
      <c r="J5" s="21"/>
      <c r="K5" s="21"/>
      <c r="L5" s="21"/>
      <c r="M5" s="21"/>
      <c r="N5" s="21"/>
      <c r="O5" s="21"/>
      <c r="P5" s="21"/>
      <c r="Q5" s="21"/>
      <c r="R5" s="22"/>
    </row>
    <row r="6" spans="1:18" x14ac:dyDescent="0.3">
      <c r="A6" s="1"/>
      <c r="B6" s="18"/>
      <c r="C6" s="19"/>
      <c r="D6" s="20"/>
      <c r="E6" s="20"/>
      <c r="F6" s="20"/>
      <c r="G6" s="20"/>
      <c r="H6" s="20"/>
      <c r="I6" s="21"/>
      <c r="J6" s="21"/>
      <c r="K6" s="21"/>
      <c r="L6" s="21"/>
      <c r="M6" s="21"/>
      <c r="N6" s="21"/>
      <c r="O6" s="21"/>
      <c r="P6" s="21"/>
      <c r="Q6" s="21"/>
      <c r="R6" s="22"/>
    </row>
    <row r="7" spans="1:18" x14ac:dyDescent="0.3">
      <c r="A7" s="1"/>
      <c r="B7" s="23"/>
      <c r="C7" s="24"/>
      <c r="D7" s="25"/>
      <c r="E7" s="25"/>
      <c r="F7" s="25"/>
      <c r="G7" s="25"/>
      <c r="H7" s="25"/>
      <c r="I7" s="26"/>
      <c r="J7" s="26"/>
      <c r="K7" s="26"/>
      <c r="L7" s="26"/>
      <c r="M7" s="26"/>
      <c r="N7" s="26"/>
      <c r="O7" s="26"/>
      <c r="P7" s="26"/>
      <c r="Q7" s="26"/>
      <c r="R7" s="27"/>
    </row>
    <row r="8" spans="1:18" x14ac:dyDescent="0.3">
      <c r="A8" s="1"/>
      <c r="B8" s="1"/>
      <c r="E8" s="2"/>
      <c r="F8" s="2"/>
      <c r="I8" s="3"/>
      <c r="J8" s="3"/>
    </row>
    <row r="9" spans="1:18" x14ac:dyDescent="0.3">
      <c r="A9" s="1"/>
      <c r="B9" s="46" t="s">
        <v>0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9"/>
      <c r="N9" s="49"/>
      <c r="O9" s="49"/>
      <c r="P9" s="49"/>
      <c r="Q9" s="49"/>
      <c r="R9" s="49"/>
    </row>
    <row r="10" spans="1:18" x14ac:dyDescent="0.3">
      <c r="A10" s="1"/>
      <c r="B10" s="2" t="s">
        <v>1</v>
      </c>
      <c r="D10" s="4">
        <v>30000000</v>
      </c>
      <c r="E10" s="5"/>
      <c r="I10" s="6"/>
      <c r="J10" s="6"/>
    </row>
    <row r="11" spans="1:18" x14ac:dyDescent="0.3">
      <c r="A11" s="1"/>
      <c r="B11" s="1"/>
      <c r="C11" s="6"/>
      <c r="D11" s="6"/>
      <c r="E11" s="6"/>
      <c r="I11" s="6"/>
      <c r="J11" s="6"/>
    </row>
    <row r="12" spans="1:18" x14ac:dyDescent="0.3">
      <c r="A12" s="1"/>
      <c r="B12" s="30"/>
      <c r="C12" s="150" t="s">
        <v>42</v>
      </c>
      <c r="D12" s="150"/>
      <c r="E12" s="6"/>
      <c r="F12" s="7" t="s">
        <v>2</v>
      </c>
    </row>
    <row r="13" spans="1:18" x14ac:dyDescent="0.3">
      <c r="A13" s="1"/>
      <c r="B13" s="8" t="s">
        <v>5</v>
      </c>
      <c r="C13" s="147" t="s">
        <v>6</v>
      </c>
      <c r="D13" s="148"/>
      <c r="E13" s="32" t="s">
        <v>7</v>
      </c>
      <c r="F13" s="9" t="s">
        <v>8</v>
      </c>
      <c r="G13" s="67" t="s">
        <v>3</v>
      </c>
      <c r="H13" s="68" t="s">
        <v>4</v>
      </c>
      <c r="I13" s="88" t="s">
        <v>41</v>
      </c>
      <c r="K13" s="8" t="s">
        <v>5</v>
      </c>
      <c r="L13" s="32" t="s">
        <v>7</v>
      </c>
    </row>
    <row r="14" spans="1:18" x14ac:dyDescent="0.3">
      <c r="A14" s="123" t="s">
        <v>44</v>
      </c>
      <c r="B14" s="86" t="s">
        <v>20</v>
      </c>
      <c r="C14" s="143">
        <v>60</v>
      </c>
      <c r="D14" s="143"/>
      <c r="E14" s="69">
        <v>0.56499999999999995</v>
      </c>
      <c r="F14" s="10">
        <f>E14*$D$10</f>
        <v>16950000</v>
      </c>
      <c r="G14" s="52">
        <v>1.66E-2</v>
      </c>
      <c r="H14" s="89">
        <v>282500</v>
      </c>
      <c r="I14" s="92" t="s">
        <v>40</v>
      </c>
      <c r="K14" s="74" t="s">
        <v>32</v>
      </c>
      <c r="L14" s="73">
        <f>+E14+E19+E18+E16</f>
        <v>0.77199999999999991</v>
      </c>
    </row>
    <row r="15" spans="1:18" x14ac:dyDescent="0.3">
      <c r="A15" s="123" t="s">
        <v>44</v>
      </c>
      <c r="B15" s="84" t="s">
        <v>9</v>
      </c>
      <c r="C15" s="145">
        <v>60</v>
      </c>
      <c r="D15" s="145"/>
      <c r="E15" s="69">
        <v>7.0000000000000007E-2</v>
      </c>
      <c r="F15" s="10">
        <f>E15*$D$10</f>
        <v>2100000</v>
      </c>
      <c r="G15" s="52">
        <v>1.66E-2</v>
      </c>
      <c r="H15" s="89">
        <v>35000</v>
      </c>
      <c r="I15" s="92" t="s">
        <v>40</v>
      </c>
      <c r="K15" s="75" t="s">
        <v>30</v>
      </c>
      <c r="L15" s="73">
        <f>+E15+E20+E21</f>
        <v>0.14500000000000002</v>
      </c>
    </row>
    <row r="16" spans="1:18" x14ac:dyDescent="0.3">
      <c r="A16" s="124" t="s">
        <v>45</v>
      </c>
      <c r="B16" s="86" t="s">
        <v>19</v>
      </c>
      <c r="C16" s="145">
        <v>4</v>
      </c>
      <c r="D16" s="145"/>
      <c r="E16" s="69">
        <v>8.6999999999999994E-2</v>
      </c>
      <c r="F16" s="10">
        <v>2600000</v>
      </c>
      <c r="G16" s="117" t="s">
        <v>43</v>
      </c>
      <c r="H16" s="158" t="s">
        <v>40</v>
      </c>
      <c r="I16" s="93">
        <v>1.35</v>
      </c>
      <c r="K16" s="76" t="s">
        <v>31</v>
      </c>
      <c r="L16" s="77">
        <f>+E17</f>
        <v>8.3333299999999999E-2</v>
      </c>
    </row>
    <row r="17" spans="1:18" x14ac:dyDescent="0.3">
      <c r="A17" s="125" t="s">
        <v>46</v>
      </c>
      <c r="B17" s="83" t="s">
        <v>21</v>
      </c>
      <c r="C17" s="145">
        <v>6</v>
      </c>
      <c r="D17" s="145"/>
      <c r="E17" s="69">
        <v>8.3333299999999999E-2</v>
      </c>
      <c r="F17" s="10">
        <v>2500000</v>
      </c>
      <c r="G17" s="52">
        <v>0.1666</v>
      </c>
      <c r="H17" s="89">
        <v>416666.66</v>
      </c>
      <c r="I17" s="94">
        <v>1</v>
      </c>
      <c r="L17" s="97">
        <f>+L16+L15+L14</f>
        <v>1.0003332999999999</v>
      </c>
    </row>
    <row r="18" spans="1:18" x14ac:dyDescent="0.3">
      <c r="A18" s="123" t="s">
        <v>44</v>
      </c>
      <c r="B18" s="87" t="s">
        <v>10</v>
      </c>
      <c r="C18" s="149">
        <v>0</v>
      </c>
      <c r="D18" s="149"/>
      <c r="E18" s="69">
        <v>0.02</v>
      </c>
      <c r="F18" s="10">
        <f t="shared" ref="F18:F21" si="0">E18*$D$10</f>
        <v>600000</v>
      </c>
      <c r="G18" s="52">
        <v>1</v>
      </c>
      <c r="H18" s="89">
        <f>F18*G18</f>
        <v>600000</v>
      </c>
      <c r="I18" s="92" t="s">
        <v>40</v>
      </c>
    </row>
    <row r="19" spans="1:18" x14ac:dyDescent="0.3">
      <c r="A19" s="126" t="s">
        <v>47</v>
      </c>
      <c r="B19" s="86" t="s">
        <v>39</v>
      </c>
      <c r="C19" s="144" t="s">
        <v>40</v>
      </c>
      <c r="D19" s="144"/>
      <c r="E19" s="69">
        <v>0.1</v>
      </c>
      <c r="F19" s="10">
        <f>E19*$D$10</f>
        <v>3000000</v>
      </c>
      <c r="G19" s="52">
        <v>1</v>
      </c>
      <c r="H19" s="89">
        <f t="shared" ref="H19:H20" si="1">F19*G19</f>
        <v>3000000</v>
      </c>
      <c r="I19" s="94">
        <v>1.45</v>
      </c>
      <c r="K19" s="30" t="s">
        <v>33</v>
      </c>
      <c r="M19" s="7" t="s">
        <v>2</v>
      </c>
      <c r="O19" s="104" t="s">
        <v>42</v>
      </c>
    </row>
    <row r="20" spans="1:18" x14ac:dyDescent="0.3">
      <c r="A20" s="123" t="s">
        <v>44</v>
      </c>
      <c r="B20" s="85" t="s">
        <v>38</v>
      </c>
      <c r="C20" s="145">
        <v>24</v>
      </c>
      <c r="D20" s="145"/>
      <c r="E20" s="69">
        <v>0.06</v>
      </c>
      <c r="F20" s="10">
        <f t="shared" si="0"/>
        <v>1800000</v>
      </c>
      <c r="G20" s="52">
        <v>4.1599999999999998E-2</v>
      </c>
      <c r="H20" s="89">
        <f t="shared" si="1"/>
        <v>74880</v>
      </c>
      <c r="I20" s="93">
        <v>1.55</v>
      </c>
      <c r="K20" s="79" t="s">
        <v>34</v>
      </c>
      <c r="L20" s="32" t="s">
        <v>7</v>
      </c>
      <c r="M20" s="9" t="s">
        <v>8</v>
      </c>
      <c r="N20" s="88" t="s">
        <v>41</v>
      </c>
      <c r="O20" s="32" t="s">
        <v>6</v>
      </c>
      <c r="P20" s="67" t="s">
        <v>3</v>
      </c>
      <c r="Q20" s="91" t="s">
        <v>4</v>
      </c>
    </row>
    <row r="21" spans="1:18" x14ac:dyDescent="0.3">
      <c r="A21" s="123" t="s">
        <v>44</v>
      </c>
      <c r="B21" s="85" t="s">
        <v>29</v>
      </c>
      <c r="C21" s="146">
        <v>8</v>
      </c>
      <c r="D21" s="146"/>
      <c r="E21" s="70">
        <v>1.4999999999999999E-2</v>
      </c>
      <c r="F21" s="10">
        <f t="shared" si="0"/>
        <v>450000</v>
      </c>
      <c r="G21" s="52">
        <v>0.125</v>
      </c>
      <c r="H21" s="90">
        <v>56250</v>
      </c>
      <c r="I21" s="95">
        <v>1.4</v>
      </c>
      <c r="K21" s="28" t="s">
        <v>36</v>
      </c>
      <c r="L21" s="69">
        <v>0.6</v>
      </c>
      <c r="M21" s="10">
        <f>+F$16*L21</f>
        <v>1560000</v>
      </c>
      <c r="N21" s="98">
        <v>1.35</v>
      </c>
      <c r="O21" s="103">
        <v>4</v>
      </c>
      <c r="P21" s="52">
        <v>0.25</v>
      </c>
      <c r="Q21" s="114">
        <f>+M21*P21</f>
        <v>390000</v>
      </c>
    </row>
    <row r="22" spans="1:18" x14ac:dyDescent="0.3">
      <c r="A22" s="1"/>
      <c r="B22" s="1" t="s">
        <v>11</v>
      </c>
      <c r="C22" s="11"/>
      <c r="D22" s="11"/>
      <c r="E22" s="71">
        <f>SUM(E14:E21)</f>
        <v>1.0003332999999999</v>
      </c>
      <c r="F22" s="12">
        <f t="shared" ref="F22" si="2">SUM(F14:F21)</f>
        <v>30000000</v>
      </c>
      <c r="G22" s="50"/>
      <c r="H22" s="51">
        <f t="shared" ref="H22" si="3">SUM(H14:H21)</f>
        <v>4465296.66</v>
      </c>
      <c r="K22" s="28" t="s">
        <v>37</v>
      </c>
      <c r="L22" s="69">
        <v>0.3</v>
      </c>
      <c r="M22" s="10">
        <f t="shared" ref="M22:M23" si="4">+F$16*L22</f>
        <v>780000</v>
      </c>
      <c r="N22" s="98">
        <v>1.35</v>
      </c>
      <c r="O22" s="103"/>
      <c r="P22" s="52">
        <v>1</v>
      </c>
      <c r="Q22" s="113">
        <f>+M22*P22</f>
        <v>780000</v>
      </c>
    </row>
    <row r="23" spans="1:18" x14ac:dyDescent="0.3">
      <c r="A23" s="1"/>
      <c r="B23" s="5" t="s">
        <v>12</v>
      </c>
      <c r="E23" s="2"/>
      <c r="F23" s="13" t="b">
        <f>F22=D10</f>
        <v>1</v>
      </c>
      <c r="K23" s="81" t="s">
        <v>35</v>
      </c>
      <c r="L23" s="82">
        <v>0.1</v>
      </c>
      <c r="M23" s="10">
        <f t="shared" si="4"/>
        <v>260000</v>
      </c>
      <c r="N23" s="157">
        <v>1.35</v>
      </c>
      <c r="O23" s="116">
        <v>4</v>
      </c>
      <c r="P23" s="111">
        <v>1</v>
      </c>
      <c r="Q23" s="115"/>
    </row>
    <row r="24" spans="1:18" x14ac:dyDescent="0.3">
      <c r="H24" s="98">
        <f>+F19*I19</f>
        <v>4350000</v>
      </c>
      <c r="K24" s="1" t="s">
        <v>11</v>
      </c>
      <c r="L24" s="80">
        <v>0.1</v>
      </c>
      <c r="M24" s="96">
        <f>+M21+M22+M23</f>
        <v>2600000</v>
      </c>
      <c r="N24" s="98"/>
      <c r="O24" s="98"/>
      <c r="Q24" s="112">
        <f>+Q21+Q22</f>
        <v>1170000</v>
      </c>
    </row>
    <row r="25" spans="1:18" x14ac:dyDescent="0.3">
      <c r="M25" t="b">
        <f>+M24=F16</f>
        <v>1</v>
      </c>
      <c r="N25" s="98"/>
    </row>
    <row r="29" spans="1:18" x14ac:dyDescent="0.3">
      <c r="B29" s="46" t="s">
        <v>13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9"/>
      <c r="O29" s="49"/>
      <c r="P29" s="49"/>
      <c r="Q29" s="49"/>
      <c r="R29" s="49"/>
    </row>
    <row r="32" spans="1:18" x14ac:dyDescent="0.3">
      <c r="P32" s="7" t="s">
        <v>2</v>
      </c>
    </row>
    <row r="33" spans="2:18" x14ac:dyDescent="0.3">
      <c r="N33" s="79" t="s">
        <v>5</v>
      </c>
      <c r="O33" s="32" t="s">
        <v>7</v>
      </c>
      <c r="P33" s="9" t="s">
        <v>8</v>
      </c>
    </row>
    <row r="34" spans="2:18" x14ac:dyDescent="0.3">
      <c r="N34" s="99" t="s">
        <v>20</v>
      </c>
      <c r="O34" s="69">
        <f>+E14</f>
        <v>0.56499999999999995</v>
      </c>
      <c r="P34" s="10">
        <f>+D$10*O34</f>
        <v>16950000</v>
      </c>
    </row>
    <row r="35" spans="2:18" x14ac:dyDescent="0.3">
      <c r="N35" s="100" t="s">
        <v>9</v>
      </c>
      <c r="O35" s="69">
        <f>+E15</f>
        <v>7.0000000000000007E-2</v>
      </c>
      <c r="P35" s="10">
        <f t="shared" ref="P35:P41" si="5">+D$10*O35</f>
        <v>2100000</v>
      </c>
    </row>
    <row r="36" spans="2:18" x14ac:dyDescent="0.3">
      <c r="N36" s="99" t="s">
        <v>19</v>
      </c>
      <c r="O36" s="69">
        <f>+E16</f>
        <v>8.6999999999999994E-2</v>
      </c>
      <c r="P36" s="10">
        <f>+F16</f>
        <v>2600000</v>
      </c>
    </row>
    <row r="37" spans="2:18" x14ac:dyDescent="0.3">
      <c r="N37" s="99" t="s">
        <v>21</v>
      </c>
      <c r="O37" s="69">
        <f>+E17</f>
        <v>8.3333299999999999E-2</v>
      </c>
      <c r="P37" s="10">
        <f>+F17</f>
        <v>2500000</v>
      </c>
    </row>
    <row r="38" spans="2:18" x14ac:dyDescent="0.3">
      <c r="N38" s="100" t="s">
        <v>10</v>
      </c>
      <c r="O38" s="69">
        <f>+E18</f>
        <v>0.02</v>
      </c>
      <c r="P38" s="10">
        <f t="shared" si="5"/>
        <v>600000</v>
      </c>
    </row>
    <row r="39" spans="2:18" x14ac:dyDescent="0.3">
      <c r="N39" s="99" t="s">
        <v>39</v>
      </c>
      <c r="O39" s="69">
        <f>+E19</f>
        <v>0.1</v>
      </c>
      <c r="P39" s="10">
        <f t="shared" si="5"/>
        <v>3000000</v>
      </c>
    </row>
    <row r="40" spans="2:18" x14ac:dyDescent="0.3">
      <c r="N40" s="99" t="s">
        <v>38</v>
      </c>
      <c r="O40" s="69">
        <f>+E20</f>
        <v>0.06</v>
      </c>
      <c r="P40" s="10">
        <f t="shared" si="5"/>
        <v>1800000</v>
      </c>
    </row>
    <row r="41" spans="2:18" x14ac:dyDescent="0.3">
      <c r="N41" s="99" t="s">
        <v>29</v>
      </c>
      <c r="O41" s="70">
        <f>+E21</f>
        <v>1.4999999999999999E-2</v>
      </c>
      <c r="P41" s="10">
        <f t="shared" si="5"/>
        <v>450000</v>
      </c>
    </row>
    <row r="42" spans="2:18" x14ac:dyDescent="0.3">
      <c r="N42" s="101" t="s">
        <v>11</v>
      </c>
      <c r="O42" s="41">
        <f>SUM(O34:O41)</f>
        <v>1.0003332999999999</v>
      </c>
      <c r="P42" s="12">
        <f t="shared" ref="P42" si="6">SUM(P34:P41)</f>
        <v>30000000</v>
      </c>
    </row>
    <row r="43" spans="2:18" x14ac:dyDescent="0.3">
      <c r="N43" s="102" t="s">
        <v>12</v>
      </c>
      <c r="P43" s="13" t="b">
        <f>+P42=D10</f>
        <v>1</v>
      </c>
    </row>
    <row r="46" spans="2:18" x14ac:dyDescent="0.3">
      <c r="B46" s="29"/>
    </row>
    <row r="47" spans="2:18" x14ac:dyDescent="0.3">
      <c r="B47" s="46" t="s">
        <v>14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9"/>
      <c r="O47" s="49"/>
      <c r="P47" s="49"/>
      <c r="Q47" s="49"/>
      <c r="R47" s="49"/>
    </row>
    <row r="70" spans="1:18" x14ac:dyDescent="0.3">
      <c r="B70" s="46" t="s">
        <v>15</v>
      </c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9"/>
      <c r="O70" s="49"/>
      <c r="P70" s="49"/>
      <c r="Q70" s="49"/>
      <c r="R70" s="49"/>
    </row>
    <row r="71" spans="1:18" x14ac:dyDescent="0.3">
      <c r="B71" s="31"/>
      <c r="C71" s="34"/>
      <c r="D71" s="35"/>
      <c r="E71" s="35"/>
      <c r="F71" s="35"/>
      <c r="G71" s="35"/>
      <c r="H71" s="35"/>
      <c r="I71" s="35"/>
      <c r="J71" s="35"/>
      <c r="K71" s="35"/>
      <c r="L71" s="31"/>
      <c r="N71" s="31"/>
      <c r="O71" s="34"/>
    </row>
    <row r="72" spans="1:18" x14ac:dyDescent="0.3">
      <c r="A72" s="123" t="s">
        <v>44</v>
      </c>
      <c r="B72" s="33" t="s">
        <v>16</v>
      </c>
      <c r="C72" s="56" t="str">
        <f>+B14</f>
        <v xml:space="preserve">Mining </v>
      </c>
      <c r="D72" s="57" t="str">
        <f>+B15</f>
        <v>Team</v>
      </c>
      <c r="E72" s="57" t="s">
        <v>10</v>
      </c>
      <c r="F72" s="57" t="s">
        <v>38</v>
      </c>
      <c r="G72" s="57" t="s">
        <v>29</v>
      </c>
      <c r="H72" s="151" t="s">
        <v>22</v>
      </c>
      <c r="I72" s="152"/>
      <c r="J72" s="60" t="s">
        <v>17</v>
      </c>
      <c r="K72" s="60" t="s">
        <v>18</v>
      </c>
      <c r="M72" s="124" t="s">
        <v>45</v>
      </c>
      <c r="N72" s="33" t="s">
        <v>16</v>
      </c>
      <c r="O72" s="56" t="str">
        <f>+K21</f>
        <v>Pre-IDO</v>
      </c>
      <c r="P72" s="35" t="s">
        <v>22</v>
      </c>
      <c r="Q72" s="60" t="s">
        <v>17</v>
      </c>
      <c r="R72" s="60" t="s">
        <v>18</v>
      </c>
    </row>
    <row r="73" spans="1:18" x14ac:dyDescent="0.3">
      <c r="B73" s="33" t="s">
        <v>11</v>
      </c>
      <c r="C73" s="58">
        <f>+F$14</f>
        <v>16950000</v>
      </c>
      <c r="D73" s="59">
        <f>+F15</f>
        <v>2100000</v>
      </c>
      <c r="E73" s="59">
        <f>+F18</f>
        <v>600000</v>
      </c>
      <c r="F73" s="59">
        <f>+F20</f>
        <v>1800000</v>
      </c>
      <c r="G73" s="59">
        <f>+F21</f>
        <v>450000</v>
      </c>
      <c r="H73" s="141">
        <f>+C73+D73+E73+F73+G73</f>
        <v>21900000</v>
      </c>
      <c r="I73" s="142"/>
      <c r="J73" s="119"/>
      <c r="K73" s="120">
        <f>+C73+D73+E73+F73+G73</f>
        <v>21900000</v>
      </c>
      <c r="L73" s="78"/>
      <c r="M73" s="56" t="str">
        <f>+K19</f>
        <v xml:space="preserve">Launchpad </v>
      </c>
      <c r="N73" s="33" t="s">
        <v>11</v>
      </c>
      <c r="O73" s="58">
        <f>+R73</f>
        <v>1560000</v>
      </c>
      <c r="P73" s="128">
        <f>+O73</f>
        <v>1560000</v>
      </c>
      <c r="Q73" s="106"/>
      <c r="R73" s="127">
        <f>+M21</f>
        <v>1560000</v>
      </c>
    </row>
    <row r="74" spans="1:18" x14ac:dyDescent="0.3">
      <c r="A74" s="36"/>
      <c r="B74" s="42">
        <v>1</v>
      </c>
      <c r="C74" s="53">
        <f>+F14-H14</f>
        <v>16667500</v>
      </c>
      <c r="D74" s="53">
        <f>+F15-H15</f>
        <v>2065000</v>
      </c>
      <c r="E74" s="53">
        <f>+E73</f>
        <v>600000</v>
      </c>
      <c r="F74" s="53">
        <f>+F73-H$20</f>
        <v>1725120</v>
      </c>
      <c r="G74" s="53">
        <v>0</v>
      </c>
      <c r="H74" s="139">
        <f>+C74+D74+E74+F74+G74</f>
        <v>21057620</v>
      </c>
      <c r="I74" s="140"/>
      <c r="J74" s="53">
        <f>+K$74-H74</f>
        <v>842380</v>
      </c>
      <c r="K74" s="121">
        <f>+H73</f>
        <v>21900000</v>
      </c>
      <c r="M74" s="36"/>
      <c r="N74" s="42">
        <v>1</v>
      </c>
      <c r="O74" s="53">
        <f>+O73-Q21</f>
        <v>1170000</v>
      </c>
      <c r="P74" s="53">
        <f>+O74</f>
        <v>1170000</v>
      </c>
      <c r="Q74" s="53">
        <f>+R74-P74</f>
        <v>390000</v>
      </c>
      <c r="R74" s="129">
        <f>+R73</f>
        <v>1560000</v>
      </c>
    </row>
    <row r="75" spans="1:18" x14ac:dyDescent="0.3">
      <c r="A75" s="36"/>
      <c r="B75" s="42">
        <f t="shared" ref="B75:B133" si="7">B74+1</f>
        <v>2</v>
      </c>
      <c r="C75" s="53">
        <f t="shared" ref="C75:C106" si="8">+C74-H$14</f>
        <v>16385000</v>
      </c>
      <c r="D75" s="53">
        <f>+D74-H$15</f>
        <v>2030000</v>
      </c>
      <c r="E75" s="53">
        <v>0</v>
      </c>
      <c r="F75" s="53">
        <f>+F74-H$20</f>
        <v>1650240</v>
      </c>
      <c r="G75" s="53">
        <v>0</v>
      </c>
      <c r="H75" s="139">
        <f t="shared" ref="H75:H97" si="9">+C75+D75+E75+F75+G75</f>
        <v>20065240</v>
      </c>
      <c r="I75" s="140"/>
      <c r="J75" s="53">
        <f t="shared" ref="J75:J133" si="10">+K$74-H75</f>
        <v>1834760</v>
      </c>
      <c r="K75" s="53">
        <f>+K74</f>
        <v>21900000</v>
      </c>
      <c r="M75" s="36"/>
      <c r="N75" s="42">
        <f t="shared" ref="N75:N133" si="11">N74+1</f>
        <v>2</v>
      </c>
      <c r="O75" s="53">
        <f>+O74-Q$21</f>
        <v>780000</v>
      </c>
      <c r="P75" s="53">
        <f t="shared" ref="P75:Q132" si="12">+O75</f>
        <v>780000</v>
      </c>
      <c r="Q75" s="53">
        <f t="shared" ref="Q75:Q77" si="13">+R75-P75</f>
        <v>780000</v>
      </c>
      <c r="R75" s="129">
        <f t="shared" ref="R75:R133" si="14">+R74</f>
        <v>1560000</v>
      </c>
    </row>
    <row r="76" spans="1:18" x14ac:dyDescent="0.3">
      <c r="A76" s="36"/>
      <c r="B76" s="42">
        <f t="shared" si="7"/>
        <v>3</v>
      </c>
      <c r="C76" s="53">
        <f t="shared" si="8"/>
        <v>16102500</v>
      </c>
      <c r="D76" s="53">
        <f t="shared" ref="D76:D132" si="15">+D75-H$15</f>
        <v>1995000</v>
      </c>
      <c r="E76" s="53">
        <v>0</v>
      </c>
      <c r="F76" s="53">
        <f t="shared" ref="F76:F97" si="16">+F75-H$20</f>
        <v>1575360</v>
      </c>
      <c r="G76" s="53">
        <v>0</v>
      </c>
      <c r="H76" s="139">
        <f t="shared" si="9"/>
        <v>19672860</v>
      </c>
      <c r="I76" s="140"/>
      <c r="J76" s="53">
        <f t="shared" si="10"/>
        <v>2227140</v>
      </c>
      <c r="K76" s="53">
        <f t="shared" ref="K76:K134" si="17">+K75</f>
        <v>21900000</v>
      </c>
      <c r="M76" s="36"/>
      <c r="N76" s="42">
        <f t="shared" si="11"/>
        <v>3</v>
      </c>
      <c r="O76" s="53">
        <f t="shared" ref="O76:O77" si="18">+O75-Q$21</f>
        <v>390000</v>
      </c>
      <c r="P76" s="53">
        <f t="shared" si="12"/>
        <v>390000</v>
      </c>
      <c r="Q76" s="53">
        <f t="shared" si="13"/>
        <v>1170000</v>
      </c>
      <c r="R76" s="129">
        <f t="shared" si="14"/>
        <v>1560000</v>
      </c>
    </row>
    <row r="77" spans="1:18" x14ac:dyDescent="0.3">
      <c r="A77" s="36"/>
      <c r="B77" s="42">
        <f t="shared" si="7"/>
        <v>4</v>
      </c>
      <c r="C77" s="53">
        <f t="shared" si="8"/>
        <v>15820000</v>
      </c>
      <c r="D77" s="53">
        <f t="shared" si="15"/>
        <v>1960000</v>
      </c>
      <c r="E77" s="53">
        <v>0</v>
      </c>
      <c r="F77" s="53">
        <f t="shared" si="16"/>
        <v>1500480</v>
      </c>
      <c r="G77" s="53">
        <f>+G73-H21</f>
        <v>393750</v>
      </c>
      <c r="H77" s="139">
        <f t="shared" si="9"/>
        <v>19674230</v>
      </c>
      <c r="I77" s="140"/>
      <c r="J77" s="53">
        <f t="shared" si="10"/>
        <v>2225770</v>
      </c>
      <c r="K77" s="53">
        <f t="shared" si="17"/>
        <v>21900000</v>
      </c>
      <c r="L77" s="78"/>
      <c r="M77" s="36"/>
      <c r="N77" s="42">
        <f t="shared" si="11"/>
        <v>4</v>
      </c>
      <c r="O77" s="53">
        <f t="shared" si="18"/>
        <v>0</v>
      </c>
      <c r="P77" s="53">
        <f t="shared" si="12"/>
        <v>0</v>
      </c>
      <c r="Q77" s="53">
        <f t="shared" si="13"/>
        <v>1560000</v>
      </c>
      <c r="R77" s="129">
        <f t="shared" si="14"/>
        <v>1560000</v>
      </c>
    </row>
    <row r="78" spans="1:18" x14ac:dyDescent="0.3">
      <c r="A78" s="36"/>
      <c r="B78" s="42">
        <f t="shared" si="7"/>
        <v>5</v>
      </c>
      <c r="C78" s="53">
        <f t="shared" si="8"/>
        <v>15537500</v>
      </c>
      <c r="D78" s="53">
        <f t="shared" si="15"/>
        <v>1925000</v>
      </c>
      <c r="E78" s="53">
        <v>0</v>
      </c>
      <c r="F78" s="53">
        <f t="shared" si="16"/>
        <v>1425600</v>
      </c>
      <c r="G78" s="53">
        <f>+G77-H$21</f>
        <v>337500</v>
      </c>
      <c r="H78" s="139">
        <f t="shared" si="9"/>
        <v>19225600</v>
      </c>
      <c r="I78" s="140"/>
      <c r="J78" s="53">
        <f t="shared" si="10"/>
        <v>2674400</v>
      </c>
      <c r="K78" s="53">
        <f t="shared" si="17"/>
        <v>21900000</v>
      </c>
      <c r="L78" s="78"/>
      <c r="M78" s="36"/>
      <c r="N78" s="42">
        <f t="shared" si="11"/>
        <v>5</v>
      </c>
      <c r="O78" s="53">
        <f t="shared" ref="O78:O132" si="19">+O77-T$14</f>
        <v>0</v>
      </c>
      <c r="P78" s="53">
        <f t="shared" si="12"/>
        <v>0</v>
      </c>
      <c r="Q78" s="53">
        <f>+P78</f>
        <v>0</v>
      </c>
      <c r="R78" s="129">
        <f t="shared" si="14"/>
        <v>1560000</v>
      </c>
    </row>
    <row r="79" spans="1:18" x14ac:dyDescent="0.3">
      <c r="A79" s="61" t="s">
        <v>23</v>
      </c>
      <c r="B79" s="42">
        <f t="shared" si="7"/>
        <v>6</v>
      </c>
      <c r="C79" s="53">
        <f t="shared" si="8"/>
        <v>15255000</v>
      </c>
      <c r="D79" s="53">
        <f t="shared" si="15"/>
        <v>1890000</v>
      </c>
      <c r="E79" s="53">
        <v>0</v>
      </c>
      <c r="F79" s="53">
        <f t="shared" si="16"/>
        <v>1350720</v>
      </c>
      <c r="G79" s="53">
        <f t="shared" ref="G79:G84" si="20">+G78-H$21</f>
        <v>281250</v>
      </c>
      <c r="H79" s="139">
        <f t="shared" si="9"/>
        <v>18776970</v>
      </c>
      <c r="I79" s="140"/>
      <c r="J79" s="122">
        <f t="shared" si="10"/>
        <v>3123030</v>
      </c>
      <c r="K79" s="53">
        <f t="shared" si="17"/>
        <v>21900000</v>
      </c>
      <c r="M79" s="61" t="s">
        <v>23</v>
      </c>
      <c r="N79" s="42">
        <f t="shared" si="11"/>
        <v>6</v>
      </c>
      <c r="O79" s="53">
        <f t="shared" si="19"/>
        <v>0</v>
      </c>
      <c r="P79" s="53">
        <f t="shared" si="12"/>
        <v>0</v>
      </c>
      <c r="Q79" s="53">
        <f t="shared" si="12"/>
        <v>0</v>
      </c>
      <c r="R79" s="129">
        <f t="shared" si="14"/>
        <v>1560000</v>
      </c>
    </row>
    <row r="80" spans="1:18" x14ac:dyDescent="0.3">
      <c r="A80" s="36"/>
      <c r="B80" s="42">
        <f t="shared" si="7"/>
        <v>7</v>
      </c>
      <c r="C80" s="53">
        <f t="shared" si="8"/>
        <v>14972500</v>
      </c>
      <c r="D80" s="53">
        <f t="shared" si="15"/>
        <v>1855000</v>
      </c>
      <c r="E80" s="53">
        <v>0</v>
      </c>
      <c r="F80" s="53">
        <f t="shared" si="16"/>
        <v>1275840</v>
      </c>
      <c r="G80" s="53">
        <f t="shared" si="20"/>
        <v>225000</v>
      </c>
      <c r="H80" s="139">
        <f t="shared" si="9"/>
        <v>18328340</v>
      </c>
      <c r="I80" s="140"/>
      <c r="J80" s="122">
        <f t="shared" si="10"/>
        <v>3571660</v>
      </c>
      <c r="K80" s="53">
        <f t="shared" si="17"/>
        <v>21900000</v>
      </c>
      <c r="M80" s="36"/>
      <c r="N80" s="42">
        <f t="shared" si="11"/>
        <v>7</v>
      </c>
      <c r="O80" s="53">
        <f t="shared" si="19"/>
        <v>0</v>
      </c>
      <c r="P80" s="53">
        <f t="shared" si="12"/>
        <v>0</v>
      </c>
      <c r="Q80" s="53">
        <f t="shared" si="12"/>
        <v>0</v>
      </c>
      <c r="R80" s="129">
        <f t="shared" si="14"/>
        <v>1560000</v>
      </c>
    </row>
    <row r="81" spans="1:18" x14ac:dyDescent="0.3">
      <c r="A81" s="36"/>
      <c r="B81" s="42">
        <f t="shared" si="7"/>
        <v>8</v>
      </c>
      <c r="C81" s="53">
        <f t="shared" si="8"/>
        <v>14690000</v>
      </c>
      <c r="D81" s="53">
        <f t="shared" si="15"/>
        <v>1820000</v>
      </c>
      <c r="E81" s="53">
        <v>0</v>
      </c>
      <c r="F81" s="53">
        <f t="shared" si="16"/>
        <v>1200960</v>
      </c>
      <c r="G81" s="53">
        <f t="shared" si="20"/>
        <v>168750</v>
      </c>
      <c r="H81" s="139">
        <f t="shared" si="9"/>
        <v>17879710</v>
      </c>
      <c r="I81" s="140"/>
      <c r="J81" s="122">
        <f t="shared" si="10"/>
        <v>4020290</v>
      </c>
      <c r="K81" s="53">
        <f t="shared" si="17"/>
        <v>21900000</v>
      </c>
      <c r="M81" s="36"/>
      <c r="N81" s="42">
        <f t="shared" si="11"/>
        <v>8</v>
      </c>
      <c r="O81" s="53">
        <f t="shared" si="19"/>
        <v>0</v>
      </c>
      <c r="P81" s="53">
        <f t="shared" si="12"/>
        <v>0</v>
      </c>
      <c r="Q81" s="53">
        <f t="shared" si="12"/>
        <v>0</v>
      </c>
      <c r="R81" s="129">
        <f t="shared" si="14"/>
        <v>1560000</v>
      </c>
    </row>
    <row r="82" spans="1:18" x14ac:dyDescent="0.3">
      <c r="A82" s="36"/>
      <c r="B82" s="42">
        <f t="shared" si="7"/>
        <v>9</v>
      </c>
      <c r="C82" s="53">
        <f t="shared" si="8"/>
        <v>14407500</v>
      </c>
      <c r="D82" s="53">
        <f t="shared" si="15"/>
        <v>1785000</v>
      </c>
      <c r="E82" s="53">
        <v>0</v>
      </c>
      <c r="F82" s="53">
        <f t="shared" si="16"/>
        <v>1126080</v>
      </c>
      <c r="G82" s="53">
        <f t="shared" si="20"/>
        <v>112500</v>
      </c>
      <c r="H82" s="139">
        <f t="shared" si="9"/>
        <v>17431080</v>
      </c>
      <c r="I82" s="140"/>
      <c r="J82" s="122">
        <f t="shared" si="10"/>
        <v>4468920</v>
      </c>
      <c r="K82" s="53">
        <f t="shared" si="17"/>
        <v>21900000</v>
      </c>
      <c r="M82" s="36"/>
      <c r="N82" s="42">
        <f t="shared" si="11"/>
        <v>9</v>
      </c>
      <c r="O82" s="53">
        <f t="shared" si="19"/>
        <v>0</v>
      </c>
      <c r="P82" s="53">
        <f t="shared" si="12"/>
        <v>0</v>
      </c>
      <c r="Q82" s="53">
        <f t="shared" si="12"/>
        <v>0</v>
      </c>
      <c r="R82" s="129">
        <f t="shared" si="14"/>
        <v>1560000</v>
      </c>
    </row>
    <row r="83" spans="1:18" x14ac:dyDescent="0.3">
      <c r="A83" s="36"/>
      <c r="B83" s="42">
        <f t="shared" si="7"/>
        <v>10</v>
      </c>
      <c r="C83" s="53">
        <f t="shared" si="8"/>
        <v>14125000</v>
      </c>
      <c r="D83" s="53">
        <f t="shared" si="15"/>
        <v>1750000</v>
      </c>
      <c r="E83" s="53">
        <v>0</v>
      </c>
      <c r="F83" s="53">
        <f t="shared" si="16"/>
        <v>1051200</v>
      </c>
      <c r="G83" s="53">
        <f t="shared" si="20"/>
        <v>56250</v>
      </c>
      <c r="H83" s="139">
        <f t="shared" si="9"/>
        <v>16982450</v>
      </c>
      <c r="I83" s="140"/>
      <c r="J83" s="122">
        <f t="shared" si="10"/>
        <v>4917550</v>
      </c>
      <c r="K83" s="53">
        <f t="shared" si="17"/>
        <v>21900000</v>
      </c>
      <c r="M83" s="36"/>
      <c r="N83" s="42">
        <f t="shared" si="11"/>
        <v>10</v>
      </c>
      <c r="O83" s="53">
        <f t="shared" si="19"/>
        <v>0</v>
      </c>
      <c r="P83" s="53">
        <f t="shared" si="12"/>
        <v>0</v>
      </c>
      <c r="Q83" s="53">
        <f t="shared" si="12"/>
        <v>0</v>
      </c>
      <c r="R83" s="129">
        <f t="shared" si="14"/>
        <v>1560000</v>
      </c>
    </row>
    <row r="84" spans="1:18" x14ac:dyDescent="0.3">
      <c r="A84" s="36"/>
      <c r="B84" s="42">
        <f t="shared" si="7"/>
        <v>11</v>
      </c>
      <c r="C84" s="53">
        <f t="shared" si="8"/>
        <v>13842500</v>
      </c>
      <c r="D84" s="53">
        <f t="shared" si="15"/>
        <v>1715000</v>
      </c>
      <c r="E84" s="53">
        <v>0</v>
      </c>
      <c r="F84" s="53">
        <f t="shared" si="16"/>
        <v>976320</v>
      </c>
      <c r="G84" s="53">
        <f t="shared" si="20"/>
        <v>0</v>
      </c>
      <c r="H84" s="139">
        <f t="shared" si="9"/>
        <v>16533820</v>
      </c>
      <c r="I84" s="140"/>
      <c r="J84" s="122">
        <f t="shared" si="10"/>
        <v>5366180</v>
      </c>
      <c r="K84" s="53">
        <f t="shared" si="17"/>
        <v>21900000</v>
      </c>
      <c r="M84" s="36"/>
      <c r="N84" s="42">
        <f t="shared" si="11"/>
        <v>11</v>
      </c>
      <c r="O84" s="53">
        <f t="shared" si="19"/>
        <v>0</v>
      </c>
      <c r="P84" s="53">
        <f t="shared" si="12"/>
        <v>0</v>
      </c>
      <c r="Q84" s="53">
        <f t="shared" si="12"/>
        <v>0</v>
      </c>
      <c r="R84" s="129">
        <f t="shared" si="14"/>
        <v>1560000</v>
      </c>
    </row>
    <row r="85" spans="1:18" x14ac:dyDescent="0.3">
      <c r="A85" s="36"/>
      <c r="B85" s="42">
        <f t="shared" si="7"/>
        <v>12</v>
      </c>
      <c r="C85" s="53">
        <f t="shared" si="8"/>
        <v>13560000</v>
      </c>
      <c r="D85" s="53">
        <f t="shared" si="15"/>
        <v>1680000</v>
      </c>
      <c r="E85" s="53">
        <v>0</v>
      </c>
      <c r="F85" s="53">
        <f t="shared" si="16"/>
        <v>901440</v>
      </c>
      <c r="G85" s="53">
        <v>0</v>
      </c>
      <c r="H85" s="139">
        <f t="shared" si="9"/>
        <v>16141440</v>
      </c>
      <c r="I85" s="140"/>
      <c r="J85" s="122">
        <f t="shared" si="10"/>
        <v>5758560</v>
      </c>
      <c r="K85" s="53">
        <f t="shared" si="17"/>
        <v>21900000</v>
      </c>
      <c r="M85" s="36"/>
      <c r="N85" s="42">
        <f t="shared" si="11"/>
        <v>12</v>
      </c>
      <c r="O85" s="53">
        <f t="shared" si="19"/>
        <v>0</v>
      </c>
      <c r="P85" s="53">
        <f t="shared" si="12"/>
        <v>0</v>
      </c>
      <c r="Q85" s="53">
        <f t="shared" si="12"/>
        <v>0</v>
      </c>
      <c r="R85" s="129">
        <f t="shared" si="14"/>
        <v>1560000</v>
      </c>
    </row>
    <row r="86" spans="1:18" x14ac:dyDescent="0.3">
      <c r="A86" s="37"/>
      <c r="B86" s="42">
        <f t="shared" si="7"/>
        <v>13</v>
      </c>
      <c r="C86" s="53">
        <f t="shared" si="8"/>
        <v>13277500</v>
      </c>
      <c r="D86" s="53">
        <f t="shared" si="15"/>
        <v>1645000</v>
      </c>
      <c r="E86" s="53">
        <v>0</v>
      </c>
      <c r="F86" s="53">
        <f t="shared" si="16"/>
        <v>826560</v>
      </c>
      <c r="G86" s="53">
        <v>0</v>
      </c>
      <c r="H86" s="139">
        <f t="shared" si="9"/>
        <v>15749060</v>
      </c>
      <c r="I86" s="140"/>
      <c r="J86" s="122">
        <f t="shared" si="10"/>
        <v>6150940</v>
      </c>
      <c r="K86" s="53">
        <f t="shared" si="17"/>
        <v>21900000</v>
      </c>
      <c r="M86" s="37"/>
      <c r="N86" s="42">
        <f t="shared" si="11"/>
        <v>13</v>
      </c>
      <c r="O86" s="53">
        <f t="shared" si="19"/>
        <v>0</v>
      </c>
      <c r="P86" s="53">
        <f t="shared" si="12"/>
        <v>0</v>
      </c>
      <c r="Q86" s="53">
        <f t="shared" si="12"/>
        <v>0</v>
      </c>
      <c r="R86" s="129">
        <f t="shared" si="14"/>
        <v>1560000</v>
      </c>
    </row>
    <row r="87" spans="1:18" x14ac:dyDescent="0.3">
      <c r="A87" s="37"/>
      <c r="B87" s="42">
        <f t="shared" si="7"/>
        <v>14</v>
      </c>
      <c r="C87" s="53">
        <f t="shared" si="8"/>
        <v>12995000</v>
      </c>
      <c r="D87" s="53">
        <f t="shared" si="15"/>
        <v>1610000</v>
      </c>
      <c r="E87" s="53">
        <v>0</v>
      </c>
      <c r="F87" s="53">
        <f t="shared" si="16"/>
        <v>751680</v>
      </c>
      <c r="G87" s="53">
        <v>0</v>
      </c>
      <c r="H87" s="139">
        <f t="shared" si="9"/>
        <v>15356680</v>
      </c>
      <c r="I87" s="140"/>
      <c r="J87" s="122">
        <f t="shared" si="10"/>
        <v>6543320</v>
      </c>
      <c r="K87" s="53">
        <f t="shared" si="17"/>
        <v>21900000</v>
      </c>
      <c r="M87" s="37"/>
      <c r="N87" s="42">
        <f t="shared" si="11"/>
        <v>14</v>
      </c>
      <c r="O87" s="53">
        <f t="shared" si="19"/>
        <v>0</v>
      </c>
      <c r="P87" s="53">
        <f t="shared" si="12"/>
        <v>0</v>
      </c>
      <c r="Q87" s="53">
        <f t="shared" si="12"/>
        <v>0</v>
      </c>
      <c r="R87" s="129">
        <f t="shared" si="14"/>
        <v>1560000</v>
      </c>
    </row>
    <row r="88" spans="1:18" x14ac:dyDescent="0.3">
      <c r="A88" s="37"/>
      <c r="B88" s="42">
        <f t="shared" si="7"/>
        <v>15</v>
      </c>
      <c r="C88" s="53">
        <f t="shared" si="8"/>
        <v>12712500</v>
      </c>
      <c r="D88" s="53">
        <f t="shared" si="15"/>
        <v>1575000</v>
      </c>
      <c r="E88" s="53">
        <v>0</v>
      </c>
      <c r="F88" s="53">
        <f t="shared" si="16"/>
        <v>676800</v>
      </c>
      <c r="G88" s="53">
        <v>0</v>
      </c>
      <c r="H88" s="139">
        <f t="shared" si="9"/>
        <v>14964300</v>
      </c>
      <c r="I88" s="140"/>
      <c r="J88" s="122">
        <f t="shared" si="10"/>
        <v>6935700</v>
      </c>
      <c r="K88" s="53">
        <f t="shared" si="17"/>
        <v>21900000</v>
      </c>
      <c r="M88" s="37"/>
      <c r="N88" s="42">
        <f t="shared" si="11"/>
        <v>15</v>
      </c>
      <c r="O88" s="53">
        <f t="shared" si="19"/>
        <v>0</v>
      </c>
      <c r="P88" s="53">
        <f t="shared" si="12"/>
        <v>0</v>
      </c>
      <c r="Q88" s="53">
        <f t="shared" si="12"/>
        <v>0</v>
      </c>
      <c r="R88" s="129">
        <f t="shared" si="14"/>
        <v>1560000</v>
      </c>
    </row>
    <row r="89" spans="1:18" x14ac:dyDescent="0.3">
      <c r="A89" s="37"/>
      <c r="B89" s="42">
        <f t="shared" si="7"/>
        <v>16</v>
      </c>
      <c r="C89" s="53">
        <f t="shared" si="8"/>
        <v>12430000</v>
      </c>
      <c r="D89" s="53">
        <f t="shared" si="15"/>
        <v>1540000</v>
      </c>
      <c r="E89" s="53">
        <v>0</v>
      </c>
      <c r="F89" s="53">
        <f t="shared" si="16"/>
        <v>601920</v>
      </c>
      <c r="G89" s="53">
        <v>0</v>
      </c>
      <c r="H89" s="139">
        <f t="shared" si="9"/>
        <v>14571920</v>
      </c>
      <c r="I89" s="140"/>
      <c r="J89" s="122">
        <f t="shared" si="10"/>
        <v>7328080</v>
      </c>
      <c r="K89" s="53">
        <f t="shared" si="17"/>
        <v>21900000</v>
      </c>
      <c r="M89" s="37"/>
      <c r="N89" s="42">
        <f t="shared" si="11"/>
        <v>16</v>
      </c>
      <c r="O89" s="53">
        <f t="shared" si="19"/>
        <v>0</v>
      </c>
      <c r="P89" s="53">
        <f t="shared" si="12"/>
        <v>0</v>
      </c>
      <c r="Q89" s="53">
        <f t="shared" si="12"/>
        <v>0</v>
      </c>
      <c r="R89" s="129">
        <f t="shared" si="14"/>
        <v>1560000</v>
      </c>
    </row>
    <row r="90" spans="1:18" x14ac:dyDescent="0.3">
      <c r="A90" s="37"/>
      <c r="B90" s="42">
        <f t="shared" si="7"/>
        <v>17</v>
      </c>
      <c r="C90" s="53">
        <f t="shared" si="8"/>
        <v>12147500</v>
      </c>
      <c r="D90" s="53">
        <f t="shared" si="15"/>
        <v>1505000</v>
      </c>
      <c r="E90" s="53">
        <v>0</v>
      </c>
      <c r="F90" s="53">
        <f t="shared" si="16"/>
        <v>527040</v>
      </c>
      <c r="G90" s="53">
        <v>0</v>
      </c>
      <c r="H90" s="139">
        <f t="shared" si="9"/>
        <v>14179540</v>
      </c>
      <c r="I90" s="140"/>
      <c r="J90" s="122">
        <f t="shared" si="10"/>
        <v>7720460</v>
      </c>
      <c r="K90" s="53">
        <f t="shared" si="17"/>
        <v>21900000</v>
      </c>
      <c r="M90" s="37"/>
      <c r="N90" s="42">
        <f t="shared" si="11"/>
        <v>17</v>
      </c>
      <c r="O90" s="53">
        <f t="shared" si="19"/>
        <v>0</v>
      </c>
      <c r="P90" s="53">
        <f t="shared" si="12"/>
        <v>0</v>
      </c>
      <c r="Q90" s="53">
        <f t="shared" si="12"/>
        <v>0</v>
      </c>
      <c r="R90" s="129">
        <f t="shared" si="14"/>
        <v>1560000</v>
      </c>
    </row>
    <row r="91" spans="1:18" x14ac:dyDescent="0.3">
      <c r="A91" s="62" t="s">
        <v>24</v>
      </c>
      <c r="B91" s="42">
        <f t="shared" si="7"/>
        <v>18</v>
      </c>
      <c r="C91" s="53">
        <f t="shared" si="8"/>
        <v>11865000</v>
      </c>
      <c r="D91" s="53">
        <f t="shared" si="15"/>
        <v>1470000</v>
      </c>
      <c r="E91" s="53">
        <v>0</v>
      </c>
      <c r="F91" s="53">
        <f t="shared" si="16"/>
        <v>452160</v>
      </c>
      <c r="G91" s="53">
        <v>0</v>
      </c>
      <c r="H91" s="139">
        <f t="shared" si="9"/>
        <v>13787160</v>
      </c>
      <c r="I91" s="140"/>
      <c r="J91" s="122">
        <f t="shared" si="10"/>
        <v>8112840</v>
      </c>
      <c r="K91" s="53">
        <f t="shared" si="17"/>
        <v>21900000</v>
      </c>
      <c r="M91" s="62" t="s">
        <v>24</v>
      </c>
      <c r="N91" s="42">
        <f t="shared" si="11"/>
        <v>18</v>
      </c>
      <c r="O91" s="53">
        <f t="shared" si="19"/>
        <v>0</v>
      </c>
      <c r="P91" s="53">
        <f t="shared" si="12"/>
        <v>0</v>
      </c>
      <c r="Q91" s="53">
        <f t="shared" si="12"/>
        <v>0</v>
      </c>
      <c r="R91" s="129">
        <f t="shared" si="14"/>
        <v>1560000</v>
      </c>
    </row>
    <row r="92" spans="1:18" x14ac:dyDescent="0.3">
      <c r="A92" s="37"/>
      <c r="B92" s="42">
        <f t="shared" si="7"/>
        <v>19</v>
      </c>
      <c r="C92" s="53">
        <f t="shared" si="8"/>
        <v>11582500</v>
      </c>
      <c r="D92" s="53">
        <f t="shared" si="15"/>
        <v>1435000</v>
      </c>
      <c r="E92" s="53">
        <v>0</v>
      </c>
      <c r="F92" s="53">
        <f t="shared" si="16"/>
        <v>377280</v>
      </c>
      <c r="G92" s="53">
        <v>0</v>
      </c>
      <c r="H92" s="139">
        <f t="shared" si="9"/>
        <v>13394780</v>
      </c>
      <c r="I92" s="140"/>
      <c r="J92" s="122">
        <f t="shared" si="10"/>
        <v>8505220</v>
      </c>
      <c r="K92" s="53">
        <f t="shared" si="17"/>
        <v>21900000</v>
      </c>
      <c r="M92" s="37"/>
      <c r="N92" s="42">
        <f t="shared" si="11"/>
        <v>19</v>
      </c>
      <c r="O92" s="53">
        <f t="shared" si="19"/>
        <v>0</v>
      </c>
      <c r="P92" s="53">
        <f t="shared" si="12"/>
        <v>0</v>
      </c>
      <c r="Q92" s="53">
        <f t="shared" si="12"/>
        <v>0</v>
      </c>
      <c r="R92" s="129">
        <f t="shared" si="14"/>
        <v>1560000</v>
      </c>
    </row>
    <row r="93" spans="1:18" x14ac:dyDescent="0.3">
      <c r="A93" s="37"/>
      <c r="B93" s="42">
        <f t="shared" si="7"/>
        <v>20</v>
      </c>
      <c r="C93" s="53">
        <f t="shared" si="8"/>
        <v>11300000</v>
      </c>
      <c r="D93" s="53">
        <f t="shared" si="15"/>
        <v>1400000</v>
      </c>
      <c r="E93" s="53">
        <v>0</v>
      </c>
      <c r="F93" s="53">
        <f t="shared" si="16"/>
        <v>302400</v>
      </c>
      <c r="G93" s="53">
        <v>0</v>
      </c>
      <c r="H93" s="139">
        <f t="shared" si="9"/>
        <v>13002400</v>
      </c>
      <c r="I93" s="140"/>
      <c r="J93" s="122">
        <f t="shared" si="10"/>
        <v>8897600</v>
      </c>
      <c r="K93" s="53">
        <f t="shared" si="17"/>
        <v>21900000</v>
      </c>
      <c r="M93" s="37"/>
      <c r="N93" s="42">
        <f t="shared" si="11"/>
        <v>20</v>
      </c>
      <c r="O93" s="53">
        <f t="shared" si="19"/>
        <v>0</v>
      </c>
      <c r="P93" s="53">
        <f t="shared" si="12"/>
        <v>0</v>
      </c>
      <c r="Q93" s="53">
        <f t="shared" si="12"/>
        <v>0</v>
      </c>
      <c r="R93" s="129">
        <f t="shared" si="14"/>
        <v>1560000</v>
      </c>
    </row>
    <row r="94" spans="1:18" x14ac:dyDescent="0.3">
      <c r="A94" s="37"/>
      <c r="B94" s="42">
        <f t="shared" si="7"/>
        <v>21</v>
      </c>
      <c r="C94" s="53">
        <f t="shared" si="8"/>
        <v>11017500</v>
      </c>
      <c r="D94" s="53">
        <f t="shared" si="15"/>
        <v>1365000</v>
      </c>
      <c r="E94" s="53">
        <v>0</v>
      </c>
      <c r="F94" s="53">
        <f t="shared" si="16"/>
        <v>227520</v>
      </c>
      <c r="G94" s="53">
        <v>0</v>
      </c>
      <c r="H94" s="139">
        <f t="shared" si="9"/>
        <v>12610020</v>
      </c>
      <c r="I94" s="140"/>
      <c r="J94" s="122">
        <f t="shared" si="10"/>
        <v>9289980</v>
      </c>
      <c r="K94" s="53">
        <f t="shared" si="17"/>
        <v>21900000</v>
      </c>
      <c r="M94" s="37"/>
      <c r="N94" s="42">
        <f t="shared" si="11"/>
        <v>21</v>
      </c>
      <c r="O94" s="53">
        <f t="shared" si="19"/>
        <v>0</v>
      </c>
      <c r="P94" s="53">
        <f t="shared" si="12"/>
        <v>0</v>
      </c>
      <c r="Q94" s="53">
        <f t="shared" si="12"/>
        <v>0</v>
      </c>
      <c r="R94" s="129">
        <f t="shared" si="14"/>
        <v>1560000</v>
      </c>
    </row>
    <row r="95" spans="1:18" x14ac:dyDescent="0.3">
      <c r="A95" s="37"/>
      <c r="B95" s="42">
        <f t="shared" si="7"/>
        <v>22</v>
      </c>
      <c r="C95" s="53">
        <f t="shared" si="8"/>
        <v>10735000</v>
      </c>
      <c r="D95" s="53">
        <f t="shared" si="15"/>
        <v>1330000</v>
      </c>
      <c r="E95" s="53">
        <v>0</v>
      </c>
      <c r="F95" s="53">
        <f t="shared" si="16"/>
        <v>152640</v>
      </c>
      <c r="G95" s="53">
        <v>0</v>
      </c>
      <c r="H95" s="139">
        <f t="shared" si="9"/>
        <v>12217640</v>
      </c>
      <c r="I95" s="140"/>
      <c r="J95" s="122">
        <f t="shared" si="10"/>
        <v>9682360</v>
      </c>
      <c r="K95" s="53">
        <f t="shared" si="17"/>
        <v>21900000</v>
      </c>
      <c r="M95" s="37"/>
      <c r="N95" s="42">
        <f t="shared" si="11"/>
        <v>22</v>
      </c>
      <c r="O95" s="53">
        <f t="shared" si="19"/>
        <v>0</v>
      </c>
      <c r="P95" s="53">
        <f t="shared" si="12"/>
        <v>0</v>
      </c>
      <c r="Q95" s="53">
        <f t="shared" si="12"/>
        <v>0</v>
      </c>
      <c r="R95" s="129">
        <f t="shared" si="14"/>
        <v>1560000</v>
      </c>
    </row>
    <row r="96" spans="1:18" x14ac:dyDescent="0.3">
      <c r="A96" s="37"/>
      <c r="B96" s="42">
        <f t="shared" si="7"/>
        <v>23</v>
      </c>
      <c r="C96" s="53">
        <f t="shared" si="8"/>
        <v>10452500</v>
      </c>
      <c r="D96" s="53">
        <f t="shared" si="15"/>
        <v>1295000</v>
      </c>
      <c r="E96" s="53">
        <v>0</v>
      </c>
      <c r="F96" s="53">
        <f t="shared" si="16"/>
        <v>77760</v>
      </c>
      <c r="G96" s="53">
        <v>0</v>
      </c>
      <c r="H96" s="139">
        <f t="shared" si="9"/>
        <v>11825260</v>
      </c>
      <c r="I96" s="140"/>
      <c r="J96" s="122">
        <f t="shared" si="10"/>
        <v>10074740</v>
      </c>
      <c r="K96" s="53">
        <f t="shared" si="17"/>
        <v>21900000</v>
      </c>
      <c r="M96" s="37"/>
      <c r="N96" s="42">
        <f t="shared" si="11"/>
        <v>23</v>
      </c>
      <c r="O96" s="53">
        <f t="shared" si="19"/>
        <v>0</v>
      </c>
      <c r="P96" s="53">
        <f t="shared" si="12"/>
        <v>0</v>
      </c>
      <c r="Q96" s="53">
        <f t="shared" si="12"/>
        <v>0</v>
      </c>
      <c r="R96" s="129">
        <f t="shared" si="14"/>
        <v>1560000</v>
      </c>
    </row>
    <row r="97" spans="1:18" x14ac:dyDescent="0.3">
      <c r="A97" s="37"/>
      <c r="B97" s="42">
        <f t="shared" si="7"/>
        <v>24</v>
      </c>
      <c r="C97" s="53">
        <f t="shared" si="8"/>
        <v>10170000</v>
      </c>
      <c r="D97" s="53">
        <f t="shared" si="15"/>
        <v>1260000</v>
      </c>
      <c r="E97" s="53">
        <v>0</v>
      </c>
      <c r="F97" s="53">
        <f t="shared" si="16"/>
        <v>2880</v>
      </c>
      <c r="G97" s="53">
        <v>0</v>
      </c>
      <c r="H97" s="139">
        <f t="shared" si="9"/>
        <v>11432880</v>
      </c>
      <c r="I97" s="140"/>
      <c r="J97" s="122">
        <f t="shared" si="10"/>
        <v>10467120</v>
      </c>
      <c r="K97" s="53">
        <f t="shared" si="17"/>
        <v>21900000</v>
      </c>
      <c r="M97" s="37"/>
      <c r="N97" s="42">
        <f t="shared" si="11"/>
        <v>24</v>
      </c>
      <c r="O97" s="53">
        <f t="shared" si="19"/>
        <v>0</v>
      </c>
      <c r="P97" s="53">
        <f t="shared" si="12"/>
        <v>0</v>
      </c>
      <c r="Q97" s="53">
        <f t="shared" si="12"/>
        <v>0</v>
      </c>
      <c r="R97" s="129">
        <f t="shared" si="14"/>
        <v>1560000</v>
      </c>
    </row>
    <row r="98" spans="1:18" x14ac:dyDescent="0.3">
      <c r="A98" s="40"/>
      <c r="B98" s="42">
        <f t="shared" si="7"/>
        <v>25</v>
      </c>
      <c r="C98" s="53">
        <f t="shared" si="8"/>
        <v>9887500</v>
      </c>
      <c r="D98" s="53">
        <f t="shared" si="15"/>
        <v>1225000</v>
      </c>
      <c r="E98" s="53">
        <v>0</v>
      </c>
      <c r="F98" s="53">
        <v>0</v>
      </c>
      <c r="G98" s="53">
        <v>0</v>
      </c>
      <c r="H98" s="139">
        <f t="shared" ref="H98:H133" si="21">+C98+D98+E98+F98+G98</f>
        <v>11112500</v>
      </c>
      <c r="I98" s="140"/>
      <c r="J98" s="122">
        <f t="shared" si="10"/>
        <v>10787500</v>
      </c>
      <c r="K98" s="53">
        <f t="shared" si="17"/>
        <v>21900000</v>
      </c>
      <c r="M98" s="40"/>
      <c r="N98" s="42">
        <f t="shared" si="11"/>
        <v>25</v>
      </c>
      <c r="O98" s="53">
        <f t="shared" si="19"/>
        <v>0</v>
      </c>
      <c r="P98" s="53">
        <f t="shared" si="12"/>
        <v>0</v>
      </c>
      <c r="Q98" s="53">
        <f t="shared" si="12"/>
        <v>0</v>
      </c>
      <c r="R98" s="129">
        <f t="shared" si="14"/>
        <v>1560000</v>
      </c>
    </row>
    <row r="99" spans="1:18" x14ac:dyDescent="0.3">
      <c r="A99" s="40"/>
      <c r="B99" s="42">
        <f t="shared" si="7"/>
        <v>26</v>
      </c>
      <c r="C99" s="53">
        <f t="shared" si="8"/>
        <v>9605000</v>
      </c>
      <c r="D99" s="53">
        <f t="shared" si="15"/>
        <v>1190000</v>
      </c>
      <c r="E99" s="53">
        <v>0</v>
      </c>
      <c r="F99" s="53">
        <v>0</v>
      </c>
      <c r="G99" s="53">
        <v>0</v>
      </c>
      <c r="H99" s="139">
        <f t="shared" si="21"/>
        <v>10795000</v>
      </c>
      <c r="I99" s="140"/>
      <c r="J99" s="122">
        <f t="shared" si="10"/>
        <v>11105000</v>
      </c>
      <c r="K99" s="53">
        <f t="shared" si="17"/>
        <v>21900000</v>
      </c>
      <c r="M99" s="40"/>
      <c r="N99" s="42">
        <f t="shared" si="11"/>
        <v>26</v>
      </c>
      <c r="O99" s="53">
        <f t="shared" si="19"/>
        <v>0</v>
      </c>
      <c r="P99" s="53">
        <f t="shared" si="12"/>
        <v>0</v>
      </c>
      <c r="Q99" s="53">
        <f t="shared" si="12"/>
        <v>0</v>
      </c>
      <c r="R99" s="129">
        <f t="shared" si="14"/>
        <v>1560000</v>
      </c>
    </row>
    <row r="100" spans="1:18" x14ac:dyDescent="0.3">
      <c r="A100" s="40"/>
      <c r="B100" s="42">
        <f t="shared" si="7"/>
        <v>27</v>
      </c>
      <c r="C100" s="53">
        <f t="shared" si="8"/>
        <v>9322500</v>
      </c>
      <c r="D100" s="53">
        <f t="shared" si="15"/>
        <v>1155000</v>
      </c>
      <c r="E100" s="53">
        <v>0</v>
      </c>
      <c r="F100" s="53">
        <v>0</v>
      </c>
      <c r="G100" s="53">
        <v>0</v>
      </c>
      <c r="H100" s="139">
        <f t="shared" si="21"/>
        <v>10477500</v>
      </c>
      <c r="I100" s="140"/>
      <c r="J100" s="122">
        <f t="shared" si="10"/>
        <v>11422500</v>
      </c>
      <c r="K100" s="53">
        <f t="shared" si="17"/>
        <v>21900000</v>
      </c>
      <c r="M100" s="40"/>
      <c r="N100" s="42">
        <f t="shared" si="11"/>
        <v>27</v>
      </c>
      <c r="O100" s="53">
        <f t="shared" si="19"/>
        <v>0</v>
      </c>
      <c r="P100" s="53">
        <f t="shared" si="12"/>
        <v>0</v>
      </c>
      <c r="Q100" s="53">
        <f t="shared" si="12"/>
        <v>0</v>
      </c>
      <c r="R100" s="129">
        <f t="shared" si="14"/>
        <v>1560000</v>
      </c>
    </row>
    <row r="101" spans="1:18" x14ac:dyDescent="0.3">
      <c r="A101" s="40"/>
      <c r="B101" s="42">
        <f t="shared" si="7"/>
        <v>28</v>
      </c>
      <c r="C101" s="53">
        <f t="shared" si="8"/>
        <v>9040000</v>
      </c>
      <c r="D101" s="53">
        <f t="shared" si="15"/>
        <v>1120000</v>
      </c>
      <c r="E101" s="53">
        <v>0</v>
      </c>
      <c r="F101" s="53">
        <v>0</v>
      </c>
      <c r="G101" s="53">
        <v>0</v>
      </c>
      <c r="H101" s="139">
        <f t="shared" si="21"/>
        <v>10160000</v>
      </c>
      <c r="I101" s="140"/>
      <c r="J101" s="122">
        <f t="shared" si="10"/>
        <v>11740000</v>
      </c>
      <c r="K101" s="53">
        <f t="shared" si="17"/>
        <v>21900000</v>
      </c>
      <c r="M101" s="40"/>
      <c r="N101" s="42">
        <f t="shared" si="11"/>
        <v>28</v>
      </c>
      <c r="O101" s="53">
        <f t="shared" si="19"/>
        <v>0</v>
      </c>
      <c r="P101" s="53">
        <f t="shared" si="12"/>
        <v>0</v>
      </c>
      <c r="Q101" s="53">
        <f t="shared" si="12"/>
        <v>0</v>
      </c>
      <c r="R101" s="129">
        <f t="shared" si="14"/>
        <v>1560000</v>
      </c>
    </row>
    <row r="102" spans="1:18" x14ac:dyDescent="0.3">
      <c r="A102" s="40"/>
      <c r="B102" s="42">
        <f t="shared" si="7"/>
        <v>29</v>
      </c>
      <c r="C102" s="53">
        <f t="shared" si="8"/>
        <v>8757500</v>
      </c>
      <c r="D102" s="53">
        <f t="shared" si="15"/>
        <v>1085000</v>
      </c>
      <c r="E102" s="53">
        <v>0</v>
      </c>
      <c r="F102" s="53">
        <v>0</v>
      </c>
      <c r="G102" s="53">
        <v>0</v>
      </c>
      <c r="H102" s="139">
        <f t="shared" si="21"/>
        <v>9842500</v>
      </c>
      <c r="I102" s="140"/>
      <c r="J102" s="122">
        <f t="shared" si="10"/>
        <v>12057500</v>
      </c>
      <c r="K102" s="53">
        <f t="shared" si="17"/>
        <v>21900000</v>
      </c>
      <c r="M102" s="40"/>
      <c r="N102" s="42">
        <f t="shared" si="11"/>
        <v>29</v>
      </c>
      <c r="O102" s="53">
        <f t="shared" si="19"/>
        <v>0</v>
      </c>
      <c r="P102" s="53">
        <f t="shared" si="12"/>
        <v>0</v>
      </c>
      <c r="Q102" s="53">
        <f t="shared" si="12"/>
        <v>0</v>
      </c>
      <c r="R102" s="129">
        <f t="shared" si="14"/>
        <v>1560000</v>
      </c>
    </row>
    <row r="103" spans="1:18" x14ac:dyDescent="0.3">
      <c r="A103" s="63" t="s">
        <v>25</v>
      </c>
      <c r="B103" s="42">
        <f t="shared" si="7"/>
        <v>30</v>
      </c>
      <c r="C103" s="53">
        <f t="shared" si="8"/>
        <v>8475000</v>
      </c>
      <c r="D103" s="53">
        <f t="shared" si="15"/>
        <v>1050000</v>
      </c>
      <c r="E103" s="53">
        <v>0</v>
      </c>
      <c r="F103" s="53">
        <v>0</v>
      </c>
      <c r="G103" s="53">
        <v>0</v>
      </c>
      <c r="H103" s="139">
        <f t="shared" si="21"/>
        <v>9525000</v>
      </c>
      <c r="I103" s="140"/>
      <c r="J103" s="122">
        <f t="shared" si="10"/>
        <v>12375000</v>
      </c>
      <c r="K103" s="53">
        <f t="shared" si="17"/>
        <v>21900000</v>
      </c>
      <c r="M103" s="63" t="s">
        <v>25</v>
      </c>
      <c r="N103" s="42">
        <f t="shared" si="11"/>
        <v>30</v>
      </c>
      <c r="O103" s="53">
        <f t="shared" si="19"/>
        <v>0</v>
      </c>
      <c r="P103" s="53">
        <f t="shared" si="12"/>
        <v>0</v>
      </c>
      <c r="Q103" s="53">
        <f t="shared" si="12"/>
        <v>0</v>
      </c>
      <c r="R103" s="129">
        <f t="shared" si="14"/>
        <v>1560000</v>
      </c>
    </row>
    <row r="104" spans="1:18" x14ac:dyDescent="0.3">
      <c r="A104" s="40"/>
      <c r="B104" s="42">
        <f t="shared" si="7"/>
        <v>31</v>
      </c>
      <c r="C104" s="53">
        <f t="shared" si="8"/>
        <v>8192500</v>
      </c>
      <c r="D104" s="53">
        <f t="shared" si="15"/>
        <v>1015000</v>
      </c>
      <c r="E104" s="53">
        <v>0</v>
      </c>
      <c r="F104" s="53">
        <v>0</v>
      </c>
      <c r="G104" s="53">
        <v>0</v>
      </c>
      <c r="H104" s="139">
        <f t="shared" si="21"/>
        <v>9207500</v>
      </c>
      <c r="I104" s="140"/>
      <c r="J104" s="122">
        <f t="shared" si="10"/>
        <v>12692500</v>
      </c>
      <c r="K104" s="53">
        <f t="shared" si="17"/>
        <v>21900000</v>
      </c>
      <c r="M104" s="40"/>
      <c r="N104" s="42">
        <f t="shared" si="11"/>
        <v>31</v>
      </c>
      <c r="O104" s="53">
        <f t="shared" si="19"/>
        <v>0</v>
      </c>
      <c r="P104" s="53">
        <f t="shared" si="12"/>
        <v>0</v>
      </c>
      <c r="Q104" s="53">
        <f t="shared" si="12"/>
        <v>0</v>
      </c>
      <c r="R104" s="129">
        <f t="shared" si="14"/>
        <v>1560000</v>
      </c>
    </row>
    <row r="105" spans="1:18" x14ac:dyDescent="0.3">
      <c r="A105" s="40"/>
      <c r="B105" s="42">
        <f t="shared" si="7"/>
        <v>32</v>
      </c>
      <c r="C105" s="53">
        <f t="shared" si="8"/>
        <v>7910000</v>
      </c>
      <c r="D105" s="53">
        <f t="shared" si="15"/>
        <v>980000</v>
      </c>
      <c r="E105" s="53">
        <v>0</v>
      </c>
      <c r="F105" s="53">
        <v>0</v>
      </c>
      <c r="G105" s="53">
        <v>0</v>
      </c>
      <c r="H105" s="139">
        <f t="shared" si="21"/>
        <v>8890000</v>
      </c>
      <c r="I105" s="140"/>
      <c r="J105" s="122">
        <f t="shared" si="10"/>
        <v>13010000</v>
      </c>
      <c r="K105" s="53">
        <f t="shared" si="17"/>
        <v>21900000</v>
      </c>
      <c r="M105" s="40"/>
      <c r="N105" s="42">
        <f t="shared" si="11"/>
        <v>32</v>
      </c>
      <c r="O105" s="53">
        <f t="shared" si="19"/>
        <v>0</v>
      </c>
      <c r="P105" s="53">
        <f t="shared" si="12"/>
        <v>0</v>
      </c>
      <c r="Q105" s="53">
        <f t="shared" si="12"/>
        <v>0</v>
      </c>
      <c r="R105" s="129">
        <f t="shared" si="14"/>
        <v>1560000</v>
      </c>
    </row>
    <row r="106" spans="1:18" x14ac:dyDescent="0.3">
      <c r="A106" s="40"/>
      <c r="B106" s="42">
        <f t="shared" si="7"/>
        <v>33</v>
      </c>
      <c r="C106" s="53">
        <f t="shared" si="8"/>
        <v>7627500</v>
      </c>
      <c r="D106" s="53">
        <f t="shared" si="15"/>
        <v>945000</v>
      </c>
      <c r="E106" s="53">
        <v>0</v>
      </c>
      <c r="F106" s="53">
        <v>0</v>
      </c>
      <c r="G106" s="53">
        <v>0</v>
      </c>
      <c r="H106" s="139">
        <f t="shared" si="21"/>
        <v>8572500</v>
      </c>
      <c r="I106" s="140"/>
      <c r="J106" s="122">
        <f t="shared" si="10"/>
        <v>13327500</v>
      </c>
      <c r="K106" s="53">
        <f t="shared" si="17"/>
        <v>21900000</v>
      </c>
      <c r="M106" s="40"/>
      <c r="N106" s="42">
        <f t="shared" si="11"/>
        <v>33</v>
      </c>
      <c r="O106" s="53">
        <f t="shared" si="19"/>
        <v>0</v>
      </c>
      <c r="P106" s="53">
        <f t="shared" si="12"/>
        <v>0</v>
      </c>
      <c r="Q106" s="53">
        <f t="shared" si="12"/>
        <v>0</v>
      </c>
      <c r="R106" s="129">
        <f t="shared" si="14"/>
        <v>1560000</v>
      </c>
    </row>
    <row r="107" spans="1:18" x14ac:dyDescent="0.3">
      <c r="A107" s="40"/>
      <c r="B107" s="42">
        <f t="shared" si="7"/>
        <v>34</v>
      </c>
      <c r="C107" s="53">
        <f t="shared" ref="C107:C132" si="22">+C106-H$14</f>
        <v>7345000</v>
      </c>
      <c r="D107" s="53">
        <f t="shared" si="15"/>
        <v>910000</v>
      </c>
      <c r="E107" s="53">
        <v>0</v>
      </c>
      <c r="F107" s="53">
        <v>0</v>
      </c>
      <c r="G107" s="53">
        <v>0</v>
      </c>
      <c r="H107" s="139">
        <f t="shared" si="21"/>
        <v>8255000</v>
      </c>
      <c r="I107" s="140"/>
      <c r="J107" s="122">
        <f t="shared" si="10"/>
        <v>13645000</v>
      </c>
      <c r="K107" s="53">
        <f t="shared" si="17"/>
        <v>21900000</v>
      </c>
      <c r="M107" s="40"/>
      <c r="N107" s="42">
        <f t="shared" si="11"/>
        <v>34</v>
      </c>
      <c r="O107" s="53">
        <f t="shared" si="19"/>
        <v>0</v>
      </c>
      <c r="P107" s="53">
        <f t="shared" si="12"/>
        <v>0</v>
      </c>
      <c r="Q107" s="53">
        <f t="shared" si="12"/>
        <v>0</v>
      </c>
      <c r="R107" s="129">
        <f t="shared" si="14"/>
        <v>1560000</v>
      </c>
    </row>
    <row r="108" spans="1:18" x14ac:dyDescent="0.3">
      <c r="A108" s="40"/>
      <c r="B108" s="42">
        <f t="shared" si="7"/>
        <v>35</v>
      </c>
      <c r="C108" s="53">
        <f t="shared" si="22"/>
        <v>7062500</v>
      </c>
      <c r="D108" s="53">
        <f t="shared" si="15"/>
        <v>875000</v>
      </c>
      <c r="E108" s="53">
        <v>0</v>
      </c>
      <c r="F108" s="53">
        <v>0</v>
      </c>
      <c r="G108" s="53">
        <v>0</v>
      </c>
      <c r="H108" s="139">
        <f t="shared" si="21"/>
        <v>7937500</v>
      </c>
      <c r="I108" s="140"/>
      <c r="J108" s="122">
        <f t="shared" si="10"/>
        <v>13962500</v>
      </c>
      <c r="K108" s="53">
        <f t="shared" si="17"/>
        <v>21900000</v>
      </c>
      <c r="M108" s="40"/>
      <c r="N108" s="42">
        <f t="shared" si="11"/>
        <v>35</v>
      </c>
      <c r="O108" s="53">
        <f t="shared" si="19"/>
        <v>0</v>
      </c>
      <c r="P108" s="53">
        <f t="shared" si="12"/>
        <v>0</v>
      </c>
      <c r="Q108" s="53">
        <f t="shared" si="12"/>
        <v>0</v>
      </c>
      <c r="R108" s="129">
        <f t="shared" si="14"/>
        <v>1560000</v>
      </c>
    </row>
    <row r="109" spans="1:18" x14ac:dyDescent="0.3">
      <c r="A109" s="40"/>
      <c r="B109" s="42">
        <f t="shared" si="7"/>
        <v>36</v>
      </c>
      <c r="C109" s="53">
        <f t="shared" si="22"/>
        <v>6780000</v>
      </c>
      <c r="D109" s="53">
        <f t="shared" si="15"/>
        <v>840000</v>
      </c>
      <c r="E109" s="53">
        <v>0</v>
      </c>
      <c r="F109" s="53">
        <v>0</v>
      </c>
      <c r="G109" s="53">
        <v>0</v>
      </c>
      <c r="H109" s="139">
        <f t="shared" si="21"/>
        <v>7620000</v>
      </c>
      <c r="I109" s="140"/>
      <c r="J109" s="122">
        <f t="shared" si="10"/>
        <v>14280000</v>
      </c>
      <c r="K109" s="53">
        <f t="shared" si="17"/>
        <v>21900000</v>
      </c>
      <c r="M109" s="40"/>
      <c r="N109" s="42">
        <f t="shared" si="11"/>
        <v>36</v>
      </c>
      <c r="O109" s="53">
        <f t="shared" si="19"/>
        <v>0</v>
      </c>
      <c r="P109" s="53">
        <f t="shared" si="12"/>
        <v>0</v>
      </c>
      <c r="Q109" s="53">
        <f t="shared" si="12"/>
        <v>0</v>
      </c>
      <c r="R109" s="129">
        <f t="shared" si="14"/>
        <v>1560000</v>
      </c>
    </row>
    <row r="110" spans="1:18" x14ac:dyDescent="0.3">
      <c r="A110" s="38"/>
      <c r="B110" s="42">
        <f t="shared" si="7"/>
        <v>37</v>
      </c>
      <c r="C110" s="53">
        <f t="shared" si="22"/>
        <v>6497500</v>
      </c>
      <c r="D110" s="53">
        <f t="shared" si="15"/>
        <v>805000</v>
      </c>
      <c r="E110" s="53">
        <v>0</v>
      </c>
      <c r="F110" s="53">
        <v>0</v>
      </c>
      <c r="G110" s="53">
        <v>0</v>
      </c>
      <c r="H110" s="139">
        <f t="shared" si="21"/>
        <v>7302500</v>
      </c>
      <c r="I110" s="140"/>
      <c r="J110" s="122">
        <f t="shared" si="10"/>
        <v>14597500</v>
      </c>
      <c r="K110" s="53">
        <f t="shared" si="17"/>
        <v>21900000</v>
      </c>
      <c r="M110" s="38"/>
      <c r="N110" s="42">
        <f t="shared" si="11"/>
        <v>37</v>
      </c>
      <c r="O110" s="53">
        <f t="shared" si="19"/>
        <v>0</v>
      </c>
      <c r="P110" s="53">
        <f t="shared" si="12"/>
        <v>0</v>
      </c>
      <c r="Q110" s="53">
        <f t="shared" si="12"/>
        <v>0</v>
      </c>
      <c r="R110" s="129">
        <f t="shared" si="14"/>
        <v>1560000</v>
      </c>
    </row>
    <row r="111" spans="1:18" x14ac:dyDescent="0.3">
      <c r="A111" s="38"/>
      <c r="B111" s="42">
        <f t="shared" si="7"/>
        <v>38</v>
      </c>
      <c r="C111" s="53">
        <f t="shared" si="22"/>
        <v>6215000</v>
      </c>
      <c r="D111" s="53">
        <f t="shared" si="15"/>
        <v>770000</v>
      </c>
      <c r="E111" s="53">
        <v>0</v>
      </c>
      <c r="F111" s="53">
        <v>0</v>
      </c>
      <c r="G111" s="53">
        <v>0</v>
      </c>
      <c r="H111" s="139">
        <f t="shared" si="21"/>
        <v>6985000</v>
      </c>
      <c r="I111" s="140"/>
      <c r="J111" s="122">
        <f t="shared" si="10"/>
        <v>14915000</v>
      </c>
      <c r="K111" s="53">
        <f t="shared" si="17"/>
        <v>21900000</v>
      </c>
      <c r="M111" s="38"/>
      <c r="N111" s="42">
        <f t="shared" si="11"/>
        <v>38</v>
      </c>
      <c r="O111" s="53">
        <f t="shared" si="19"/>
        <v>0</v>
      </c>
      <c r="P111" s="53">
        <f t="shared" si="12"/>
        <v>0</v>
      </c>
      <c r="Q111" s="53">
        <f t="shared" si="12"/>
        <v>0</v>
      </c>
      <c r="R111" s="129">
        <f t="shared" si="14"/>
        <v>1560000</v>
      </c>
    </row>
    <row r="112" spans="1:18" x14ac:dyDescent="0.3">
      <c r="A112" s="38"/>
      <c r="B112" s="42">
        <f t="shared" si="7"/>
        <v>39</v>
      </c>
      <c r="C112" s="53">
        <f t="shared" si="22"/>
        <v>5932500</v>
      </c>
      <c r="D112" s="53">
        <f t="shared" si="15"/>
        <v>735000</v>
      </c>
      <c r="E112" s="53">
        <v>0</v>
      </c>
      <c r="F112" s="53">
        <v>0</v>
      </c>
      <c r="G112" s="53">
        <v>0</v>
      </c>
      <c r="H112" s="139">
        <f t="shared" si="21"/>
        <v>6667500</v>
      </c>
      <c r="I112" s="140"/>
      <c r="J112" s="122">
        <f t="shared" si="10"/>
        <v>15232500</v>
      </c>
      <c r="K112" s="53">
        <f t="shared" si="17"/>
        <v>21900000</v>
      </c>
      <c r="M112" s="38"/>
      <c r="N112" s="42">
        <f t="shared" si="11"/>
        <v>39</v>
      </c>
      <c r="O112" s="53">
        <f t="shared" si="19"/>
        <v>0</v>
      </c>
      <c r="P112" s="53">
        <f t="shared" si="12"/>
        <v>0</v>
      </c>
      <c r="Q112" s="53">
        <f t="shared" si="12"/>
        <v>0</v>
      </c>
      <c r="R112" s="129">
        <f t="shared" si="14"/>
        <v>1560000</v>
      </c>
    </row>
    <row r="113" spans="1:18" x14ac:dyDescent="0.3">
      <c r="A113" s="38"/>
      <c r="B113" s="42">
        <f t="shared" si="7"/>
        <v>40</v>
      </c>
      <c r="C113" s="53">
        <f t="shared" si="22"/>
        <v>5650000</v>
      </c>
      <c r="D113" s="53">
        <f t="shared" si="15"/>
        <v>700000</v>
      </c>
      <c r="E113" s="53">
        <v>0</v>
      </c>
      <c r="F113" s="53">
        <v>0</v>
      </c>
      <c r="G113" s="53">
        <v>0</v>
      </c>
      <c r="H113" s="139">
        <f t="shared" si="21"/>
        <v>6350000</v>
      </c>
      <c r="I113" s="140"/>
      <c r="J113" s="122">
        <f t="shared" si="10"/>
        <v>15550000</v>
      </c>
      <c r="K113" s="53">
        <f t="shared" si="17"/>
        <v>21900000</v>
      </c>
      <c r="M113" s="38"/>
      <c r="N113" s="42">
        <f t="shared" si="11"/>
        <v>40</v>
      </c>
      <c r="O113" s="53">
        <f t="shared" si="19"/>
        <v>0</v>
      </c>
      <c r="P113" s="53">
        <f t="shared" si="12"/>
        <v>0</v>
      </c>
      <c r="Q113" s="53">
        <f t="shared" si="12"/>
        <v>0</v>
      </c>
      <c r="R113" s="129">
        <f t="shared" si="14"/>
        <v>1560000</v>
      </c>
    </row>
    <row r="114" spans="1:18" x14ac:dyDescent="0.3">
      <c r="A114" s="38"/>
      <c r="B114" s="42">
        <f t="shared" si="7"/>
        <v>41</v>
      </c>
      <c r="C114" s="53">
        <f t="shared" si="22"/>
        <v>5367500</v>
      </c>
      <c r="D114" s="53">
        <f t="shared" si="15"/>
        <v>665000</v>
      </c>
      <c r="E114" s="53">
        <v>0</v>
      </c>
      <c r="F114" s="53">
        <v>0</v>
      </c>
      <c r="G114" s="53">
        <v>0</v>
      </c>
      <c r="H114" s="139">
        <f t="shared" si="21"/>
        <v>6032500</v>
      </c>
      <c r="I114" s="140"/>
      <c r="J114" s="122">
        <f t="shared" si="10"/>
        <v>15867500</v>
      </c>
      <c r="K114" s="53">
        <f t="shared" si="17"/>
        <v>21900000</v>
      </c>
      <c r="M114" s="38"/>
      <c r="N114" s="42">
        <f t="shared" si="11"/>
        <v>41</v>
      </c>
      <c r="O114" s="53">
        <f t="shared" si="19"/>
        <v>0</v>
      </c>
      <c r="P114" s="53">
        <f t="shared" si="12"/>
        <v>0</v>
      </c>
      <c r="Q114" s="53">
        <f t="shared" si="12"/>
        <v>0</v>
      </c>
      <c r="R114" s="129">
        <f t="shared" si="14"/>
        <v>1560000</v>
      </c>
    </row>
    <row r="115" spans="1:18" x14ac:dyDescent="0.3">
      <c r="A115" s="64" t="s">
        <v>26</v>
      </c>
      <c r="B115" s="42">
        <f t="shared" si="7"/>
        <v>42</v>
      </c>
      <c r="C115" s="53">
        <f t="shared" si="22"/>
        <v>5085000</v>
      </c>
      <c r="D115" s="53">
        <f t="shared" si="15"/>
        <v>630000</v>
      </c>
      <c r="E115" s="53">
        <v>0</v>
      </c>
      <c r="F115" s="53">
        <v>0</v>
      </c>
      <c r="G115" s="53">
        <v>0</v>
      </c>
      <c r="H115" s="139">
        <f t="shared" si="21"/>
        <v>5715000</v>
      </c>
      <c r="I115" s="140"/>
      <c r="J115" s="122">
        <f t="shared" si="10"/>
        <v>16185000</v>
      </c>
      <c r="K115" s="53">
        <f t="shared" si="17"/>
        <v>21900000</v>
      </c>
      <c r="M115" s="64" t="s">
        <v>26</v>
      </c>
      <c r="N115" s="42">
        <f t="shared" si="11"/>
        <v>42</v>
      </c>
      <c r="O115" s="53">
        <f t="shared" si="19"/>
        <v>0</v>
      </c>
      <c r="P115" s="53">
        <f t="shared" si="12"/>
        <v>0</v>
      </c>
      <c r="Q115" s="53">
        <f t="shared" si="12"/>
        <v>0</v>
      </c>
      <c r="R115" s="129">
        <f t="shared" si="14"/>
        <v>1560000</v>
      </c>
    </row>
    <row r="116" spans="1:18" x14ac:dyDescent="0.3">
      <c r="A116" s="38"/>
      <c r="B116" s="42">
        <f t="shared" si="7"/>
        <v>43</v>
      </c>
      <c r="C116" s="53">
        <f t="shared" si="22"/>
        <v>4802500</v>
      </c>
      <c r="D116" s="53">
        <f t="shared" si="15"/>
        <v>595000</v>
      </c>
      <c r="E116" s="53">
        <v>0</v>
      </c>
      <c r="F116" s="53">
        <v>0</v>
      </c>
      <c r="G116" s="53">
        <v>0</v>
      </c>
      <c r="H116" s="139">
        <f t="shared" si="21"/>
        <v>5397500</v>
      </c>
      <c r="I116" s="140"/>
      <c r="J116" s="122">
        <f t="shared" si="10"/>
        <v>16502500</v>
      </c>
      <c r="K116" s="53">
        <f t="shared" si="17"/>
        <v>21900000</v>
      </c>
      <c r="M116" s="38"/>
      <c r="N116" s="42">
        <f t="shared" si="11"/>
        <v>43</v>
      </c>
      <c r="O116" s="53">
        <f t="shared" si="19"/>
        <v>0</v>
      </c>
      <c r="P116" s="53">
        <f t="shared" si="12"/>
        <v>0</v>
      </c>
      <c r="Q116" s="53">
        <f t="shared" si="12"/>
        <v>0</v>
      </c>
      <c r="R116" s="129">
        <f t="shared" si="14"/>
        <v>1560000</v>
      </c>
    </row>
    <row r="117" spans="1:18" x14ac:dyDescent="0.3">
      <c r="A117" s="38"/>
      <c r="B117" s="42">
        <f t="shared" si="7"/>
        <v>44</v>
      </c>
      <c r="C117" s="53">
        <f t="shared" si="22"/>
        <v>4520000</v>
      </c>
      <c r="D117" s="53">
        <f t="shared" si="15"/>
        <v>560000</v>
      </c>
      <c r="E117" s="53">
        <v>0</v>
      </c>
      <c r="F117" s="53">
        <v>0</v>
      </c>
      <c r="G117" s="53">
        <v>0</v>
      </c>
      <c r="H117" s="139">
        <f t="shared" si="21"/>
        <v>5080000</v>
      </c>
      <c r="I117" s="140"/>
      <c r="J117" s="122">
        <f t="shared" si="10"/>
        <v>16820000</v>
      </c>
      <c r="K117" s="53">
        <f t="shared" si="17"/>
        <v>21900000</v>
      </c>
      <c r="M117" s="38"/>
      <c r="N117" s="42">
        <f t="shared" si="11"/>
        <v>44</v>
      </c>
      <c r="O117" s="53">
        <f t="shared" si="19"/>
        <v>0</v>
      </c>
      <c r="P117" s="53">
        <f t="shared" si="12"/>
        <v>0</v>
      </c>
      <c r="Q117" s="53">
        <f t="shared" si="12"/>
        <v>0</v>
      </c>
      <c r="R117" s="129">
        <f t="shared" si="14"/>
        <v>1560000</v>
      </c>
    </row>
    <row r="118" spans="1:18" x14ac:dyDescent="0.3">
      <c r="A118" s="38"/>
      <c r="B118" s="42">
        <f t="shared" si="7"/>
        <v>45</v>
      </c>
      <c r="C118" s="53">
        <f t="shared" si="22"/>
        <v>4237500</v>
      </c>
      <c r="D118" s="53">
        <f t="shared" si="15"/>
        <v>525000</v>
      </c>
      <c r="E118" s="53">
        <v>0</v>
      </c>
      <c r="F118" s="53">
        <v>0</v>
      </c>
      <c r="G118" s="53">
        <v>0</v>
      </c>
      <c r="H118" s="139">
        <f t="shared" si="21"/>
        <v>4762500</v>
      </c>
      <c r="I118" s="140"/>
      <c r="J118" s="122">
        <f t="shared" si="10"/>
        <v>17137500</v>
      </c>
      <c r="K118" s="53">
        <f t="shared" si="17"/>
        <v>21900000</v>
      </c>
      <c r="M118" s="38"/>
      <c r="N118" s="42">
        <f t="shared" si="11"/>
        <v>45</v>
      </c>
      <c r="O118" s="53">
        <f t="shared" si="19"/>
        <v>0</v>
      </c>
      <c r="P118" s="53">
        <f t="shared" si="12"/>
        <v>0</v>
      </c>
      <c r="Q118" s="53">
        <f t="shared" si="12"/>
        <v>0</v>
      </c>
      <c r="R118" s="129">
        <f t="shared" si="14"/>
        <v>1560000</v>
      </c>
    </row>
    <row r="119" spans="1:18" x14ac:dyDescent="0.3">
      <c r="A119" s="38"/>
      <c r="B119" s="42">
        <f t="shared" si="7"/>
        <v>46</v>
      </c>
      <c r="C119" s="53">
        <f t="shared" si="22"/>
        <v>3955000</v>
      </c>
      <c r="D119" s="53">
        <f t="shared" si="15"/>
        <v>490000</v>
      </c>
      <c r="E119" s="53">
        <v>0</v>
      </c>
      <c r="F119" s="53">
        <v>0</v>
      </c>
      <c r="G119" s="53">
        <v>0</v>
      </c>
      <c r="H119" s="139">
        <f t="shared" si="21"/>
        <v>4445000</v>
      </c>
      <c r="I119" s="140"/>
      <c r="J119" s="122">
        <f t="shared" si="10"/>
        <v>17455000</v>
      </c>
      <c r="K119" s="53">
        <f t="shared" si="17"/>
        <v>21900000</v>
      </c>
      <c r="M119" s="38"/>
      <c r="N119" s="42">
        <f t="shared" si="11"/>
        <v>46</v>
      </c>
      <c r="O119" s="53">
        <f t="shared" si="19"/>
        <v>0</v>
      </c>
      <c r="P119" s="53">
        <f t="shared" si="12"/>
        <v>0</v>
      </c>
      <c r="Q119" s="53">
        <f t="shared" si="12"/>
        <v>0</v>
      </c>
      <c r="R119" s="129">
        <f t="shared" si="14"/>
        <v>1560000</v>
      </c>
    </row>
    <row r="120" spans="1:18" x14ac:dyDescent="0.3">
      <c r="A120" s="38"/>
      <c r="B120" s="42">
        <f t="shared" si="7"/>
        <v>47</v>
      </c>
      <c r="C120" s="53">
        <f t="shared" si="22"/>
        <v>3672500</v>
      </c>
      <c r="D120" s="53">
        <f t="shared" si="15"/>
        <v>455000</v>
      </c>
      <c r="E120" s="53">
        <v>0</v>
      </c>
      <c r="F120" s="53">
        <v>0</v>
      </c>
      <c r="G120" s="53">
        <v>0</v>
      </c>
      <c r="H120" s="139">
        <f t="shared" si="21"/>
        <v>4127500</v>
      </c>
      <c r="I120" s="140"/>
      <c r="J120" s="122">
        <f t="shared" si="10"/>
        <v>17772500</v>
      </c>
      <c r="K120" s="53">
        <f t="shared" si="17"/>
        <v>21900000</v>
      </c>
      <c r="M120" s="38"/>
      <c r="N120" s="42">
        <f t="shared" si="11"/>
        <v>47</v>
      </c>
      <c r="O120" s="53">
        <f t="shared" si="19"/>
        <v>0</v>
      </c>
      <c r="P120" s="53">
        <f t="shared" si="12"/>
        <v>0</v>
      </c>
      <c r="Q120" s="53">
        <f t="shared" si="12"/>
        <v>0</v>
      </c>
      <c r="R120" s="129">
        <f t="shared" si="14"/>
        <v>1560000</v>
      </c>
    </row>
    <row r="121" spans="1:18" x14ac:dyDescent="0.3">
      <c r="A121" s="38"/>
      <c r="B121" s="42">
        <f t="shared" si="7"/>
        <v>48</v>
      </c>
      <c r="C121" s="53">
        <f t="shared" si="22"/>
        <v>3390000</v>
      </c>
      <c r="D121" s="53">
        <f t="shared" si="15"/>
        <v>420000</v>
      </c>
      <c r="E121" s="53">
        <v>0</v>
      </c>
      <c r="F121" s="53">
        <v>0</v>
      </c>
      <c r="G121" s="53">
        <v>0</v>
      </c>
      <c r="H121" s="139">
        <f t="shared" si="21"/>
        <v>3810000</v>
      </c>
      <c r="I121" s="140"/>
      <c r="J121" s="122">
        <f t="shared" si="10"/>
        <v>18090000</v>
      </c>
      <c r="K121" s="53">
        <f t="shared" si="17"/>
        <v>21900000</v>
      </c>
      <c r="M121" s="38"/>
      <c r="N121" s="42">
        <f t="shared" si="11"/>
        <v>48</v>
      </c>
      <c r="O121" s="53">
        <f t="shared" si="19"/>
        <v>0</v>
      </c>
      <c r="P121" s="53">
        <f t="shared" si="12"/>
        <v>0</v>
      </c>
      <c r="Q121" s="53">
        <f t="shared" si="12"/>
        <v>0</v>
      </c>
      <c r="R121" s="129">
        <f t="shared" si="14"/>
        <v>1560000</v>
      </c>
    </row>
    <row r="122" spans="1:18" x14ac:dyDescent="0.3">
      <c r="A122" s="39"/>
      <c r="B122" s="42">
        <f t="shared" si="7"/>
        <v>49</v>
      </c>
      <c r="C122" s="53">
        <f t="shared" si="22"/>
        <v>3107500</v>
      </c>
      <c r="D122" s="53">
        <f t="shared" si="15"/>
        <v>385000</v>
      </c>
      <c r="E122" s="53">
        <v>0</v>
      </c>
      <c r="F122" s="53">
        <v>0</v>
      </c>
      <c r="G122" s="53">
        <v>0</v>
      </c>
      <c r="H122" s="139">
        <f t="shared" si="21"/>
        <v>3492500</v>
      </c>
      <c r="I122" s="140"/>
      <c r="J122" s="122">
        <f t="shared" si="10"/>
        <v>18407500</v>
      </c>
      <c r="K122" s="53">
        <f t="shared" si="17"/>
        <v>21900000</v>
      </c>
      <c r="M122" s="39"/>
      <c r="N122" s="42">
        <f t="shared" si="11"/>
        <v>49</v>
      </c>
      <c r="O122" s="53">
        <f t="shared" si="19"/>
        <v>0</v>
      </c>
      <c r="P122" s="53">
        <f t="shared" si="12"/>
        <v>0</v>
      </c>
      <c r="Q122" s="53">
        <f t="shared" si="12"/>
        <v>0</v>
      </c>
      <c r="R122" s="129">
        <f t="shared" si="14"/>
        <v>1560000</v>
      </c>
    </row>
    <row r="123" spans="1:18" x14ac:dyDescent="0.3">
      <c r="A123" s="39"/>
      <c r="B123" s="42">
        <f t="shared" si="7"/>
        <v>50</v>
      </c>
      <c r="C123" s="53">
        <f t="shared" si="22"/>
        <v>2825000</v>
      </c>
      <c r="D123" s="53">
        <f t="shared" si="15"/>
        <v>350000</v>
      </c>
      <c r="E123" s="53">
        <v>0</v>
      </c>
      <c r="F123" s="53">
        <v>0</v>
      </c>
      <c r="G123" s="53">
        <v>0</v>
      </c>
      <c r="H123" s="139">
        <f t="shared" si="21"/>
        <v>3175000</v>
      </c>
      <c r="I123" s="140"/>
      <c r="J123" s="122">
        <f t="shared" si="10"/>
        <v>18725000</v>
      </c>
      <c r="K123" s="53">
        <f t="shared" si="17"/>
        <v>21900000</v>
      </c>
      <c r="M123" s="39"/>
      <c r="N123" s="42">
        <f t="shared" si="11"/>
        <v>50</v>
      </c>
      <c r="O123" s="53">
        <f t="shared" si="19"/>
        <v>0</v>
      </c>
      <c r="P123" s="53">
        <f t="shared" si="12"/>
        <v>0</v>
      </c>
      <c r="Q123" s="53">
        <f t="shared" si="12"/>
        <v>0</v>
      </c>
      <c r="R123" s="129">
        <f t="shared" si="14"/>
        <v>1560000</v>
      </c>
    </row>
    <row r="124" spans="1:18" x14ac:dyDescent="0.3">
      <c r="A124" s="39"/>
      <c r="B124" s="42">
        <f t="shared" si="7"/>
        <v>51</v>
      </c>
      <c r="C124" s="53">
        <f t="shared" si="22"/>
        <v>2542500</v>
      </c>
      <c r="D124" s="53">
        <f t="shared" si="15"/>
        <v>315000</v>
      </c>
      <c r="E124" s="53">
        <v>0</v>
      </c>
      <c r="F124" s="53">
        <v>0</v>
      </c>
      <c r="G124" s="53">
        <v>0</v>
      </c>
      <c r="H124" s="139">
        <f t="shared" si="21"/>
        <v>2857500</v>
      </c>
      <c r="I124" s="140"/>
      <c r="J124" s="122">
        <f t="shared" si="10"/>
        <v>19042500</v>
      </c>
      <c r="K124" s="53">
        <f t="shared" si="17"/>
        <v>21900000</v>
      </c>
      <c r="M124" s="39"/>
      <c r="N124" s="42">
        <f t="shared" si="11"/>
        <v>51</v>
      </c>
      <c r="O124" s="53">
        <f t="shared" si="19"/>
        <v>0</v>
      </c>
      <c r="P124" s="53">
        <f t="shared" si="12"/>
        <v>0</v>
      </c>
      <c r="Q124" s="53">
        <f t="shared" si="12"/>
        <v>0</v>
      </c>
      <c r="R124" s="129">
        <f t="shared" si="14"/>
        <v>1560000</v>
      </c>
    </row>
    <row r="125" spans="1:18" x14ac:dyDescent="0.3">
      <c r="A125" s="39"/>
      <c r="B125" s="42">
        <f t="shared" si="7"/>
        <v>52</v>
      </c>
      <c r="C125" s="53">
        <f t="shared" si="22"/>
        <v>2260000</v>
      </c>
      <c r="D125" s="53">
        <f t="shared" si="15"/>
        <v>280000</v>
      </c>
      <c r="E125" s="53">
        <v>0</v>
      </c>
      <c r="F125" s="53">
        <v>0</v>
      </c>
      <c r="G125" s="53">
        <v>0</v>
      </c>
      <c r="H125" s="139">
        <f t="shared" si="21"/>
        <v>2540000</v>
      </c>
      <c r="I125" s="140"/>
      <c r="J125" s="122">
        <f t="shared" si="10"/>
        <v>19360000</v>
      </c>
      <c r="K125" s="53">
        <f t="shared" si="17"/>
        <v>21900000</v>
      </c>
      <c r="M125" s="39"/>
      <c r="N125" s="42">
        <f t="shared" si="11"/>
        <v>52</v>
      </c>
      <c r="O125" s="53">
        <f t="shared" si="19"/>
        <v>0</v>
      </c>
      <c r="P125" s="53">
        <f t="shared" si="12"/>
        <v>0</v>
      </c>
      <c r="Q125" s="53">
        <f t="shared" si="12"/>
        <v>0</v>
      </c>
      <c r="R125" s="129">
        <f t="shared" si="14"/>
        <v>1560000</v>
      </c>
    </row>
    <row r="126" spans="1:18" x14ac:dyDescent="0.3">
      <c r="A126" s="39"/>
      <c r="B126" s="42">
        <f t="shared" si="7"/>
        <v>53</v>
      </c>
      <c r="C126" s="53">
        <f t="shared" si="22"/>
        <v>1977500</v>
      </c>
      <c r="D126" s="53">
        <f t="shared" si="15"/>
        <v>245000</v>
      </c>
      <c r="E126" s="53">
        <v>0</v>
      </c>
      <c r="F126" s="53">
        <v>0</v>
      </c>
      <c r="G126" s="53">
        <v>0</v>
      </c>
      <c r="H126" s="139">
        <f t="shared" si="21"/>
        <v>2222500</v>
      </c>
      <c r="I126" s="140"/>
      <c r="J126" s="122">
        <f t="shared" si="10"/>
        <v>19677500</v>
      </c>
      <c r="K126" s="53">
        <f t="shared" si="17"/>
        <v>21900000</v>
      </c>
      <c r="M126" s="39"/>
      <c r="N126" s="42">
        <f t="shared" si="11"/>
        <v>53</v>
      </c>
      <c r="O126" s="53">
        <f t="shared" si="19"/>
        <v>0</v>
      </c>
      <c r="P126" s="53">
        <f t="shared" si="12"/>
        <v>0</v>
      </c>
      <c r="Q126" s="53">
        <f t="shared" si="12"/>
        <v>0</v>
      </c>
      <c r="R126" s="129">
        <f t="shared" si="14"/>
        <v>1560000</v>
      </c>
    </row>
    <row r="127" spans="1:18" x14ac:dyDescent="0.3">
      <c r="A127" s="65" t="s">
        <v>27</v>
      </c>
      <c r="B127" s="42">
        <f t="shared" si="7"/>
        <v>54</v>
      </c>
      <c r="C127" s="53">
        <f t="shared" si="22"/>
        <v>1695000</v>
      </c>
      <c r="D127" s="53">
        <f t="shared" si="15"/>
        <v>210000</v>
      </c>
      <c r="E127" s="53">
        <v>0</v>
      </c>
      <c r="F127" s="53">
        <v>0</v>
      </c>
      <c r="G127" s="53">
        <v>0</v>
      </c>
      <c r="H127" s="139">
        <f t="shared" si="21"/>
        <v>1905000</v>
      </c>
      <c r="I127" s="140"/>
      <c r="J127" s="122">
        <f t="shared" si="10"/>
        <v>19995000</v>
      </c>
      <c r="K127" s="53">
        <f t="shared" si="17"/>
        <v>21900000</v>
      </c>
      <c r="M127" s="65" t="s">
        <v>27</v>
      </c>
      <c r="N127" s="42">
        <f t="shared" si="11"/>
        <v>54</v>
      </c>
      <c r="O127" s="53">
        <f t="shared" si="19"/>
        <v>0</v>
      </c>
      <c r="P127" s="53">
        <f t="shared" si="12"/>
        <v>0</v>
      </c>
      <c r="Q127" s="53">
        <f t="shared" si="12"/>
        <v>0</v>
      </c>
      <c r="R127" s="129">
        <f t="shared" si="14"/>
        <v>1560000</v>
      </c>
    </row>
    <row r="128" spans="1:18" x14ac:dyDescent="0.3">
      <c r="A128" s="39"/>
      <c r="B128" s="42">
        <f t="shared" si="7"/>
        <v>55</v>
      </c>
      <c r="C128" s="53">
        <f t="shared" si="22"/>
        <v>1412500</v>
      </c>
      <c r="D128" s="53">
        <f t="shared" si="15"/>
        <v>175000</v>
      </c>
      <c r="E128" s="53">
        <v>0</v>
      </c>
      <c r="F128" s="53">
        <v>0</v>
      </c>
      <c r="G128" s="53">
        <v>0</v>
      </c>
      <c r="H128" s="139">
        <f t="shared" si="21"/>
        <v>1587500</v>
      </c>
      <c r="I128" s="140"/>
      <c r="J128" s="122">
        <f t="shared" si="10"/>
        <v>20312500</v>
      </c>
      <c r="K128" s="53">
        <f t="shared" si="17"/>
        <v>21900000</v>
      </c>
      <c r="M128" s="39"/>
      <c r="N128" s="42">
        <f t="shared" si="11"/>
        <v>55</v>
      </c>
      <c r="O128" s="53">
        <f t="shared" si="19"/>
        <v>0</v>
      </c>
      <c r="P128" s="53">
        <f t="shared" si="12"/>
        <v>0</v>
      </c>
      <c r="Q128" s="53">
        <f t="shared" si="12"/>
        <v>0</v>
      </c>
      <c r="R128" s="129">
        <f t="shared" si="14"/>
        <v>1560000</v>
      </c>
    </row>
    <row r="129" spans="1:18" x14ac:dyDescent="0.3">
      <c r="A129" s="39"/>
      <c r="B129" s="42">
        <f t="shared" si="7"/>
        <v>56</v>
      </c>
      <c r="C129" s="53">
        <f t="shared" si="22"/>
        <v>1130000</v>
      </c>
      <c r="D129" s="53">
        <f t="shared" si="15"/>
        <v>140000</v>
      </c>
      <c r="E129" s="53">
        <v>0</v>
      </c>
      <c r="F129" s="53">
        <v>0</v>
      </c>
      <c r="G129" s="53">
        <v>0</v>
      </c>
      <c r="H129" s="139">
        <f t="shared" si="21"/>
        <v>1270000</v>
      </c>
      <c r="I129" s="140"/>
      <c r="J129" s="122">
        <f t="shared" si="10"/>
        <v>20630000</v>
      </c>
      <c r="K129" s="53">
        <f t="shared" si="17"/>
        <v>21900000</v>
      </c>
      <c r="M129" s="39"/>
      <c r="N129" s="42">
        <f t="shared" si="11"/>
        <v>56</v>
      </c>
      <c r="O129" s="53">
        <f t="shared" si="19"/>
        <v>0</v>
      </c>
      <c r="P129" s="53">
        <f t="shared" si="12"/>
        <v>0</v>
      </c>
      <c r="Q129" s="53">
        <f t="shared" si="12"/>
        <v>0</v>
      </c>
      <c r="R129" s="129">
        <f t="shared" si="14"/>
        <v>1560000</v>
      </c>
    </row>
    <row r="130" spans="1:18" x14ac:dyDescent="0.3">
      <c r="A130" s="39"/>
      <c r="B130" s="42">
        <f t="shared" si="7"/>
        <v>57</v>
      </c>
      <c r="C130" s="53">
        <f t="shared" si="22"/>
        <v>847500</v>
      </c>
      <c r="D130" s="53">
        <f t="shared" si="15"/>
        <v>105000</v>
      </c>
      <c r="E130" s="53">
        <v>0</v>
      </c>
      <c r="F130" s="53">
        <v>0</v>
      </c>
      <c r="G130" s="53">
        <v>0</v>
      </c>
      <c r="H130" s="139">
        <f t="shared" si="21"/>
        <v>952500</v>
      </c>
      <c r="I130" s="140"/>
      <c r="J130" s="122">
        <f t="shared" si="10"/>
        <v>20947500</v>
      </c>
      <c r="K130" s="53">
        <f t="shared" si="17"/>
        <v>21900000</v>
      </c>
      <c r="M130" s="39"/>
      <c r="N130" s="42">
        <f t="shared" si="11"/>
        <v>57</v>
      </c>
      <c r="O130" s="53">
        <f t="shared" si="19"/>
        <v>0</v>
      </c>
      <c r="P130" s="53">
        <f t="shared" si="12"/>
        <v>0</v>
      </c>
      <c r="Q130" s="53">
        <f t="shared" si="12"/>
        <v>0</v>
      </c>
      <c r="R130" s="129">
        <f t="shared" si="14"/>
        <v>1560000</v>
      </c>
    </row>
    <row r="131" spans="1:18" x14ac:dyDescent="0.3">
      <c r="A131" s="39"/>
      <c r="B131" s="42">
        <f t="shared" si="7"/>
        <v>58</v>
      </c>
      <c r="C131" s="53">
        <f t="shared" si="22"/>
        <v>565000</v>
      </c>
      <c r="D131" s="53">
        <f t="shared" si="15"/>
        <v>70000</v>
      </c>
      <c r="E131" s="53">
        <v>0</v>
      </c>
      <c r="F131" s="53">
        <v>0</v>
      </c>
      <c r="G131" s="53">
        <v>0</v>
      </c>
      <c r="H131" s="139">
        <f t="shared" si="21"/>
        <v>635000</v>
      </c>
      <c r="I131" s="140"/>
      <c r="J131" s="122">
        <f t="shared" si="10"/>
        <v>21265000</v>
      </c>
      <c r="K131" s="53">
        <f t="shared" si="17"/>
        <v>21900000</v>
      </c>
      <c r="M131" s="39"/>
      <c r="N131" s="42">
        <f t="shared" si="11"/>
        <v>58</v>
      </c>
      <c r="O131" s="53">
        <f t="shared" si="19"/>
        <v>0</v>
      </c>
      <c r="P131" s="53">
        <f t="shared" si="12"/>
        <v>0</v>
      </c>
      <c r="Q131" s="53">
        <f t="shared" si="12"/>
        <v>0</v>
      </c>
      <c r="R131" s="129">
        <f t="shared" si="14"/>
        <v>1560000</v>
      </c>
    </row>
    <row r="132" spans="1:18" x14ac:dyDescent="0.3">
      <c r="A132" s="39"/>
      <c r="B132" s="42">
        <f t="shared" si="7"/>
        <v>59</v>
      </c>
      <c r="C132" s="53">
        <f t="shared" si="22"/>
        <v>282500</v>
      </c>
      <c r="D132" s="53">
        <f t="shared" si="15"/>
        <v>35000</v>
      </c>
      <c r="E132" s="53">
        <v>0</v>
      </c>
      <c r="F132" s="53">
        <v>0</v>
      </c>
      <c r="G132" s="53">
        <v>0</v>
      </c>
      <c r="H132" s="139">
        <f t="shared" si="21"/>
        <v>317500</v>
      </c>
      <c r="I132" s="140"/>
      <c r="J132" s="122">
        <f t="shared" si="10"/>
        <v>21582500</v>
      </c>
      <c r="K132" s="53">
        <f t="shared" si="17"/>
        <v>21900000</v>
      </c>
      <c r="M132" s="39"/>
      <c r="N132" s="42">
        <f t="shared" si="11"/>
        <v>59</v>
      </c>
      <c r="O132" s="53">
        <f t="shared" si="19"/>
        <v>0</v>
      </c>
      <c r="P132" s="53">
        <f t="shared" si="12"/>
        <v>0</v>
      </c>
      <c r="Q132" s="53">
        <f t="shared" si="12"/>
        <v>0</v>
      </c>
      <c r="R132" s="129">
        <f t="shared" si="14"/>
        <v>1560000</v>
      </c>
    </row>
    <row r="133" spans="1:18" x14ac:dyDescent="0.3">
      <c r="A133" s="39"/>
      <c r="B133" s="42">
        <f t="shared" si="7"/>
        <v>60</v>
      </c>
      <c r="C133" s="54">
        <v>0</v>
      </c>
      <c r="D133" s="53">
        <v>0</v>
      </c>
      <c r="E133" s="53">
        <v>0</v>
      </c>
      <c r="F133" s="53">
        <v>0</v>
      </c>
      <c r="G133" s="53">
        <v>0</v>
      </c>
      <c r="H133" s="155">
        <f t="shared" si="21"/>
        <v>0</v>
      </c>
      <c r="I133" s="156"/>
      <c r="J133" s="54">
        <f t="shared" si="10"/>
        <v>21900000</v>
      </c>
      <c r="K133" s="54">
        <f t="shared" si="17"/>
        <v>21900000</v>
      </c>
      <c r="M133" s="39"/>
      <c r="N133" s="42">
        <f t="shared" si="11"/>
        <v>60</v>
      </c>
      <c r="O133" s="53">
        <v>0</v>
      </c>
      <c r="P133" s="107">
        <v>0</v>
      </c>
      <c r="Q133" s="53">
        <f t="shared" ref="Q133" si="23">+P133</f>
        <v>0</v>
      </c>
      <c r="R133" s="130">
        <f t="shared" si="14"/>
        <v>1560000</v>
      </c>
    </row>
    <row r="134" spans="1:18" ht="16.2" x14ac:dyDescent="0.45">
      <c r="B134" s="43" t="s">
        <v>11</v>
      </c>
      <c r="C134" s="138" cm="1">
        <f t="array" ref="C134">MAX(C74:C133+H14)</f>
        <v>16950000</v>
      </c>
      <c r="D134" s="55" cm="1">
        <f t="array" ref="D134">MAX(D74:D133+H15)</f>
        <v>2100000</v>
      </c>
      <c r="E134" s="55">
        <f t="shared" ref="E134" si="24">MAX(E74:E133)</f>
        <v>600000</v>
      </c>
      <c r="F134" s="55" cm="1">
        <f t="array" ref="F134">MAX(F74:F133+H20)</f>
        <v>1800000</v>
      </c>
      <c r="G134" s="55">
        <f>MAX(G74:G133)+H21</f>
        <v>450000</v>
      </c>
      <c r="H134" s="153"/>
      <c r="I134" s="153"/>
      <c r="J134" s="72">
        <f>+J133</f>
        <v>21900000</v>
      </c>
      <c r="K134" s="118">
        <f t="shared" si="17"/>
        <v>21900000</v>
      </c>
      <c r="N134" s="108" t="s">
        <v>11</v>
      </c>
      <c r="O134" s="109" cm="1">
        <f t="array" ref="O134">MAX(O74:O133+Q21)</f>
        <v>1560000</v>
      </c>
      <c r="P134" s="110"/>
      <c r="Q134" s="131">
        <f>+Q77</f>
        <v>1560000</v>
      </c>
      <c r="R134" s="131">
        <f>+R77</f>
        <v>1560000</v>
      </c>
    </row>
    <row r="135" spans="1:18" x14ac:dyDescent="0.3">
      <c r="B135" s="44" t="s">
        <v>12</v>
      </c>
      <c r="C135" s="45" t="b">
        <f>C134=F14</f>
        <v>1</v>
      </c>
      <c r="D135" s="45" t="b">
        <f>D134=F15</f>
        <v>1</v>
      </c>
      <c r="E135" s="45" t="b">
        <f>E134=F18</f>
        <v>1</v>
      </c>
      <c r="F135" s="45" t="b">
        <f>F134=F20</f>
        <v>1</v>
      </c>
      <c r="G135" s="45" t="b">
        <f>G134=F21</f>
        <v>1</v>
      </c>
      <c r="H135" s="154"/>
      <c r="I135" s="154"/>
      <c r="J135" s="45" t="b">
        <f>+J134=K134</f>
        <v>1</v>
      </c>
      <c r="K135" s="45"/>
      <c r="N135" s="44" t="s">
        <v>12</v>
      </c>
      <c r="O135" s="45" t="b">
        <f>O134=M21</f>
        <v>1</v>
      </c>
      <c r="P135" s="107"/>
      <c r="Q135" s="45" t="b">
        <f>Q134=M$21</f>
        <v>1</v>
      </c>
      <c r="R135" s="45" t="b">
        <f>R134=M$21</f>
        <v>1</v>
      </c>
    </row>
    <row r="139" spans="1:18" x14ac:dyDescent="0.3">
      <c r="B139" s="31"/>
      <c r="C139" s="34"/>
      <c r="I139" s="31"/>
      <c r="J139" s="34"/>
    </row>
    <row r="140" spans="1:18" x14ac:dyDescent="0.3">
      <c r="A140" s="125" t="s">
        <v>46</v>
      </c>
      <c r="B140" s="33" t="s">
        <v>16</v>
      </c>
      <c r="C140" s="56" t="str">
        <f>+B17</f>
        <v>Investor</v>
      </c>
      <c r="D140" s="35" t="s">
        <v>22</v>
      </c>
      <c r="E140" s="60" t="s">
        <v>17</v>
      </c>
      <c r="F140" s="60" t="s">
        <v>18</v>
      </c>
      <c r="H140" s="126" t="s">
        <v>47</v>
      </c>
      <c r="I140" s="33" t="s">
        <v>16</v>
      </c>
      <c r="J140" s="56" t="str">
        <f>+B19</f>
        <v>Partnership</v>
      </c>
      <c r="K140" s="35" t="s">
        <v>22</v>
      </c>
      <c r="L140" s="60" t="s">
        <v>17</v>
      </c>
      <c r="M140" s="60" t="s">
        <v>18</v>
      </c>
    </row>
    <row r="141" spans="1:18" x14ac:dyDescent="0.3">
      <c r="B141" s="33" t="s">
        <v>11</v>
      </c>
      <c r="C141" s="58">
        <f>+F17</f>
        <v>2500000</v>
      </c>
      <c r="D141" s="105"/>
      <c r="E141" s="106"/>
      <c r="F141" s="132">
        <f>+C141</f>
        <v>2500000</v>
      </c>
      <c r="I141" s="33" t="s">
        <v>11</v>
      </c>
      <c r="J141" s="58">
        <f>+F19</f>
        <v>3000000</v>
      </c>
      <c r="K141" s="105"/>
      <c r="L141" s="106"/>
      <c r="M141" s="132">
        <f>+J141</f>
        <v>3000000</v>
      </c>
    </row>
    <row r="142" spans="1:18" x14ac:dyDescent="0.3">
      <c r="A142" s="36"/>
      <c r="B142" s="42">
        <v>1</v>
      </c>
      <c r="C142" s="133">
        <f>+C141-H17</f>
        <v>2083333.34</v>
      </c>
      <c r="D142" s="133">
        <f>+C142</f>
        <v>2083333.34</v>
      </c>
      <c r="E142" s="137">
        <f>+F142-D142</f>
        <v>416666.65999999992</v>
      </c>
      <c r="F142" s="134">
        <f>+F141</f>
        <v>2500000</v>
      </c>
      <c r="H142" s="36"/>
      <c r="I142" s="42">
        <v>1</v>
      </c>
      <c r="J142" s="53">
        <f>+J141</f>
        <v>3000000</v>
      </c>
      <c r="K142" s="53">
        <f>+J142</f>
        <v>3000000</v>
      </c>
      <c r="L142" s="53">
        <f>+K142</f>
        <v>3000000</v>
      </c>
      <c r="M142" s="53">
        <f>+K142</f>
        <v>3000000</v>
      </c>
    </row>
    <row r="143" spans="1:18" x14ac:dyDescent="0.3">
      <c r="A143" s="36"/>
      <c r="B143" s="42">
        <f t="shared" ref="B143:B201" si="25">B142+1</f>
        <v>2</v>
      </c>
      <c r="C143" s="129">
        <f>+C142-H$17</f>
        <v>1666666.6800000002</v>
      </c>
      <c r="D143" s="129">
        <f>+C143</f>
        <v>1666666.6800000002</v>
      </c>
      <c r="E143" s="137">
        <f t="shared" ref="E143:E153" si="26">+F143-D143</f>
        <v>833333.31999999983</v>
      </c>
      <c r="F143" s="135">
        <f t="shared" ref="E143:F201" si="27">+F142</f>
        <v>2500000</v>
      </c>
      <c r="H143" s="36"/>
      <c r="I143" s="42">
        <f t="shared" ref="I143:I201" si="28">I142+1</f>
        <v>2</v>
      </c>
      <c r="J143" s="53">
        <v>0</v>
      </c>
      <c r="K143" s="53">
        <v>0</v>
      </c>
      <c r="L143" s="53">
        <v>0</v>
      </c>
      <c r="M143" s="53">
        <v>0</v>
      </c>
    </row>
    <row r="144" spans="1:18" x14ac:dyDescent="0.3">
      <c r="A144" s="36"/>
      <c r="B144" s="42">
        <f t="shared" si="25"/>
        <v>3</v>
      </c>
      <c r="C144" s="129">
        <f t="shared" ref="C144:C154" si="29">+C143-H$17</f>
        <v>1250000.0200000003</v>
      </c>
      <c r="D144" s="129">
        <f t="shared" ref="D144:D154" si="30">+C144</f>
        <v>1250000.0200000003</v>
      </c>
      <c r="E144" s="137">
        <f t="shared" si="26"/>
        <v>1249999.9799999997</v>
      </c>
      <c r="F144" s="135">
        <f t="shared" si="27"/>
        <v>2500000</v>
      </c>
      <c r="H144" s="36"/>
      <c r="I144" s="42">
        <f t="shared" si="28"/>
        <v>3</v>
      </c>
      <c r="J144" s="53">
        <v>0</v>
      </c>
      <c r="K144" s="53">
        <v>0</v>
      </c>
      <c r="L144" s="53">
        <v>0</v>
      </c>
      <c r="M144" s="53">
        <v>0</v>
      </c>
    </row>
    <row r="145" spans="1:13" x14ac:dyDescent="0.3">
      <c r="A145" s="36"/>
      <c r="B145" s="42">
        <f t="shared" si="25"/>
        <v>4</v>
      </c>
      <c r="C145" s="129">
        <f t="shared" si="29"/>
        <v>833333.36000000034</v>
      </c>
      <c r="D145" s="129">
        <f t="shared" si="30"/>
        <v>833333.36000000034</v>
      </c>
      <c r="E145" s="137">
        <f t="shared" si="26"/>
        <v>1666666.6399999997</v>
      </c>
      <c r="F145" s="135">
        <f t="shared" si="27"/>
        <v>2500000</v>
      </c>
      <c r="H145" s="36"/>
      <c r="I145" s="42">
        <f t="shared" si="28"/>
        <v>4</v>
      </c>
      <c r="J145" s="53">
        <v>0</v>
      </c>
      <c r="K145" s="53">
        <v>0</v>
      </c>
      <c r="L145" s="53">
        <v>0</v>
      </c>
      <c r="M145" s="53">
        <v>0</v>
      </c>
    </row>
    <row r="146" spans="1:13" x14ac:dyDescent="0.3">
      <c r="A146" s="36"/>
      <c r="B146" s="42">
        <f t="shared" si="25"/>
        <v>5</v>
      </c>
      <c r="C146" s="129">
        <f t="shared" si="29"/>
        <v>416666.70000000036</v>
      </c>
      <c r="D146" s="129">
        <f t="shared" si="30"/>
        <v>416666.70000000036</v>
      </c>
      <c r="E146" s="137">
        <f t="shared" si="26"/>
        <v>2083333.2999999996</v>
      </c>
      <c r="F146" s="135">
        <f t="shared" si="27"/>
        <v>2500000</v>
      </c>
      <c r="H146" s="36"/>
      <c r="I146" s="42">
        <f t="shared" si="28"/>
        <v>5</v>
      </c>
      <c r="J146" s="53">
        <v>0</v>
      </c>
      <c r="K146" s="53">
        <v>0</v>
      </c>
      <c r="L146" s="53">
        <v>0</v>
      </c>
      <c r="M146" s="53">
        <v>0</v>
      </c>
    </row>
    <row r="147" spans="1:13" x14ac:dyDescent="0.3">
      <c r="A147" s="61" t="s">
        <v>23</v>
      </c>
      <c r="B147" s="42">
        <f t="shared" si="25"/>
        <v>6</v>
      </c>
      <c r="C147" s="129">
        <f t="shared" si="29"/>
        <v>4.0000000386498868E-2</v>
      </c>
      <c r="D147" s="129">
        <f t="shared" si="30"/>
        <v>4.0000000386498868E-2</v>
      </c>
      <c r="E147" s="135">
        <v>2500000</v>
      </c>
      <c r="F147" s="135">
        <f t="shared" si="27"/>
        <v>2500000</v>
      </c>
      <c r="H147" s="61" t="s">
        <v>23</v>
      </c>
      <c r="I147" s="42">
        <f t="shared" si="28"/>
        <v>6</v>
      </c>
      <c r="J147" s="53">
        <v>0</v>
      </c>
      <c r="K147" s="53">
        <v>0</v>
      </c>
      <c r="L147" s="53">
        <v>0</v>
      </c>
      <c r="M147" s="53">
        <v>0</v>
      </c>
    </row>
    <row r="148" spans="1:13" x14ac:dyDescent="0.3">
      <c r="A148" s="36"/>
      <c r="B148" s="42">
        <f t="shared" si="25"/>
        <v>7</v>
      </c>
      <c r="C148" s="122">
        <v>0</v>
      </c>
      <c r="D148" s="122">
        <v>0</v>
      </c>
      <c r="E148" s="122">
        <v>0</v>
      </c>
      <c r="F148" s="135">
        <f t="shared" si="27"/>
        <v>2500000</v>
      </c>
      <c r="H148" s="36"/>
      <c r="I148" s="42">
        <f t="shared" si="28"/>
        <v>7</v>
      </c>
      <c r="J148" s="53">
        <v>0</v>
      </c>
      <c r="K148" s="53">
        <v>0</v>
      </c>
      <c r="L148" s="53">
        <v>0</v>
      </c>
      <c r="M148" s="53">
        <v>0</v>
      </c>
    </row>
    <row r="149" spans="1:13" x14ac:dyDescent="0.3">
      <c r="A149" s="36"/>
      <c r="B149" s="42">
        <f t="shared" si="25"/>
        <v>8</v>
      </c>
      <c r="C149" s="122">
        <v>0</v>
      </c>
      <c r="D149" s="122">
        <v>0</v>
      </c>
      <c r="E149" s="122">
        <v>0</v>
      </c>
      <c r="F149" s="135">
        <f t="shared" si="27"/>
        <v>2500000</v>
      </c>
      <c r="H149" s="36"/>
      <c r="I149" s="42">
        <f t="shared" si="28"/>
        <v>8</v>
      </c>
      <c r="J149" s="53">
        <v>0</v>
      </c>
      <c r="K149" s="53">
        <v>0</v>
      </c>
      <c r="L149" s="53">
        <v>0</v>
      </c>
      <c r="M149" s="53">
        <v>0</v>
      </c>
    </row>
    <row r="150" spans="1:13" x14ac:dyDescent="0.3">
      <c r="A150" s="36"/>
      <c r="B150" s="42">
        <f t="shared" si="25"/>
        <v>9</v>
      </c>
      <c r="C150" s="122">
        <v>0</v>
      </c>
      <c r="D150" s="122">
        <v>0</v>
      </c>
      <c r="E150" s="122">
        <v>0</v>
      </c>
      <c r="F150" s="135">
        <f t="shared" si="27"/>
        <v>2500000</v>
      </c>
      <c r="H150" s="36"/>
      <c r="I150" s="42">
        <f t="shared" si="28"/>
        <v>9</v>
      </c>
      <c r="J150" s="53">
        <v>0</v>
      </c>
      <c r="K150" s="53">
        <v>0</v>
      </c>
      <c r="L150" s="53">
        <v>0</v>
      </c>
      <c r="M150" s="53">
        <v>0</v>
      </c>
    </row>
    <row r="151" spans="1:13" x14ac:dyDescent="0.3">
      <c r="A151" s="36"/>
      <c r="B151" s="42">
        <f t="shared" si="25"/>
        <v>10</v>
      </c>
      <c r="C151" s="122">
        <v>0</v>
      </c>
      <c r="D151" s="122">
        <v>0</v>
      </c>
      <c r="E151" s="122">
        <v>0</v>
      </c>
      <c r="F151" s="135">
        <f t="shared" si="27"/>
        <v>2500000</v>
      </c>
      <c r="H151" s="36"/>
      <c r="I151" s="42">
        <f t="shared" si="28"/>
        <v>10</v>
      </c>
      <c r="J151" s="53">
        <v>0</v>
      </c>
      <c r="K151" s="53">
        <v>0</v>
      </c>
      <c r="L151" s="53">
        <v>0</v>
      </c>
      <c r="M151" s="53">
        <v>0</v>
      </c>
    </row>
    <row r="152" spans="1:13" x14ac:dyDescent="0.3">
      <c r="A152" s="36"/>
      <c r="B152" s="42">
        <f t="shared" si="25"/>
        <v>11</v>
      </c>
      <c r="C152" s="122">
        <v>0</v>
      </c>
      <c r="D152" s="122">
        <v>0</v>
      </c>
      <c r="E152" s="122">
        <v>0</v>
      </c>
      <c r="F152" s="135">
        <f t="shared" si="27"/>
        <v>2500000</v>
      </c>
      <c r="H152" s="36"/>
      <c r="I152" s="42">
        <f t="shared" si="28"/>
        <v>11</v>
      </c>
      <c r="J152" s="53">
        <v>0</v>
      </c>
      <c r="K152" s="53">
        <v>0</v>
      </c>
      <c r="L152" s="53">
        <v>0</v>
      </c>
      <c r="M152" s="53">
        <v>0</v>
      </c>
    </row>
    <row r="153" spans="1:13" x14ac:dyDescent="0.3">
      <c r="A153" s="36"/>
      <c r="B153" s="42">
        <f t="shared" si="25"/>
        <v>12</v>
      </c>
      <c r="C153" s="122">
        <v>0</v>
      </c>
      <c r="D153" s="122">
        <v>0</v>
      </c>
      <c r="E153" s="122">
        <v>0</v>
      </c>
      <c r="F153" s="135">
        <f t="shared" si="27"/>
        <v>2500000</v>
      </c>
      <c r="H153" s="36"/>
      <c r="I153" s="42">
        <f t="shared" si="28"/>
        <v>12</v>
      </c>
      <c r="J153" s="53">
        <v>0</v>
      </c>
      <c r="K153" s="53">
        <v>0</v>
      </c>
      <c r="L153" s="53">
        <v>0</v>
      </c>
      <c r="M153" s="53">
        <v>0</v>
      </c>
    </row>
    <row r="154" spans="1:13" x14ac:dyDescent="0.3">
      <c r="A154" s="37"/>
      <c r="B154" s="42">
        <f t="shared" si="25"/>
        <v>13</v>
      </c>
      <c r="C154" s="122">
        <v>0</v>
      </c>
      <c r="D154" s="122">
        <v>0</v>
      </c>
      <c r="E154" s="122">
        <v>0</v>
      </c>
      <c r="F154" s="135">
        <f t="shared" si="27"/>
        <v>2500000</v>
      </c>
      <c r="H154" s="37"/>
      <c r="I154" s="42">
        <f t="shared" si="28"/>
        <v>13</v>
      </c>
      <c r="J154" s="53">
        <v>0</v>
      </c>
      <c r="K154" s="53">
        <v>0</v>
      </c>
      <c r="L154" s="53">
        <v>0</v>
      </c>
      <c r="M154" s="53">
        <v>0</v>
      </c>
    </row>
    <row r="155" spans="1:13" x14ac:dyDescent="0.3">
      <c r="A155" s="37"/>
      <c r="B155" s="42">
        <f t="shared" si="25"/>
        <v>14</v>
      </c>
      <c r="C155" s="122">
        <v>0</v>
      </c>
      <c r="D155" s="122">
        <v>0</v>
      </c>
      <c r="E155" s="122">
        <v>0</v>
      </c>
      <c r="F155" s="135">
        <f t="shared" si="27"/>
        <v>2500000</v>
      </c>
      <c r="H155" s="37"/>
      <c r="I155" s="42">
        <f t="shared" si="28"/>
        <v>14</v>
      </c>
      <c r="J155" s="53">
        <v>0</v>
      </c>
      <c r="K155" s="53">
        <v>0</v>
      </c>
      <c r="L155" s="53">
        <v>0</v>
      </c>
      <c r="M155" s="53">
        <v>0</v>
      </c>
    </row>
    <row r="156" spans="1:13" x14ac:dyDescent="0.3">
      <c r="A156" s="37"/>
      <c r="B156" s="42">
        <f t="shared" si="25"/>
        <v>15</v>
      </c>
      <c r="C156" s="122">
        <v>0</v>
      </c>
      <c r="D156" s="122">
        <v>0</v>
      </c>
      <c r="E156" s="122">
        <v>0</v>
      </c>
      <c r="F156" s="135">
        <f t="shared" si="27"/>
        <v>2500000</v>
      </c>
      <c r="H156" s="37"/>
      <c r="I156" s="42">
        <f t="shared" si="28"/>
        <v>15</v>
      </c>
      <c r="J156" s="53">
        <v>0</v>
      </c>
      <c r="K156" s="53">
        <v>0</v>
      </c>
      <c r="L156" s="53">
        <v>0</v>
      </c>
      <c r="M156" s="53">
        <v>0</v>
      </c>
    </row>
    <row r="157" spans="1:13" x14ac:dyDescent="0.3">
      <c r="A157" s="37"/>
      <c r="B157" s="42">
        <f t="shared" si="25"/>
        <v>16</v>
      </c>
      <c r="C157" s="122">
        <v>0</v>
      </c>
      <c r="D157" s="122">
        <v>0</v>
      </c>
      <c r="E157" s="122">
        <v>0</v>
      </c>
      <c r="F157" s="135">
        <f t="shared" si="27"/>
        <v>2500000</v>
      </c>
      <c r="H157" s="37"/>
      <c r="I157" s="42">
        <f t="shared" si="28"/>
        <v>16</v>
      </c>
      <c r="J157" s="53">
        <v>0</v>
      </c>
      <c r="K157" s="53">
        <v>0</v>
      </c>
      <c r="L157" s="53">
        <v>0</v>
      </c>
      <c r="M157" s="53">
        <v>0</v>
      </c>
    </row>
    <row r="158" spans="1:13" x14ac:dyDescent="0.3">
      <c r="A158" s="37"/>
      <c r="B158" s="42">
        <f t="shared" si="25"/>
        <v>17</v>
      </c>
      <c r="C158" s="122">
        <v>0</v>
      </c>
      <c r="D158" s="122">
        <v>0</v>
      </c>
      <c r="E158" s="122">
        <v>0</v>
      </c>
      <c r="F158" s="135">
        <f t="shared" si="27"/>
        <v>2500000</v>
      </c>
      <c r="H158" s="37"/>
      <c r="I158" s="42">
        <f t="shared" si="28"/>
        <v>17</v>
      </c>
      <c r="J158" s="53">
        <v>0</v>
      </c>
      <c r="K158" s="53">
        <v>0</v>
      </c>
      <c r="L158" s="53">
        <v>0</v>
      </c>
      <c r="M158" s="53">
        <v>0</v>
      </c>
    </row>
    <row r="159" spans="1:13" x14ac:dyDescent="0.3">
      <c r="A159" s="62" t="s">
        <v>24</v>
      </c>
      <c r="B159" s="42">
        <f t="shared" si="25"/>
        <v>18</v>
      </c>
      <c r="C159" s="122">
        <v>0</v>
      </c>
      <c r="D159" s="122">
        <v>0</v>
      </c>
      <c r="E159" s="122">
        <v>0</v>
      </c>
      <c r="F159" s="135">
        <f t="shared" si="27"/>
        <v>2500000</v>
      </c>
      <c r="H159" s="62" t="s">
        <v>24</v>
      </c>
      <c r="I159" s="42">
        <f t="shared" si="28"/>
        <v>18</v>
      </c>
      <c r="J159" s="53">
        <v>0</v>
      </c>
      <c r="K159" s="53">
        <v>0</v>
      </c>
      <c r="L159" s="53">
        <v>0</v>
      </c>
      <c r="M159" s="53">
        <v>0</v>
      </c>
    </row>
    <row r="160" spans="1:13" x14ac:dyDescent="0.3">
      <c r="A160" s="37"/>
      <c r="B160" s="42">
        <f t="shared" si="25"/>
        <v>19</v>
      </c>
      <c r="C160" s="122">
        <v>0</v>
      </c>
      <c r="D160" s="122">
        <v>0</v>
      </c>
      <c r="E160" s="122">
        <v>0</v>
      </c>
      <c r="F160" s="135">
        <f t="shared" si="27"/>
        <v>2500000</v>
      </c>
      <c r="H160" s="37"/>
      <c r="I160" s="42">
        <f t="shared" si="28"/>
        <v>19</v>
      </c>
      <c r="J160" s="53">
        <v>0</v>
      </c>
      <c r="K160" s="53">
        <v>0</v>
      </c>
      <c r="L160" s="53">
        <v>0</v>
      </c>
      <c r="M160" s="53">
        <v>0</v>
      </c>
    </row>
    <row r="161" spans="1:13" x14ac:dyDescent="0.3">
      <c r="A161" s="37"/>
      <c r="B161" s="42">
        <f t="shared" si="25"/>
        <v>20</v>
      </c>
      <c r="C161" s="122">
        <v>0</v>
      </c>
      <c r="D161" s="122">
        <v>0</v>
      </c>
      <c r="E161" s="122">
        <v>0</v>
      </c>
      <c r="F161" s="135">
        <f t="shared" si="27"/>
        <v>2500000</v>
      </c>
      <c r="H161" s="37"/>
      <c r="I161" s="42">
        <f t="shared" si="28"/>
        <v>20</v>
      </c>
      <c r="J161" s="53">
        <v>0</v>
      </c>
      <c r="K161" s="53">
        <v>0</v>
      </c>
      <c r="L161" s="53">
        <v>0</v>
      </c>
      <c r="M161" s="53">
        <v>0</v>
      </c>
    </row>
    <row r="162" spans="1:13" x14ac:dyDescent="0.3">
      <c r="A162" s="37"/>
      <c r="B162" s="42">
        <f t="shared" si="25"/>
        <v>21</v>
      </c>
      <c r="C162" s="122">
        <v>0</v>
      </c>
      <c r="D162" s="122">
        <v>0</v>
      </c>
      <c r="E162" s="122">
        <v>0</v>
      </c>
      <c r="F162" s="135">
        <f t="shared" si="27"/>
        <v>2500000</v>
      </c>
      <c r="H162" s="37"/>
      <c r="I162" s="42">
        <f t="shared" si="28"/>
        <v>21</v>
      </c>
      <c r="J162" s="53">
        <v>0</v>
      </c>
      <c r="K162" s="53">
        <v>0</v>
      </c>
      <c r="L162" s="53">
        <v>0</v>
      </c>
      <c r="M162" s="53">
        <v>0</v>
      </c>
    </row>
    <row r="163" spans="1:13" x14ac:dyDescent="0.3">
      <c r="A163" s="37"/>
      <c r="B163" s="42">
        <f t="shared" si="25"/>
        <v>22</v>
      </c>
      <c r="C163" s="122">
        <v>0</v>
      </c>
      <c r="D163" s="122">
        <v>0</v>
      </c>
      <c r="E163" s="122">
        <v>0</v>
      </c>
      <c r="F163" s="135">
        <f t="shared" si="27"/>
        <v>2500000</v>
      </c>
      <c r="H163" s="37"/>
      <c r="I163" s="42">
        <f t="shared" si="28"/>
        <v>22</v>
      </c>
      <c r="J163" s="53">
        <v>0</v>
      </c>
      <c r="K163" s="53">
        <v>0</v>
      </c>
      <c r="L163" s="53">
        <v>0</v>
      </c>
      <c r="M163" s="53">
        <v>0</v>
      </c>
    </row>
    <row r="164" spans="1:13" x14ac:dyDescent="0.3">
      <c r="A164" s="37"/>
      <c r="B164" s="42">
        <f t="shared" si="25"/>
        <v>23</v>
      </c>
      <c r="C164" s="122">
        <v>0</v>
      </c>
      <c r="D164" s="122">
        <v>0</v>
      </c>
      <c r="E164" s="122">
        <v>0</v>
      </c>
      <c r="F164" s="135">
        <f t="shared" si="27"/>
        <v>2500000</v>
      </c>
      <c r="H164" s="37"/>
      <c r="I164" s="42">
        <f t="shared" si="28"/>
        <v>23</v>
      </c>
      <c r="J164" s="53">
        <v>0</v>
      </c>
      <c r="K164" s="53">
        <v>0</v>
      </c>
      <c r="L164" s="53">
        <v>0</v>
      </c>
      <c r="M164" s="53">
        <v>0</v>
      </c>
    </row>
    <row r="165" spans="1:13" x14ac:dyDescent="0.3">
      <c r="A165" s="37"/>
      <c r="B165" s="42">
        <f t="shared" si="25"/>
        <v>24</v>
      </c>
      <c r="C165" s="122">
        <v>0</v>
      </c>
      <c r="D165" s="122">
        <v>0</v>
      </c>
      <c r="E165" s="122">
        <v>0</v>
      </c>
      <c r="F165" s="135">
        <f t="shared" si="27"/>
        <v>2500000</v>
      </c>
      <c r="H165" s="37"/>
      <c r="I165" s="42">
        <f t="shared" si="28"/>
        <v>24</v>
      </c>
      <c r="J165" s="53">
        <v>0</v>
      </c>
      <c r="K165" s="53">
        <v>0</v>
      </c>
      <c r="L165" s="53">
        <v>0</v>
      </c>
      <c r="M165" s="53">
        <v>0</v>
      </c>
    </row>
    <row r="166" spans="1:13" x14ac:dyDescent="0.3">
      <c r="A166" s="40"/>
      <c r="B166" s="42">
        <f t="shared" si="25"/>
        <v>25</v>
      </c>
      <c r="C166" s="122">
        <v>0</v>
      </c>
      <c r="D166" s="122">
        <v>0</v>
      </c>
      <c r="E166" s="122">
        <v>0</v>
      </c>
      <c r="F166" s="135">
        <f t="shared" si="27"/>
        <v>2500000</v>
      </c>
      <c r="H166" s="40"/>
      <c r="I166" s="42">
        <f t="shared" si="28"/>
        <v>25</v>
      </c>
      <c r="J166" s="53">
        <v>0</v>
      </c>
      <c r="K166" s="53">
        <v>0</v>
      </c>
      <c r="L166" s="53">
        <v>0</v>
      </c>
      <c r="M166" s="53">
        <v>0</v>
      </c>
    </row>
    <row r="167" spans="1:13" x14ac:dyDescent="0.3">
      <c r="A167" s="40"/>
      <c r="B167" s="42">
        <f t="shared" si="25"/>
        <v>26</v>
      </c>
      <c r="C167" s="122">
        <v>0</v>
      </c>
      <c r="D167" s="122">
        <v>0</v>
      </c>
      <c r="E167" s="122">
        <v>0</v>
      </c>
      <c r="F167" s="135">
        <f t="shared" si="27"/>
        <v>2500000</v>
      </c>
      <c r="H167" s="40"/>
      <c r="I167" s="42">
        <f t="shared" si="28"/>
        <v>26</v>
      </c>
      <c r="J167" s="53">
        <v>0</v>
      </c>
      <c r="K167" s="53">
        <v>0</v>
      </c>
      <c r="L167" s="53">
        <v>0</v>
      </c>
      <c r="M167" s="53">
        <v>0</v>
      </c>
    </row>
    <row r="168" spans="1:13" x14ac:dyDescent="0.3">
      <c r="A168" s="40"/>
      <c r="B168" s="42">
        <f t="shared" si="25"/>
        <v>27</v>
      </c>
      <c r="C168" s="122">
        <v>0</v>
      </c>
      <c r="D168" s="122">
        <v>0</v>
      </c>
      <c r="E168" s="122">
        <v>0</v>
      </c>
      <c r="F168" s="135">
        <f t="shared" si="27"/>
        <v>2500000</v>
      </c>
      <c r="H168" s="40"/>
      <c r="I168" s="42">
        <f t="shared" si="28"/>
        <v>27</v>
      </c>
      <c r="J168" s="53">
        <v>0</v>
      </c>
      <c r="K168" s="53">
        <v>0</v>
      </c>
      <c r="L168" s="53">
        <v>0</v>
      </c>
      <c r="M168" s="53">
        <v>0</v>
      </c>
    </row>
    <row r="169" spans="1:13" x14ac:dyDescent="0.3">
      <c r="A169" s="40"/>
      <c r="B169" s="42">
        <f t="shared" si="25"/>
        <v>28</v>
      </c>
      <c r="C169" s="122">
        <v>0</v>
      </c>
      <c r="D169" s="122">
        <v>0</v>
      </c>
      <c r="E169" s="122">
        <v>0</v>
      </c>
      <c r="F169" s="135">
        <f t="shared" si="27"/>
        <v>2500000</v>
      </c>
      <c r="H169" s="40"/>
      <c r="I169" s="42">
        <f t="shared" si="28"/>
        <v>28</v>
      </c>
      <c r="J169" s="53">
        <v>0</v>
      </c>
      <c r="K169" s="53">
        <v>0</v>
      </c>
      <c r="L169" s="53">
        <v>0</v>
      </c>
      <c r="M169" s="53">
        <v>0</v>
      </c>
    </row>
    <row r="170" spans="1:13" x14ac:dyDescent="0.3">
      <c r="A170" s="40"/>
      <c r="B170" s="42">
        <f t="shared" si="25"/>
        <v>29</v>
      </c>
      <c r="C170" s="122">
        <v>0</v>
      </c>
      <c r="D170" s="122">
        <v>0</v>
      </c>
      <c r="E170" s="122">
        <v>0</v>
      </c>
      <c r="F170" s="135">
        <f t="shared" si="27"/>
        <v>2500000</v>
      </c>
      <c r="H170" s="40"/>
      <c r="I170" s="42">
        <f t="shared" si="28"/>
        <v>29</v>
      </c>
      <c r="J170" s="53">
        <v>0</v>
      </c>
      <c r="K170" s="53">
        <v>0</v>
      </c>
      <c r="L170" s="53">
        <v>0</v>
      </c>
      <c r="M170" s="53">
        <v>0</v>
      </c>
    </row>
    <row r="171" spans="1:13" x14ac:dyDescent="0.3">
      <c r="A171" s="63" t="s">
        <v>25</v>
      </c>
      <c r="B171" s="42">
        <f t="shared" si="25"/>
        <v>30</v>
      </c>
      <c r="C171" s="122">
        <v>0</v>
      </c>
      <c r="D171" s="122">
        <v>0</v>
      </c>
      <c r="E171" s="122">
        <v>0</v>
      </c>
      <c r="F171" s="135">
        <f t="shared" si="27"/>
        <v>2500000</v>
      </c>
      <c r="H171" s="63" t="s">
        <v>25</v>
      </c>
      <c r="I171" s="42">
        <f t="shared" si="28"/>
        <v>30</v>
      </c>
      <c r="J171" s="53">
        <v>0</v>
      </c>
      <c r="K171" s="53">
        <v>0</v>
      </c>
      <c r="L171" s="53">
        <v>0</v>
      </c>
      <c r="M171" s="53">
        <v>0</v>
      </c>
    </row>
    <row r="172" spans="1:13" x14ac:dyDescent="0.3">
      <c r="A172" s="40"/>
      <c r="B172" s="42">
        <f t="shared" si="25"/>
        <v>31</v>
      </c>
      <c r="C172" s="122">
        <v>0</v>
      </c>
      <c r="D172" s="122">
        <v>0</v>
      </c>
      <c r="E172" s="122">
        <v>0</v>
      </c>
      <c r="F172" s="135">
        <f t="shared" si="27"/>
        <v>2500000</v>
      </c>
      <c r="H172" s="40"/>
      <c r="I172" s="42">
        <f t="shared" si="28"/>
        <v>31</v>
      </c>
      <c r="J172" s="53">
        <v>0</v>
      </c>
      <c r="K172" s="53">
        <v>0</v>
      </c>
      <c r="L172" s="53">
        <v>0</v>
      </c>
      <c r="M172" s="53">
        <v>0</v>
      </c>
    </row>
    <row r="173" spans="1:13" x14ac:dyDescent="0.3">
      <c r="A173" s="40"/>
      <c r="B173" s="42">
        <f t="shared" si="25"/>
        <v>32</v>
      </c>
      <c r="C173" s="122">
        <v>0</v>
      </c>
      <c r="D173" s="122">
        <v>0</v>
      </c>
      <c r="E173" s="122">
        <v>0</v>
      </c>
      <c r="F173" s="135">
        <f t="shared" si="27"/>
        <v>2500000</v>
      </c>
      <c r="H173" s="40"/>
      <c r="I173" s="42">
        <f t="shared" si="28"/>
        <v>32</v>
      </c>
      <c r="J173" s="53">
        <v>0</v>
      </c>
      <c r="K173" s="53">
        <v>0</v>
      </c>
      <c r="L173" s="53">
        <v>0</v>
      </c>
      <c r="M173" s="53">
        <v>0</v>
      </c>
    </row>
    <row r="174" spans="1:13" x14ac:dyDescent="0.3">
      <c r="A174" s="40"/>
      <c r="B174" s="42">
        <f t="shared" si="25"/>
        <v>33</v>
      </c>
      <c r="C174" s="122">
        <v>0</v>
      </c>
      <c r="D174" s="122">
        <v>0</v>
      </c>
      <c r="E174" s="122">
        <v>0</v>
      </c>
      <c r="F174" s="135">
        <f t="shared" si="27"/>
        <v>2500000</v>
      </c>
      <c r="H174" s="40"/>
      <c r="I174" s="42">
        <f t="shared" si="28"/>
        <v>33</v>
      </c>
      <c r="J174" s="53">
        <v>0</v>
      </c>
      <c r="K174" s="53">
        <v>0</v>
      </c>
      <c r="L174" s="53">
        <v>0</v>
      </c>
      <c r="M174" s="53">
        <v>0</v>
      </c>
    </row>
    <row r="175" spans="1:13" x14ac:dyDescent="0.3">
      <c r="A175" s="40"/>
      <c r="B175" s="42">
        <f t="shared" si="25"/>
        <v>34</v>
      </c>
      <c r="C175" s="122">
        <v>0</v>
      </c>
      <c r="D175" s="122">
        <v>0</v>
      </c>
      <c r="E175" s="122">
        <v>0</v>
      </c>
      <c r="F175" s="135">
        <f t="shared" si="27"/>
        <v>2500000</v>
      </c>
      <c r="H175" s="40"/>
      <c r="I175" s="42">
        <f t="shared" si="28"/>
        <v>34</v>
      </c>
      <c r="J175" s="53">
        <v>0</v>
      </c>
      <c r="K175" s="53">
        <v>0</v>
      </c>
      <c r="L175" s="53">
        <v>0</v>
      </c>
      <c r="M175" s="53">
        <v>0</v>
      </c>
    </row>
    <row r="176" spans="1:13" x14ac:dyDescent="0.3">
      <c r="A176" s="40"/>
      <c r="B176" s="42">
        <f t="shared" si="25"/>
        <v>35</v>
      </c>
      <c r="C176" s="122">
        <v>0</v>
      </c>
      <c r="D176" s="122">
        <v>0</v>
      </c>
      <c r="E176" s="122">
        <v>0</v>
      </c>
      <c r="F176" s="135">
        <f t="shared" si="27"/>
        <v>2500000</v>
      </c>
      <c r="H176" s="40"/>
      <c r="I176" s="42">
        <f t="shared" si="28"/>
        <v>35</v>
      </c>
      <c r="J176" s="53">
        <v>0</v>
      </c>
      <c r="K176" s="53">
        <v>0</v>
      </c>
      <c r="L176" s="53">
        <v>0</v>
      </c>
      <c r="M176" s="53">
        <v>0</v>
      </c>
    </row>
    <row r="177" spans="1:13" x14ac:dyDescent="0.3">
      <c r="A177" s="40"/>
      <c r="B177" s="42">
        <f t="shared" si="25"/>
        <v>36</v>
      </c>
      <c r="C177" s="122">
        <v>0</v>
      </c>
      <c r="D177" s="122">
        <v>0</v>
      </c>
      <c r="E177" s="122">
        <v>0</v>
      </c>
      <c r="F177" s="135">
        <f t="shared" si="27"/>
        <v>2500000</v>
      </c>
      <c r="H177" s="40"/>
      <c r="I177" s="42">
        <f t="shared" si="28"/>
        <v>36</v>
      </c>
      <c r="J177" s="53">
        <v>0</v>
      </c>
      <c r="K177" s="53">
        <v>0</v>
      </c>
      <c r="L177" s="53">
        <v>0</v>
      </c>
      <c r="M177" s="53">
        <v>0</v>
      </c>
    </row>
    <row r="178" spans="1:13" x14ac:dyDescent="0.3">
      <c r="A178" s="38"/>
      <c r="B178" s="42">
        <f t="shared" si="25"/>
        <v>37</v>
      </c>
      <c r="C178" s="122">
        <v>0</v>
      </c>
      <c r="D178" s="122">
        <v>0</v>
      </c>
      <c r="E178" s="122">
        <v>0</v>
      </c>
      <c r="F178" s="135">
        <f t="shared" si="27"/>
        <v>2500000</v>
      </c>
      <c r="H178" s="38"/>
      <c r="I178" s="42">
        <f t="shared" si="28"/>
        <v>37</v>
      </c>
      <c r="J178" s="53">
        <v>0</v>
      </c>
      <c r="K178" s="53">
        <v>0</v>
      </c>
      <c r="L178" s="53">
        <v>0</v>
      </c>
      <c r="M178" s="53">
        <v>0</v>
      </c>
    </row>
    <row r="179" spans="1:13" x14ac:dyDescent="0.3">
      <c r="A179" s="38"/>
      <c r="B179" s="42">
        <f t="shared" si="25"/>
        <v>38</v>
      </c>
      <c r="C179" s="122">
        <v>0</v>
      </c>
      <c r="D179" s="122">
        <v>0</v>
      </c>
      <c r="E179" s="122">
        <v>0</v>
      </c>
      <c r="F179" s="135">
        <f t="shared" si="27"/>
        <v>2500000</v>
      </c>
      <c r="H179" s="38"/>
      <c r="I179" s="42">
        <f t="shared" si="28"/>
        <v>38</v>
      </c>
      <c r="J179" s="53">
        <v>0</v>
      </c>
      <c r="K179" s="53">
        <v>0</v>
      </c>
      <c r="L179" s="53">
        <v>0</v>
      </c>
      <c r="M179" s="53">
        <v>0</v>
      </c>
    </row>
    <row r="180" spans="1:13" x14ac:dyDescent="0.3">
      <c r="A180" s="38"/>
      <c r="B180" s="42">
        <f t="shared" si="25"/>
        <v>39</v>
      </c>
      <c r="C180" s="122">
        <v>0</v>
      </c>
      <c r="D180" s="122">
        <v>0</v>
      </c>
      <c r="E180" s="122">
        <v>0</v>
      </c>
      <c r="F180" s="135">
        <f t="shared" si="27"/>
        <v>2500000</v>
      </c>
      <c r="H180" s="38"/>
      <c r="I180" s="42">
        <f t="shared" si="28"/>
        <v>39</v>
      </c>
      <c r="J180" s="53">
        <v>0</v>
      </c>
      <c r="K180" s="53">
        <v>0</v>
      </c>
      <c r="L180" s="53">
        <v>0</v>
      </c>
      <c r="M180" s="53">
        <v>0</v>
      </c>
    </row>
    <row r="181" spans="1:13" x14ac:dyDescent="0.3">
      <c r="A181" s="38"/>
      <c r="B181" s="42">
        <f t="shared" si="25"/>
        <v>40</v>
      </c>
      <c r="C181" s="122">
        <v>0</v>
      </c>
      <c r="D181" s="122">
        <v>0</v>
      </c>
      <c r="E181" s="122">
        <v>0</v>
      </c>
      <c r="F181" s="135">
        <f t="shared" si="27"/>
        <v>2500000</v>
      </c>
      <c r="H181" s="38"/>
      <c r="I181" s="42">
        <f t="shared" si="28"/>
        <v>40</v>
      </c>
      <c r="J181" s="53">
        <v>0</v>
      </c>
      <c r="K181" s="53">
        <v>0</v>
      </c>
      <c r="L181" s="53">
        <v>0</v>
      </c>
      <c r="M181" s="53">
        <v>0</v>
      </c>
    </row>
    <row r="182" spans="1:13" x14ac:dyDescent="0.3">
      <c r="A182" s="38"/>
      <c r="B182" s="42">
        <f t="shared" si="25"/>
        <v>41</v>
      </c>
      <c r="C182" s="122">
        <v>0</v>
      </c>
      <c r="D182" s="122">
        <v>0</v>
      </c>
      <c r="E182" s="122">
        <v>0</v>
      </c>
      <c r="F182" s="135">
        <f t="shared" si="27"/>
        <v>2500000</v>
      </c>
      <c r="H182" s="38"/>
      <c r="I182" s="42">
        <f t="shared" si="28"/>
        <v>41</v>
      </c>
      <c r="J182" s="53">
        <v>0</v>
      </c>
      <c r="K182" s="53">
        <v>0</v>
      </c>
      <c r="L182" s="53">
        <v>0</v>
      </c>
      <c r="M182" s="53">
        <v>0</v>
      </c>
    </row>
    <row r="183" spans="1:13" x14ac:dyDescent="0.3">
      <c r="A183" s="64" t="s">
        <v>26</v>
      </c>
      <c r="B183" s="42">
        <f t="shared" si="25"/>
        <v>42</v>
      </c>
      <c r="C183" s="122">
        <v>0</v>
      </c>
      <c r="D183" s="122">
        <v>0</v>
      </c>
      <c r="E183" s="122">
        <v>0</v>
      </c>
      <c r="F183" s="135">
        <f t="shared" si="27"/>
        <v>2500000</v>
      </c>
      <c r="H183" s="64" t="s">
        <v>26</v>
      </c>
      <c r="I183" s="42">
        <f t="shared" si="28"/>
        <v>42</v>
      </c>
      <c r="J183" s="53">
        <v>0</v>
      </c>
      <c r="K183" s="53">
        <v>0</v>
      </c>
      <c r="L183" s="53">
        <v>0</v>
      </c>
      <c r="M183" s="53">
        <v>0</v>
      </c>
    </row>
    <row r="184" spans="1:13" x14ac:dyDescent="0.3">
      <c r="A184" s="38"/>
      <c r="B184" s="42">
        <f t="shared" si="25"/>
        <v>43</v>
      </c>
      <c r="C184" s="122">
        <v>0</v>
      </c>
      <c r="D184" s="122">
        <v>0</v>
      </c>
      <c r="E184" s="122">
        <v>0</v>
      </c>
      <c r="F184" s="135">
        <f t="shared" si="27"/>
        <v>2500000</v>
      </c>
      <c r="H184" s="38"/>
      <c r="I184" s="42">
        <f t="shared" si="28"/>
        <v>43</v>
      </c>
      <c r="J184" s="53">
        <v>0</v>
      </c>
      <c r="K184" s="53">
        <v>0</v>
      </c>
      <c r="L184" s="53">
        <v>0</v>
      </c>
      <c r="M184" s="53">
        <v>0</v>
      </c>
    </row>
    <row r="185" spans="1:13" x14ac:dyDescent="0.3">
      <c r="A185" s="38"/>
      <c r="B185" s="42">
        <f t="shared" si="25"/>
        <v>44</v>
      </c>
      <c r="C185" s="122">
        <v>0</v>
      </c>
      <c r="D185" s="122">
        <v>0</v>
      </c>
      <c r="E185" s="122">
        <v>0</v>
      </c>
      <c r="F185" s="135">
        <f t="shared" si="27"/>
        <v>2500000</v>
      </c>
      <c r="H185" s="38"/>
      <c r="I185" s="42">
        <f t="shared" si="28"/>
        <v>44</v>
      </c>
      <c r="J185" s="53">
        <v>0</v>
      </c>
      <c r="K185" s="53">
        <v>0</v>
      </c>
      <c r="L185" s="53">
        <v>0</v>
      </c>
      <c r="M185" s="53">
        <v>0</v>
      </c>
    </row>
    <row r="186" spans="1:13" x14ac:dyDescent="0.3">
      <c r="A186" s="38"/>
      <c r="B186" s="42">
        <f t="shared" si="25"/>
        <v>45</v>
      </c>
      <c r="C186" s="122">
        <v>0</v>
      </c>
      <c r="D186" s="122">
        <v>0</v>
      </c>
      <c r="E186" s="122">
        <v>0</v>
      </c>
      <c r="F186" s="135">
        <f t="shared" si="27"/>
        <v>2500000</v>
      </c>
      <c r="H186" s="38"/>
      <c r="I186" s="42">
        <f t="shared" si="28"/>
        <v>45</v>
      </c>
      <c r="J186" s="53">
        <v>0</v>
      </c>
      <c r="K186" s="53">
        <v>0</v>
      </c>
      <c r="L186" s="53">
        <v>0</v>
      </c>
      <c r="M186" s="53">
        <v>0</v>
      </c>
    </row>
    <row r="187" spans="1:13" x14ac:dyDescent="0.3">
      <c r="A187" s="38"/>
      <c r="B187" s="42">
        <f t="shared" si="25"/>
        <v>46</v>
      </c>
      <c r="C187" s="122">
        <v>0</v>
      </c>
      <c r="D187" s="122">
        <v>0</v>
      </c>
      <c r="E187" s="122">
        <v>0</v>
      </c>
      <c r="F187" s="135">
        <f t="shared" si="27"/>
        <v>2500000</v>
      </c>
      <c r="H187" s="38"/>
      <c r="I187" s="42">
        <f t="shared" si="28"/>
        <v>46</v>
      </c>
      <c r="J187" s="53">
        <v>0</v>
      </c>
      <c r="K187" s="53">
        <v>0</v>
      </c>
      <c r="L187" s="53">
        <v>0</v>
      </c>
      <c r="M187" s="53">
        <v>0</v>
      </c>
    </row>
    <row r="188" spans="1:13" x14ac:dyDescent="0.3">
      <c r="A188" s="38"/>
      <c r="B188" s="42">
        <f t="shared" si="25"/>
        <v>47</v>
      </c>
      <c r="C188" s="122">
        <v>0</v>
      </c>
      <c r="D188" s="122">
        <v>0</v>
      </c>
      <c r="E188" s="122">
        <v>0</v>
      </c>
      <c r="F188" s="135">
        <f t="shared" si="27"/>
        <v>2500000</v>
      </c>
      <c r="H188" s="38"/>
      <c r="I188" s="42">
        <f t="shared" si="28"/>
        <v>47</v>
      </c>
      <c r="J188" s="53">
        <v>0</v>
      </c>
      <c r="K188" s="53">
        <v>0</v>
      </c>
      <c r="L188" s="53">
        <v>0</v>
      </c>
      <c r="M188" s="53">
        <v>0</v>
      </c>
    </row>
    <row r="189" spans="1:13" x14ac:dyDescent="0.3">
      <c r="A189" s="38"/>
      <c r="B189" s="42">
        <f t="shared" si="25"/>
        <v>48</v>
      </c>
      <c r="C189" s="122">
        <v>0</v>
      </c>
      <c r="D189" s="122">
        <v>0</v>
      </c>
      <c r="E189" s="122">
        <v>0</v>
      </c>
      <c r="F189" s="135">
        <f t="shared" si="27"/>
        <v>2500000</v>
      </c>
      <c r="H189" s="38"/>
      <c r="I189" s="42">
        <f t="shared" si="28"/>
        <v>48</v>
      </c>
      <c r="J189" s="53">
        <v>0</v>
      </c>
      <c r="K189" s="53">
        <v>0</v>
      </c>
      <c r="L189" s="53">
        <v>0</v>
      </c>
      <c r="M189" s="53">
        <v>0</v>
      </c>
    </row>
    <row r="190" spans="1:13" x14ac:dyDescent="0.3">
      <c r="A190" s="39"/>
      <c r="B190" s="42">
        <f t="shared" si="25"/>
        <v>49</v>
      </c>
      <c r="C190" s="122">
        <v>0</v>
      </c>
      <c r="D190" s="122">
        <v>0</v>
      </c>
      <c r="E190" s="122">
        <v>0</v>
      </c>
      <c r="F190" s="135">
        <f t="shared" si="27"/>
        <v>2500000</v>
      </c>
      <c r="H190" s="39"/>
      <c r="I190" s="42">
        <f t="shared" si="28"/>
        <v>49</v>
      </c>
      <c r="J190" s="53">
        <v>0</v>
      </c>
      <c r="K190" s="53">
        <v>0</v>
      </c>
      <c r="L190" s="53">
        <v>0</v>
      </c>
      <c r="M190" s="53">
        <v>0</v>
      </c>
    </row>
    <row r="191" spans="1:13" x14ac:dyDescent="0.3">
      <c r="A191" s="39"/>
      <c r="B191" s="42">
        <f t="shared" si="25"/>
        <v>50</v>
      </c>
      <c r="C191" s="122">
        <v>0</v>
      </c>
      <c r="D191" s="122">
        <v>0</v>
      </c>
      <c r="E191" s="122">
        <v>0</v>
      </c>
      <c r="F191" s="135">
        <f t="shared" si="27"/>
        <v>2500000</v>
      </c>
      <c r="H191" s="39"/>
      <c r="I191" s="42">
        <f t="shared" si="28"/>
        <v>50</v>
      </c>
      <c r="J191" s="53">
        <v>0</v>
      </c>
      <c r="K191" s="53">
        <v>0</v>
      </c>
      <c r="L191" s="53">
        <v>0</v>
      </c>
      <c r="M191" s="53">
        <v>0</v>
      </c>
    </row>
    <row r="192" spans="1:13" x14ac:dyDescent="0.3">
      <c r="A192" s="39"/>
      <c r="B192" s="42">
        <f t="shared" si="25"/>
        <v>51</v>
      </c>
      <c r="C192" s="122">
        <v>0</v>
      </c>
      <c r="D192" s="122">
        <v>0</v>
      </c>
      <c r="E192" s="122">
        <v>0</v>
      </c>
      <c r="F192" s="135">
        <f t="shared" si="27"/>
        <v>2500000</v>
      </c>
      <c r="H192" s="39"/>
      <c r="I192" s="42">
        <f t="shared" si="28"/>
        <v>51</v>
      </c>
      <c r="J192" s="53">
        <v>0</v>
      </c>
      <c r="K192" s="53">
        <v>0</v>
      </c>
      <c r="L192" s="53">
        <v>0</v>
      </c>
      <c r="M192" s="53">
        <v>0</v>
      </c>
    </row>
    <row r="193" spans="1:13" x14ac:dyDescent="0.3">
      <c r="A193" s="39"/>
      <c r="B193" s="42">
        <f t="shared" si="25"/>
        <v>52</v>
      </c>
      <c r="C193" s="122">
        <v>0</v>
      </c>
      <c r="D193" s="122">
        <v>0</v>
      </c>
      <c r="E193" s="122">
        <v>0</v>
      </c>
      <c r="F193" s="135">
        <f t="shared" si="27"/>
        <v>2500000</v>
      </c>
      <c r="H193" s="39"/>
      <c r="I193" s="42">
        <f t="shared" si="28"/>
        <v>52</v>
      </c>
      <c r="J193" s="53">
        <v>0</v>
      </c>
      <c r="K193" s="53">
        <v>0</v>
      </c>
      <c r="L193" s="53">
        <v>0</v>
      </c>
      <c r="M193" s="53">
        <v>0</v>
      </c>
    </row>
    <row r="194" spans="1:13" x14ac:dyDescent="0.3">
      <c r="A194" s="39"/>
      <c r="B194" s="42">
        <f t="shared" si="25"/>
        <v>53</v>
      </c>
      <c r="C194" s="122">
        <v>0</v>
      </c>
      <c r="D194" s="122">
        <v>0</v>
      </c>
      <c r="E194" s="122">
        <v>0</v>
      </c>
      <c r="F194" s="135">
        <f t="shared" si="27"/>
        <v>2500000</v>
      </c>
      <c r="H194" s="39"/>
      <c r="I194" s="42">
        <f t="shared" si="28"/>
        <v>53</v>
      </c>
      <c r="J194" s="53">
        <v>0</v>
      </c>
      <c r="K194" s="53">
        <v>0</v>
      </c>
      <c r="L194" s="53">
        <v>0</v>
      </c>
      <c r="M194" s="53">
        <v>0</v>
      </c>
    </row>
    <row r="195" spans="1:13" x14ac:dyDescent="0.3">
      <c r="A195" s="65" t="s">
        <v>27</v>
      </c>
      <c r="B195" s="42">
        <f t="shared" si="25"/>
        <v>54</v>
      </c>
      <c r="C195" s="122">
        <v>0</v>
      </c>
      <c r="D195" s="122">
        <v>0</v>
      </c>
      <c r="E195" s="122">
        <v>0</v>
      </c>
      <c r="F195" s="135">
        <f t="shared" si="27"/>
        <v>2500000</v>
      </c>
      <c r="H195" s="65" t="s">
        <v>27</v>
      </c>
      <c r="I195" s="42">
        <f t="shared" si="28"/>
        <v>54</v>
      </c>
      <c r="J195" s="53">
        <v>0</v>
      </c>
      <c r="K195" s="53">
        <v>0</v>
      </c>
      <c r="L195" s="53">
        <v>0</v>
      </c>
      <c r="M195" s="53">
        <v>0</v>
      </c>
    </row>
    <row r="196" spans="1:13" x14ac:dyDescent="0.3">
      <c r="A196" s="39"/>
      <c r="B196" s="42">
        <f t="shared" si="25"/>
        <v>55</v>
      </c>
      <c r="C196" s="122">
        <v>0</v>
      </c>
      <c r="D196" s="122">
        <v>0</v>
      </c>
      <c r="E196" s="122">
        <v>0</v>
      </c>
      <c r="F196" s="135">
        <f t="shared" si="27"/>
        <v>2500000</v>
      </c>
      <c r="H196" s="39"/>
      <c r="I196" s="42">
        <f t="shared" si="28"/>
        <v>55</v>
      </c>
      <c r="J196" s="53">
        <v>0</v>
      </c>
      <c r="K196" s="53">
        <v>0</v>
      </c>
      <c r="L196" s="53">
        <v>0</v>
      </c>
      <c r="M196" s="53">
        <v>0</v>
      </c>
    </row>
    <row r="197" spans="1:13" x14ac:dyDescent="0.3">
      <c r="A197" s="39"/>
      <c r="B197" s="42">
        <f t="shared" si="25"/>
        <v>56</v>
      </c>
      <c r="C197" s="122">
        <v>0</v>
      </c>
      <c r="D197" s="122">
        <v>0</v>
      </c>
      <c r="E197" s="122">
        <v>0</v>
      </c>
      <c r="F197" s="135">
        <f t="shared" si="27"/>
        <v>2500000</v>
      </c>
      <c r="H197" s="39"/>
      <c r="I197" s="42">
        <f t="shared" si="28"/>
        <v>56</v>
      </c>
      <c r="J197" s="53">
        <v>0</v>
      </c>
      <c r="K197" s="53">
        <v>0</v>
      </c>
      <c r="L197" s="53">
        <v>0</v>
      </c>
      <c r="M197" s="53">
        <v>0</v>
      </c>
    </row>
    <row r="198" spans="1:13" x14ac:dyDescent="0.3">
      <c r="A198" s="39"/>
      <c r="B198" s="42">
        <f t="shared" si="25"/>
        <v>57</v>
      </c>
      <c r="C198" s="122">
        <v>0</v>
      </c>
      <c r="D198" s="122">
        <v>0</v>
      </c>
      <c r="E198" s="122">
        <v>0</v>
      </c>
      <c r="F198" s="135">
        <f t="shared" si="27"/>
        <v>2500000</v>
      </c>
      <c r="H198" s="39"/>
      <c r="I198" s="42">
        <f t="shared" si="28"/>
        <v>57</v>
      </c>
      <c r="J198" s="53">
        <v>0</v>
      </c>
      <c r="K198" s="53">
        <v>0</v>
      </c>
      <c r="L198" s="53">
        <v>0</v>
      </c>
      <c r="M198" s="53">
        <v>0</v>
      </c>
    </row>
    <row r="199" spans="1:13" x14ac:dyDescent="0.3">
      <c r="A199" s="39"/>
      <c r="B199" s="42">
        <f t="shared" si="25"/>
        <v>58</v>
      </c>
      <c r="C199" s="122">
        <v>0</v>
      </c>
      <c r="D199" s="122">
        <v>0</v>
      </c>
      <c r="E199" s="122">
        <v>0</v>
      </c>
      <c r="F199" s="135">
        <f t="shared" si="27"/>
        <v>2500000</v>
      </c>
      <c r="H199" s="39"/>
      <c r="I199" s="42">
        <f t="shared" si="28"/>
        <v>58</v>
      </c>
      <c r="J199" s="53">
        <v>0</v>
      </c>
      <c r="K199" s="53">
        <v>0</v>
      </c>
      <c r="L199" s="53">
        <v>0</v>
      </c>
      <c r="M199" s="53">
        <v>0</v>
      </c>
    </row>
    <row r="200" spans="1:13" x14ac:dyDescent="0.3">
      <c r="A200" s="39"/>
      <c r="B200" s="42">
        <f t="shared" si="25"/>
        <v>59</v>
      </c>
      <c r="C200" s="122">
        <v>0</v>
      </c>
      <c r="D200" s="122">
        <v>0</v>
      </c>
      <c r="E200" s="122">
        <v>0</v>
      </c>
      <c r="F200" s="135">
        <f t="shared" si="27"/>
        <v>2500000</v>
      </c>
      <c r="H200" s="39"/>
      <c r="I200" s="42">
        <f t="shared" si="28"/>
        <v>59</v>
      </c>
      <c r="J200" s="53">
        <v>0</v>
      </c>
      <c r="K200" s="53">
        <v>0</v>
      </c>
      <c r="L200" s="53">
        <v>0</v>
      </c>
      <c r="M200" s="53">
        <v>0</v>
      </c>
    </row>
    <row r="201" spans="1:13" x14ac:dyDescent="0.3">
      <c r="A201" s="39"/>
      <c r="B201" s="42">
        <f t="shared" si="25"/>
        <v>60</v>
      </c>
      <c r="C201" s="54">
        <v>0</v>
      </c>
      <c r="D201" s="54">
        <v>0</v>
      </c>
      <c r="E201" s="54">
        <v>0</v>
      </c>
      <c r="F201" s="136">
        <f t="shared" si="27"/>
        <v>2500000</v>
      </c>
      <c r="H201" s="39"/>
      <c r="I201" s="42">
        <f t="shared" si="28"/>
        <v>60</v>
      </c>
      <c r="J201" s="53">
        <v>0</v>
      </c>
      <c r="K201" s="53">
        <v>0</v>
      </c>
      <c r="L201" s="53">
        <v>0</v>
      </c>
      <c r="M201" s="53">
        <v>0</v>
      </c>
    </row>
    <row r="202" spans="1:13" ht="16.2" x14ac:dyDescent="0.45">
      <c r="B202" s="108" t="s">
        <v>11</v>
      </c>
      <c r="C202" s="109" cm="1">
        <f t="array" ref="C202">MAX(C142:C201+H17)</f>
        <v>2500000</v>
      </c>
      <c r="D202" s="110"/>
      <c r="E202" s="135">
        <v>2500000</v>
      </c>
      <c r="F202" s="134">
        <f>+F201</f>
        <v>2500000</v>
      </c>
      <c r="I202" s="108" t="s">
        <v>11</v>
      </c>
      <c r="J202" s="109" cm="1">
        <f t="array" ref="J202">MAX(J142:J201+O82)</f>
        <v>3000000</v>
      </c>
      <c r="K202" s="110"/>
      <c r="L202" s="110"/>
      <c r="M202" s="110"/>
    </row>
    <row r="203" spans="1:13" x14ac:dyDescent="0.3">
      <c r="B203" s="44" t="s">
        <v>12</v>
      </c>
      <c r="C203" s="45" t="b">
        <f>C202=F17</f>
        <v>1</v>
      </c>
      <c r="D203" s="107"/>
      <c r="E203" s="45" t="b">
        <f>+E202=F$17</f>
        <v>1</v>
      </c>
      <c r="F203" s="45" t="b">
        <f>+F202=F17</f>
        <v>1</v>
      </c>
      <c r="I203" s="44" t="s">
        <v>12</v>
      </c>
      <c r="J203" s="45" t="b">
        <f>J202=F19</f>
        <v>1</v>
      </c>
      <c r="K203" s="107"/>
      <c r="L203" s="107"/>
      <c r="M203" s="107"/>
    </row>
  </sheetData>
  <mergeCells count="74">
    <mergeCell ref="H134:I134"/>
    <mergeCell ref="H135:I135"/>
    <mergeCell ref="H128:I128"/>
    <mergeCell ref="H129:I129"/>
    <mergeCell ref="H130:I130"/>
    <mergeCell ref="H131:I131"/>
    <mergeCell ref="H132:I132"/>
    <mergeCell ref="H133:I133"/>
    <mergeCell ref="H127:I127"/>
    <mergeCell ref="H116:I116"/>
    <mergeCell ref="H117:I117"/>
    <mergeCell ref="H118:I118"/>
    <mergeCell ref="H119:I119"/>
    <mergeCell ref="H120:I120"/>
    <mergeCell ref="H121:I121"/>
    <mergeCell ref="H122:I122"/>
    <mergeCell ref="H123:I123"/>
    <mergeCell ref="H124:I124"/>
    <mergeCell ref="H125:I125"/>
    <mergeCell ref="H126:I126"/>
    <mergeCell ref="H115:I115"/>
    <mergeCell ref="H104:I104"/>
    <mergeCell ref="H105:I105"/>
    <mergeCell ref="H106:I106"/>
    <mergeCell ref="H107:I107"/>
    <mergeCell ref="H108:I108"/>
    <mergeCell ref="H109:I109"/>
    <mergeCell ref="H110:I110"/>
    <mergeCell ref="H111:I111"/>
    <mergeCell ref="H112:I112"/>
    <mergeCell ref="H113:I113"/>
    <mergeCell ref="H114:I114"/>
    <mergeCell ref="H79:I79"/>
    <mergeCell ref="H103:I103"/>
    <mergeCell ref="H92:I92"/>
    <mergeCell ref="H93:I93"/>
    <mergeCell ref="H94:I94"/>
    <mergeCell ref="H95:I95"/>
    <mergeCell ref="H96:I96"/>
    <mergeCell ref="H97:I97"/>
    <mergeCell ref="H98:I98"/>
    <mergeCell ref="H99:I99"/>
    <mergeCell ref="H100:I100"/>
    <mergeCell ref="H101:I101"/>
    <mergeCell ref="H102:I102"/>
    <mergeCell ref="C12:D12"/>
    <mergeCell ref="H72:I72"/>
    <mergeCell ref="H77:I77"/>
    <mergeCell ref="H78:I78"/>
    <mergeCell ref="H91:I91"/>
    <mergeCell ref="H80:I80"/>
    <mergeCell ref="H81:I81"/>
    <mergeCell ref="H82:I82"/>
    <mergeCell ref="H83:I83"/>
    <mergeCell ref="H84:I84"/>
    <mergeCell ref="H85:I85"/>
    <mergeCell ref="H86:I86"/>
    <mergeCell ref="H87:I87"/>
    <mergeCell ref="H88:I88"/>
    <mergeCell ref="H89:I89"/>
    <mergeCell ref="H90:I90"/>
    <mergeCell ref="C13:D13"/>
    <mergeCell ref="C15:D15"/>
    <mergeCell ref="C16:D16"/>
    <mergeCell ref="C17:D17"/>
    <mergeCell ref="C18:D18"/>
    <mergeCell ref="H74:I74"/>
    <mergeCell ref="H75:I75"/>
    <mergeCell ref="H76:I76"/>
    <mergeCell ref="H73:I73"/>
    <mergeCell ref="C14:D14"/>
    <mergeCell ref="C19:D19"/>
    <mergeCell ref="C20:D20"/>
    <mergeCell ref="C21:D21"/>
  </mergeCells>
  <phoneticPr fontId="14" type="noConversion"/>
  <pageMargins left="0.7" right="0.7" top="0.75" bottom="0.75" header="0.3" footer="0.3"/>
  <pageSetup paperSize="9" orientation="portrait" r:id="rId1"/>
  <ignoredErrors>
    <ignoredError sqref="E134" evalError="1"/>
    <ignoredError sqref="P3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cp:lastPrinted>2022-10-29T22:07:28Z</cp:lastPrinted>
  <dcterms:created xsi:type="dcterms:W3CDTF">2022-10-29T17:58:47Z</dcterms:created>
  <dcterms:modified xsi:type="dcterms:W3CDTF">2022-12-27T01:39:58Z</dcterms:modified>
</cp:coreProperties>
</file>