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solihullcouncil-my.sharepoint.com/personal/kate_bunting_solihull_gov_uk/Documents/"/>
    </mc:Choice>
  </mc:AlternateContent>
  <xr:revisionPtr revIDLastSave="0" documentId="8_{56B91ADB-6F05-4697-9356-FE2C60FE4DA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3" i="1" l="1"/>
  <c r="O13" i="1"/>
  <c r="N13" i="1"/>
  <c r="L13" i="1"/>
  <c r="K13" i="1"/>
  <c r="J13" i="1"/>
  <c r="H13" i="1"/>
  <c r="G13" i="1"/>
  <c r="F13" i="1"/>
  <c r="D13" i="1"/>
  <c r="P17" i="1"/>
  <c r="O17" i="1"/>
  <c r="N17" i="1"/>
  <c r="L17" i="1"/>
  <c r="K17" i="1"/>
  <c r="J17" i="1"/>
  <c r="H17" i="1"/>
  <c r="G17" i="1"/>
  <c r="F17" i="1"/>
  <c r="D17" i="1"/>
  <c r="C17" i="1"/>
  <c r="P16" i="1" l="1"/>
  <c r="O16" i="1"/>
  <c r="N16" i="1"/>
  <c r="L16" i="1"/>
  <c r="K16" i="1"/>
  <c r="J16" i="1"/>
  <c r="H16" i="1"/>
  <c r="G16" i="1"/>
  <c r="F16" i="1"/>
  <c r="D16" i="1"/>
  <c r="C16" i="1"/>
  <c r="B16" i="1"/>
  <c r="P15" i="1" l="1"/>
  <c r="N15" i="1"/>
  <c r="L15" i="1"/>
  <c r="K15" i="1"/>
  <c r="J15" i="1"/>
  <c r="H15" i="1"/>
  <c r="G15" i="1"/>
  <c r="F15" i="1"/>
  <c r="D15" i="1"/>
  <c r="C15" i="1"/>
  <c r="B15" i="1"/>
  <c r="P14" i="1" l="1"/>
  <c r="O14" i="1"/>
  <c r="N14" i="1"/>
  <c r="L14" i="1"/>
  <c r="K14" i="1"/>
  <c r="J14" i="1"/>
  <c r="H14" i="1"/>
  <c r="G14" i="1"/>
  <c r="F14" i="1"/>
  <c r="D14" i="1"/>
  <c r="C14" i="1"/>
  <c r="B14" i="1"/>
  <c r="B13" i="1" l="1"/>
  <c r="B12" i="1" l="1"/>
  <c r="P12" i="1" l="1"/>
  <c r="N12" i="1"/>
  <c r="L12" i="1"/>
  <c r="K12" i="1"/>
  <c r="G12" i="1"/>
  <c r="F12" i="1"/>
  <c r="D12" i="1"/>
  <c r="C12" i="1"/>
  <c r="P11" i="1" l="1"/>
  <c r="O11" i="1"/>
  <c r="K11" i="1"/>
  <c r="J11" i="1"/>
  <c r="H11" i="1"/>
  <c r="G11" i="1"/>
  <c r="F11" i="1"/>
  <c r="D11" i="1"/>
  <c r="C11" i="1"/>
  <c r="B11" i="1"/>
  <c r="P10" i="1" l="1"/>
  <c r="O10" i="1"/>
  <c r="N10" i="1"/>
  <c r="L10" i="1"/>
  <c r="K10" i="1"/>
  <c r="H10" i="1"/>
  <c r="G10" i="1"/>
  <c r="F10" i="1"/>
  <c r="D10" i="1"/>
  <c r="C10" i="1"/>
  <c r="B10" i="1"/>
  <c r="P9" i="1" l="1"/>
  <c r="O9" i="1"/>
  <c r="N9" i="1"/>
  <c r="L9" i="1"/>
  <c r="K9" i="1"/>
  <c r="J9" i="1"/>
  <c r="H9" i="1"/>
  <c r="G9" i="1"/>
  <c r="F9" i="1"/>
  <c r="D9" i="1"/>
  <c r="C9" i="1"/>
  <c r="B9" i="1"/>
  <c r="P8" i="1" l="1"/>
  <c r="O8" i="1"/>
  <c r="N8" i="1"/>
  <c r="L8" i="1"/>
  <c r="K8" i="1"/>
  <c r="G8" i="1"/>
  <c r="F8" i="1"/>
  <c r="D8" i="1"/>
  <c r="C8" i="1"/>
  <c r="B8" i="1"/>
  <c r="P6" i="1" l="1"/>
  <c r="N6" i="1"/>
  <c r="L6" i="1"/>
  <c r="K6" i="1"/>
  <c r="J6" i="1"/>
  <c r="G6" i="1"/>
  <c r="F6" i="1"/>
  <c r="D6" i="1"/>
  <c r="C6" i="1"/>
  <c r="B6" i="1"/>
  <c r="P5" i="1" l="1"/>
  <c r="O5" i="1"/>
  <c r="N5" i="1"/>
  <c r="L5" i="1"/>
  <c r="K5" i="1"/>
  <c r="J5" i="1"/>
  <c r="H5" i="1"/>
  <c r="G5" i="1"/>
  <c r="F5" i="1"/>
  <c r="D5" i="1"/>
  <c r="C5" i="1"/>
  <c r="B5" i="1"/>
  <c r="I16" i="1" l="1"/>
  <c r="E16" i="1"/>
  <c r="Q15" i="1"/>
  <c r="M15" i="1"/>
  <c r="I15" i="1"/>
  <c r="E15" i="1"/>
  <c r="Q14" i="1"/>
  <c r="M14" i="1"/>
  <c r="I14" i="1"/>
  <c r="E14" i="1"/>
  <c r="Q13" i="1"/>
  <c r="M13" i="1"/>
  <c r="I13" i="1"/>
  <c r="E13" i="1"/>
  <c r="Q9" i="1"/>
  <c r="M9" i="1"/>
  <c r="I9" i="1"/>
  <c r="E9" i="1"/>
  <c r="Q8" i="1"/>
  <c r="M8" i="1"/>
  <c r="I8" i="1"/>
  <c r="E8" i="1"/>
  <c r="I6" i="1"/>
  <c r="E6" i="1"/>
  <c r="M11" i="1" l="1"/>
  <c r="D18" i="1"/>
  <c r="I12" i="1"/>
  <c r="G18" i="1"/>
  <c r="O18" i="1"/>
  <c r="H18" i="1"/>
  <c r="E10" i="1"/>
  <c r="E12" i="1"/>
  <c r="C18" i="1"/>
  <c r="M7" i="1"/>
  <c r="M10" i="1"/>
  <c r="Q11" i="1"/>
  <c r="Q12" i="1"/>
  <c r="Q16" i="1"/>
  <c r="M17" i="1"/>
  <c r="I5" i="1"/>
  <c r="E11" i="1"/>
  <c r="M12" i="1"/>
  <c r="M16" i="1"/>
  <c r="K18" i="1"/>
  <c r="P18" i="1"/>
  <c r="Q6" i="1"/>
  <c r="I7" i="1"/>
  <c r="I10" i="1"/>
  <c r="M5" i="1"/>
  <c r="J18" i="1"/>
  <c r="L18" i="1"/>
  <c r="M6" i="1"/>
  <c r="I17" i="1"/>
  <c r="E5" i="1"/>
  <c r="Q5" i="1"/>
  <c r="N18" i="1"/>
  <c r="E7" i="1"/>
  <c r="Q7" i="1"/>
  <c r="Q10" i="1"/>
  <c r="I11" i="1"/>
  <c r="Q17" i="1"/>
  <c r="F18" i="1"/>
  <c r="R14" i="1"/>
  <c r="R9" i="1"/>
  <c r="R8" i="1"/>
  <c r="R15" i="1"/>
  <c r="R13" i="1"/>
  <c r="R6" i="1" l="1"/>
  <c r="R12" i="1"/>
  <c r="R16" i="1"/>
  <c r="M18" i="1"/>
  <c r="R11" i="1"/>
  <c r="R10" i="1"/>
  <c r="I18" i="1"/>
  <c r="Q18" i="1"/>
  <c r="R7" i="1"/>
  <c r="R5" i="1"/>
  <c r="B17" i="1" l="1"/>
  <c r="E17" i="1" l="1"/>
  <c r="B18" i="1"/>
  <c r="R17" i="1" l="1"/>
  <c r="R18" i="1" s="1"/>
  <c r="E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bcarleton</author>
    <author>Baillie Carleton (Solihull MBC)</author>
  </authors>
  <commentList>
    <comment ref="A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bcarleton:</t>
        </r>
        <r>
          <rPr>
            <sz val="9"/>
            <color indexed="81"/>
            <rFont val="Tahoma"/>
            <family val="2"/>
          </rPr>
          <t xml:space="preserve">
No people counter at present - data used by calculating monthly physical count x 4</t>
        </r>
      </text>
    </comment>
    <comment ref="L10" authorId="1" shapeId="0" xr:uid="{32989DFC-8018-4E7F-BFBC-F1574EB0037B}">
      <text>
        <r>
          <rPr>
            <b/>
            <sz val="9"/>
            <color indexed="81"/>
            <rFont val="Tahoma"/>
            <family val="2"/>
          </rPr>
          <t>Baillie Carleton (Solihull MBC):</t>
        </r>
        <r>
          <rPr>
            <sz val="9"/>
            <color indexed="81"/>
            <rFont val="Tahoma"/>
            <family val="2"/>
          </rPr>
          <t xml:space="preserve">
Closed for period due to essential works</t>
        </r>
      </text>
    </comment>
  </commentList>
</comments>
</file>

<file path=xl/sharedStrings.xml><?xml version="1.0" encoding="utf-8"?>
<sst xmlns="http://schemas.openxmlformats.org/spreadsheetml/2006/main" count="37" uniqueCount="37">
  <si>
    <t>Q1</t>
  </si>
  <si>
    <t>Q1       Total</t>
  </si>
  <si>
    <t>Q2</t>
  </si>
  <si>
    <t>Q2       Total</t>
  </si>
  <si>
    <t>Q3</t>
  </si>
  <si>
    <t>Q3       Total</t>
  </si>
  <si>
    <t>Q4</t>
  </si>
  <si>
    <t>Q4         Total</t>
  </si>
  <si>
    <t>Annual Total</t>
  </si>
  <si>
    <t>SITE</t>
  </si>
  <si>
    <t>TOTAL</t>
  </si>
  <si>
    <t>Number of Visitors by Library 2024-25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</si>
  <si>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</si>
  <si>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</si>
  <si>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</si>
  <si>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</si>
  <si>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</si>
  <si>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</si>
  <si>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</si>
  <si>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</si>
  <si>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</si>
  <si>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</si>
  <si>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2025-12</t>
  </si>
  <si>
    <t>2025-03</t>
  </si>
  <si>
    <t>Balsall Common</t>
  </si>
  <si>
    <t>Castle Bromwich</t>
  </si>
  <si>
    <t>Chelmsley Wood</t>
  </si>
  <si>
    <t>Dickens Heath</t>
  </si>
  <si>
    <t>Hampton in Arden</t>
  </si>
  <si>
    <t>Hobs Moat</t>
  </si>
  <si>
    <t>Kingshurst</t>
  </si>
  <si>
    <t>Knowle</t>
  </si>
  <si>
    <t>Marston Green</t>
  </si>
  <si>
    <t>Meriden</t>
  </si>
  <si>
    <t>Olton</t>
  </si>
  <si>
    <t>Shirley</t>
  </si>
  <si>
    <t xml:space="preserve">The Core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</si>
</sst>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name val="Calibri"/>
      <family val="2"/>
      <scheme val="minor"/>
    </font>
    <font>
      <sz val="2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</fills>
  <borders count="14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6">
    <xf numFmtId="0" fontId="0" fillId="0" borderId="0" xfId="0"/>
    <xf numFmtId="0" fontId="2" fillId="3" borderId="0" xfId="0" applyFont="1" applyFill="1"/>
    <xf numFmtId="0" fontId="3" fillId="3" borderId="0" xfId="0" applyFont="1" applyFill="1"/>
    <xf numFmtId="0" fontId="4" fillId="3" borderId="0" xfId="0" applyFont="1" applyFill="1"/>
    <xf numFmtId="0" fontId="5" fillId="3" borderId="0" xfId="0" applyFont="1" applyFill="1"/>
    <xf numFmtId="0" fontId="4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3" fontId="5" fillId="0" borderId="4" xfId="0" applyNumberFormat="1" applyFont="1" applyBorder="1"/>
    <xf numFmtId="3" fontId="6" fillId="5" borderId="7" xfId="0" applyNumberFormat="1" applyFont="1" applyFill="1" applyBorder="1"/>
    <xf numFmtId="3" fontId="7" fillId="2" borderId="8" xfId="1" applyNumberFormat="1" applyFont="1" applyBorder="1"/>
    <xf numFmtId="3" fontId="5" fillId="6" borderId="4" xfId="0" applyNumberFormat="1" applyFont="1" applyFill="1" applyBorder="1"/>
    <xf numFmtId="3" fontId="5" fillId="3" borderId="4" xfId="0" applyNumberFormat="1" applyFont="1" applyFill="1" applyBorder="1"/>
    <xf numFmtId="0" fontId="4" fillId="4" borderId="9" xfId="0" applyFont="1" applyFill="1" applyBorder="1"/>
    <xf numFmtId="3" fontId="7" fillId="2" borderId="10" xfId="1" applyNumberFormat="1" applyFont="1" applyBorder="1"/>
    <xf numFmtId="0" fontId="4" fillId="5" borderId="11" xfId="0" applyFont="1" applyFill="1" applyBorder="1"/>
    <xf numFmtId="3" fontId="4" fillId="5" borderId="12" xfId="0" applyNumberFormat="1" applyFont="1" applyFill="1" applyBorder="1"/>
    <xf numFmtId="3" fontId="8" fillId="5" borderId="7" xfId="0" applyNumberFormat="1" applyFont="1" applyFill="1" applyBorder="1"/>
    <xf numFmtId="3" fontId="4" fillId="0" borderId="4" xfId="0" applyNumberFormat="1" applyFont="1" applyBorder="1"/>
    <xf numFmtId="0" fontId="11" fillId="0" borderId="13" xfId="0" applyFont="1" applyBorder="1"/>
    <xf numFmtId="0" fontId="12" fillId="0" borderId="13" xfId="0" applyFont="1" applyBorder="1"/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wrapText="1"/>
    </xf>
    <xf numFmtId="0" fontId="4" fillId="4" borderId="5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/>
    </xf>
  </cellXfs>
  <cellStyles count="2">
    <cellStyle name="Accent4" xfId="1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19" Type="http://schemas.openxmlformats.org/officeDocument/2006/relationships/customXml" Target="../customXml/item2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olihullcouncil.sharepoint.com/sites/CulturalServ_Libraries/Shared%20Documents/Common%20Files/PERFORMANCE%20MONITORING/Performance%20STATS/2024-25/BC/People%20Counter%20collection%20form%202024-25.xlsx" TargetMode="External"/><Relationship Id="rId1" Type="http://schemas.openxmlformats.org/officeDocument/2006/relationships/externalLinkPath" Target="https://solihullcouncil.sharepoint.com/sites/CulturalServ_Libraries/Shared%20Documents/Common%20Files/PERFORMANCE%20MONITORING/Performance%20STATS/2024-25/BC/People%20Counter%20collection%20form%202024-25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olihullcouncil.sharepoint.com/sites/CulturalServ_Libraries/Shared%20Documents/Common%20Files/PERFORMANCE%20MONITORING/Performance%20STATS/2024-25/OL/People%20Counter%20collection%20form%202024-25.xlsx" TargetMode="External"/><Relationship Id="rId1" Type="http://schemas.openxmlformats.org/officeDocument/2006/relationships/externalLinkPath" Target="https://solihullcouncil.sharepoint.com/sites/CulturalServ_Libraries/Shared%20Documents/Common%20Files/PERFORMANCE%20MONITORING/Performance%20STATS/2024-25/OL/People%20Counter%20collection%20form%202024-25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olihullcouncil.sharepoint.com/sites/CulturalServ_Libraries/Shared%20Documents/Common%20Files/PERFORMANCE%20MONITORING/Performance%20STATS/2024-25/SH/People%20Counter%20collection%20form%202024-25.xlsx" TargetMode="External"/><Relationship Id="rId1" Type="http://schemas.openxmlformats.org/officeDocument/2006/relationships/externalLinkPath" Target="https://solihullcouncil.sharepoint.com/sites/CulturalServ_Libraries/Shared%20Documents/Common%20Files/PERFORMANCE%20MONITORING/Performance%20STATS/2024-25/SH/People%20Counter%20collection%20form%202024-25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olihullcouncil.sharepoint.com/sites/CulturalServ_Libraries/Shared%20Documents/Common%20Files/PERFORMANCE%20MONITORING/Performance%20STATS/2024-25/CE/CE%20visitor%20count%202024-25.xlsx" TargetMode="External"/><Relationship Id="rId1" Type="http://schemas.openxmlformats.org/officeDocument/2006/relationships/externalLinkPath" Target="https://solihullcouncil.sharepoint.com/sites/CulturalServ_Libraries/Shared%20Documents/Common%20Files/PERFORMANCE%20MONITORING/Performance%20STATS/2024-25/CE/CE%20visitor%20count%202024-25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olihullcouncil.sharepoint.com/sites/CulturalServ_Libraries/Shared%20Documents/Common%20Files/PERFORMANCE%20MONITORING/Performance%20STATS/2024-25/CB/People%20Counter%20collection%20form%202024-25.xlsx" TargetMode="External"/><Relationship Id="rId1" Type="http://schemas.openxmlformats.org/officeDocument/2006/relationships/externalLinkPath" Target="https://solihullcouncil.sharepoint.com/sites/CulturalServ_Libraries/Shared%20Documents/Common%20Files/PERFORMANCE%20MONITORING/Performance%20STATS/2024-25/CB/People%20Counter%20collection%20form%202024-25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olihullcouncil.sharepoint.com/sites/CulturalServ_Libraries/Shared%20Documents/Common%20Files/PERFORMANCE%20MONITORING/Performance%20STATS/2024-25/DH/People%20Counter%20collection%20form%202024-25.xlsx" TargetMode="External"/><Relationship Id="rId1" Type="http://schemas.openxmlformats.org/officeDocument/2006/relationships/externalLinkPath" Target="https://solihullcouncil.sharepoint.com/sites/CulturalServ_Libraries/Shared%20Documents/Common%20Files/PERFORMANCE%20MONITORING/Performance%20STATS/2024-25/DH/People%20Counter%20collection%20form%202024-25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olihullcouncil.sharepoint.com/sites/CulturalServ_Libraries/Shared%20Documents/Common%20Files/PERFORMANCE%20MONITORING/Performance%20STATS/2024-25/HA/People%20Counter%20collection%20form%202024-25.xlsx" TargetMode="External"/><Relationship Id="rId1" Type="http://schemas.openxmlformats.org/officeDocument/2006/relationships/externalLinkPath" Target="https://solihullcouncil.sharepoint.com/sites/CulturalServ_Libraries/Shared%20Documents/Common%20Files/PERFORMANCE%20MONITORING/Performance%20STATS/2024-25/HA/People%20Counter%20collection%20form%202024-25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olihullcouncil.sharepoint.com/sites/CulturalServ_Libraries/Shared%20Documents/Common%20Files/PERFORMANCE%20MONITORING/Performance%20STATS/2024-25/HB/People%20Counter%20collection%20form%202024-25.xlsx" TargetMode="External"/><Relationship Id="rId1" Type="http://schemas.openxmlformats.org/officeDocument/2006/relationships/externalLinkPath" Target="https://solihullcouncil.sharepoint.com/sites/CulturalServ_Libraries/Shared%20Documents/Common%20Files/PERFORMANCE%20MONITORING/Performance%20STATS/2024-25/HB/People%20Counter%20collection%20form%202024-25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olihullcouncil.sharepoint.com/sites/CulturalServ_Libraries/Shared%20Documents/Common%20Files/PERFORMANCE%20MONITORING/Performance%20STATS/2024-25/KT/People%20Counter%20collection%20form%202024-25.xlsx" TargetMode="External"/><Relationship Id="rId1" Type="http://schemas.openxmlformats.org/officeDocument/2006/relationships/externalLinkPath" Target="https://solihullcouncil.sharepoint.com/sites/CulturalServ_Libraries/Shared%20Documents/Common%20Files/PERFORMANCE%20MONITORING/Performance%20STATS/2024-25/KT/People%20Counter%20collection%20form%202024-25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olihullcouncil.sharepoint.com/sites/CulturalServ_Libraries/Shared%20Documents/Common%20Files/PERFORMANCE%20MONITORING/Performance%20STATS/2024-25/KN/People%20Counter%20collection%20form%202024-25.xlsx" TargetMode="External"/><Relationship Id="rId1" Type="http://schemas.openxmlformats.org/officeDocument/2006/relationships/externalLinkPath" Target="https://solihullcouncil.sharepoint.com/sites/CulturalServ_Libraries/Shared%20Documents/Common%20Files/PERFORMANCE%20MONITORING/Performance%20STATS/2024-25/KN/People%20Counter%20collection%20form%202024-25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olihullcouncil.sharepoint.com/sites/CulturalServ_Libraries/Shared%20Documents/Common%20Files/PERFORMANCE%20MONITORING/Performance%20STATS/2024-25/MG/People%20Counter%20collection%20form%202024-25.xlsx" TargetMode="External"/><Relationship Id="rId1" Type="http://schemas.openxmlformats.org/officeDocument/2006/relationships/externalLinkPath" Target="https://solihullcouncil.sharepoint.com/sites/CulturalServ_Libraries/Shared%20Documents/Common%20Files/PERFORMANCE%20MONITORING/Performance%20STATS/2024-25/MG/People%20Counter%20collection%20form%202024-25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olihullcouncil.sharepoint.com/sites/CulturalServ_Libraries/Shared%20Documents/Common%20Files/PERFORMANCE%20MONITORING/Performance%20STATS/2024-25/ME/People%20Counter%20collection%20form%202024-25.xlsx" TargetMode="External"/><Relationship Id="rId1" Type="http://schemas.openxmlformats.org/officeDocument/2006/relationships/externalLinkPath" Target="https://solihullcouncil.sharepoint.com/sites/CulturalServ_Libraries/Shared%20Documents/Common%20Files/PERFORMANCE%20MONITORING/Performance%20STATS/2024-25/ME/People%20Counter%20collection%20form%202024-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Jan"/>
      <sheetName val="Feb"/>
      <sheetName val="Mar"/>
      <sheetName val="23-24 Annual"/>
      <sheetName val="Data"/>
    </sheetNames>
    <sheetDataSet>
      <sheetData sheetId="0">
        <row r="37">
          <cell r="E37">
            <v>2537</v>
          </cell>
        </row>
      </sheetData>
      <sheetData sheetId="1">
        <row r="37">
          <cell r="E37">
            <v>2442</v>
          </cell>
        </row>
      </sheetData>
      <sheetData sheetId="2">
        <row r="37">
          <cell r="E37">
            <v>2076</v>
          </cell>
        </row>
      </sheetData>
      <sheetData sheetId="3">
        <row r="37">
          <cell r="E37">
            <v>2625</v>
          </cell>
        </row>
      </sheetData>
      <sheetData sheetId="4">
        <row r="37">
          <cell r="E37">
            <v>2944</v>
          </cell>
        </row>
      </sheetData>
      <sheetData sheetId="5">
        <row r="37">
          <cell r="E37">
            <v>2543</v>
          </cell>
        </row>
      </sheetData>
      <sheetData sheetId="6">
        <row r="37">
          <cell r="E37">
            <v>2765</v>
          </cell>
        </row>
      </sheetData>
      <sheetData sheetId="7">
        <row r="37">
          <cell r="E37">
            <v>2528</v>
          </cell>
        </row>
      </sheetData>
      <sheetData sheetId="8">
        <row r="37">
          <cell r="E37">
            <v>2025</v>
          </cell>
        </row>
      </sheetData>
      <sheetData sheetId="9">
        <row r="37">
          <cell r="E37">
            <v>2365</v>
          </cell>
        </row>
      </sheetData>
      <sheetData sheetId="10">
        <row r="37">
          <cell r="E37">
            <v>2434</v>
          </cell>
        </row>
      </sheetData>
      <sheetData sheetId="11">
        <row r="37">
          <cell r="E37">
            <v>2474</v>
          </cell>
        </row>
      </sheetData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Jan"/>
      <sheetName val="Feb"/>
      <sheetName val="Mar"/>
      <sheetName val="24-25 Annual"/>
      <sheetName val="Data"/>
    </sheetNames>
    <sheetDataSet>
      <sheetData sheetId="0">
        <row r="37">
          <cell r="E37">
            <v>1602</v>
          </cell>
        </row>
      </sheetData>
      <sheetData sheetId="1">
        <row r="37">
          <cell r="E37">
            <v>1450</v>
          </cell>
        </row>
      </sheetData>
      <sheetData sheetId="2">
        <row r="37">
          <cell r="E37">
            <v>1483</v>
          </cell>
        </row>
      </sheetData>
      <sheetData sheetId="3">
        <row r="37">
          <cell r="E37">
            <v>1913</v>
          </cell>
        </row>
      </sheetData>
      <sheetData sheetId="4">
        <row r="37">
          <cell r="E37">
            <v>1677</v>
          </cell>
        </row>
      </sheetData>
      <sheetData sheetId="5">
        <row r="37">
          <cell r="E37">
            <v>1607</v>
          </cell>
        </row>
      </sheetData>
      <sheetData sheetId="6">
        <row r="37">
          <cell r="E37">
            <v>2186</v>
          </cell>
        </row>
      </sheetData>
      <sheetData sheetId="7">
        <row r="37">
          <cell r="E37">
            <v>1972</v>
          </cell>
        </row>
      </sheetData>
      <sheetData sheetId="8">
        <row r="37">
          <cell r="E37">
            <v>836</v>
          </cell>
        </row>
      </sheetData>
      <sheetData sheetId="9">
        <row r="37">
          <cell r="E37">
            <v>1098</v>
          </cell>
        </row>
      </sheetData>
      <sheetData sheetId="10"/>
      <sheetData sheetId="11">
        <row r="37">
          <cell r="E37">
            <v>1695</v>
          </cell>
        </row>
      </sheetData>
      <sheetData sheetId="12"/>
      <sheetData sheetId="1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Jan"/>
      <sheetName val="Feb"/>
      <sheetName val="Mar"/>
      <sheetName val="23-24 Annual"/>
      <sheetName val="Data"/>
    </sheetNames>
    <sheetDataSet>
      <sheetData sheetId="0">
        <row r="37">
          <cell r="E37">
            <v>4851</v>
          </cell>
        </row>
      </sheetData>
      <sheetData sheetId="1">
        <row r="37">
          <cell r="E37">
            <v>4982</v>
          </cell>
        </row>
      </sheetData>
      <sheetData sheetId="2">
        <row r="37">
          <cell r="E37">
            <v>4600</v>
          </cell>
        </row>
      </sheetData>
      <sheetData sheetId="3">
        <row r="37">
          <cell r="E37">
            <v>5650</v>
          </cell>
        </row>
      </sheetData>
      <sheetData sheetId="4">
        <row r="37">
          <cell r="E37">
            <v>5831</v>
          </cell>
        </row>
      </sheetData>
      <sheetData sheetId="5">
        <row r="37">
          <cell r="E37">
            <v>4848</v>
          </cell>
        </row>
      </sheetData>
      <sheetData sheetId="6">
        <row r="37">
          <cell r="E37">
            <v>5506</v>
          </cell>
        </row>
      </sheetData>
      <sheetData sheetId="7">
        <row r="37">
          <cell r="E37">
            <v>4681</v>
          </cell>
        </row>
      </sheetData>
      <sheetData sheetId="8">
        <row r="37">
          <cell r="E37">
            <v>3570</v>
          </cell>
        </row>
      </sheetData>
      <sheetData sheetId="9">
        <row r="37">
          <cell r="E37">
            <v>4840</v>
          </cell>
        </row>
      </sheetData>
      <sheetData sheetId="10">
        <row r="37">
          <cell r="E37">
            <v>4678</v>
          </cell>
        </row>
      </sheetData>
      <sheetData sheetId="11">
        <row r="37">
          <cell r="E37">
            <v>5286</v>
          </cell>
        </row>
      </sheetData>
      <sheetData sheetId="12"/>
      <sheetData sheetId="1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UMMARY"/>
      <sheetName val="April 2024"/>
      <sheetName val="May 2024"/>
      <sheetName val="June 2024"/>
      <sheetName val="July 2024"/>
      <sheetName val="August 2024"/>
      <sheetName val="September 2024"/>
      <sheetName val="October 2024"/>
      <sheetName val="November 2024"/>
      <sheetName val="December 2024"/>
      <sheetName val="January 2025"/>
      <sheetName val="February 2025"/>
      <sheetName val="March 2025"/>
      <sheetName val="Sheet2"/>
      <sheetName val="Sheet4"/>
    </sheetNames>
    <sheetDataSet>
      <sheetData sheetId="0"/>
      <sheetData sheetId="1">
        <row r="5">
          <cell r="E5">
            <v>17363.5</v>
          </cell>
        </row>
        <row r="6">
          <cell r="E6">
            <v>17390.5</v>
          </cell>
        </row>
        <row r="7">
          <cell r="E7">
            <v>13985.5</v>
          </cell>
        </row>
        <row r="8">
          <cell r="E8">
            <v>19583.5</v>
          </cell>
        </row>
        <row r="9">
          <cell r="E9">
            <v>17705.5</v>
          </cell>
        </row>
        <row r="10">
          <cell r="E10">
            <v>21895</v>
          </cell>
        </row>
        <row r="11">
          <cell r="E11">
            <v>19419</v>
          </cell>
        </row>
        <row r="12">
          <cell r="E12">
            <v>17759</v>
          </cell>
        </row>
        <row r="13">
          <cell r="E13">
            <v>19172.5</v>
          </cell>
        </row>
        <row r="14">
          <cell r="E14">
            <v>18967.5</v>
          </cell>
        </row>
        <row r="15">
          <cell r="E15">
            <v>22443</v>
          </cell>
        </row>
        <row r="16">
          <cell r="E16">
            <v>18732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Jan"/>
      <sheetName val="Feb"/>
      <sheetName val="Mar"/>
      <sheetName val="23-24 Annual"/>
      <sheetName val="Data"/>
    </sheetNames>
    <sheetDataSet>
      <sheetData sheetId="0">
        <row r="37">
          <cell r="E37">
            <v>1882</v>
          </cell>
        </row>
      </sheetData>
      <sheetData sheetId="1">
        <row r="37">
          <cell r="E37">
            <v>1634</v>
          </cell>
        </row>
      </sheetData>
      <sheetData sheetId="2">
        <row r="37">
          <cell r="E37">
            <v>1636</v>
          </cell>
        </row>
      </sheetData>
      <sheetData sheetId="3">
        <row r="37">
          <cell r="E37">
            <v>3180</v>
          </cell>
        </row>
      </sheetData>
      <sheetData sheetId="4">
        <row r="37">
          <cell r="E37">
            <v>2277</v>
          </cell>
        </row>
      </sheetData>
      <sheetData sheetId="5"/>
      <sheetData sheetId="6">
        <row r="37">
          <cell r="E37">
            <v>2173</v>
          </cell>
        </row>
      </sheetData>
      <sheetData sheetId="7">
        <row r="37">
          <cell r="E37">
            <v>2200</v>
          </cell>
        </row>
      </sheetData>
      <sheetData sheetId="8">
        <row r="37">
          <cell r="E37">
            <v>1797</v>
          </cell>
        </row>
      </sheetData>
      <sheetData sheetId="9">
        <row r="37">
          <cell r="E37">
            <v>2129</v>
          </cell>
        </row>
      </sheetData>
      <sheetData sheetId="10"/>
      <sheetData sheetId="11">
        <row r="37">
          <cell r="E37">
            <v>1950</v>
          </cell>
        </row>
      </sheetData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Jan"/>
      <sheetName val="Feb"/>
      <sheetName val="Mar"/>
      <sheetName val="24-25 Annual"/>
      <sheetName val="Data"/>
    </sheetNames>
    <sheetDataSet>
      <sheetData sheetId="0">
        <row r="37">
          <cell r="E37">
            <v>2681</v>
          </cell>
        </row>
      </sheetData>
      <sheetData sheetId="1">
        <row r="37">
          <cell r="E37">
            <v>2663</v>
          </cell>
        </row>
      </sheetData>
      <sheetData sheetId="2">
        <row r="37">
          <cell r="E37">
            <v>2674</v>
          </cell>
        </row>
      </sheetData>
      <sheetData sheetId="3">
        <row r="37">
          <cell r="E37">
            <v>3000</v>
          </cell>
        </row>
      </sheetData>
      <sheetData sheetId="4">
        <row r="37">
          <cell r="E37">
            <v>2582</v>
          </cell>
        </row>
      </sheetData>
      <sheetData sheetId="5"/>
      <sheetData sheetId="6"/>
      <sheetData sheetId="7">
        <row r="37">
          <cell r="E37">
            <v>1774</v>
          </cell>
        </row>
      </sheetData>
      <sheetData sheetId="8">
        <row r="37">
          <cell r="E37">
            <v>1511</v>
          </cell>
        </row>
      </sheetData>
      <sheetData sheetId="9">
        <row r="37">
          <cell r="E37">
            <v>2239</v>
          </cell>
        </row>
      </sheetData>
      <sheetData sheetId="10">
        <row r="37">
          <cell r="E37">
            <v>1855</v>
          </cell>
        </row>
      </sheetData>
      <sheetData sheetId="11">
        <row r="37">
          <cell r="E37">
            <v>2109</v>
          </cell>
        </row>
      </sheetData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Jan"/>
      <sheetName val="Feb"/>
      <sheetName val="Mar"/>
      <sheetName val="24-25 Annual"/>
      <sheetName val="Data"/>
    </sheetNames>
    <sheetDataSet>
      <sheetData sheetId="0">
        <row r="37">
          <cell r="E37">
            <v>220</v>
          </cell>
        </row>
      </sheetData>
      <sheetData sheetId="1">
        <row r="37">
          <cell r="E37">
            <v>193</v>
          </cell>
        </row>
      </sheetData>
      <sheetData sheetId="2">
        <row r="37">
          <cell r="E37">
            <v>219</v>
          </cell>
        </row>
      </sheetData>
      <sheetData sheetId="3">
        <row r="37">
          <cell r="E37">
            <v>206</v>
          </cell>
        </row>
      </sheetData>
      <sheetData sheetId="4">
        <row r="37">
          <cell r="E37">
            <v>213</v>
          </cell>
        </row>
      </sheetData>
      <sheetData sheetId="5">
        <row r="37">
          <cell r="E37">
            <v>236</v>
          </cell>
        </row>
      </sheetData>
      <sheetData sheetId="6">
        <row r="37">
          <cell r="E37">
            <v>240</v>
          </cell>
        </row>
      </sheetData>
      <sheetData sheetId="7">
        <row r="37">
          <cell r="E37">
            <v>239</v>
          </cell>
        </row>
      </sheetData>
      <sheetData sheetId="8">
        <row r="37">
          <cell r="E37">
            <v>142</v>
          </cell>
        </row>
      </sheetData>
      <sheetData sheetId="9">
        <row r="37">
          <cell r="E37">
            <v>267</v>
          </cell>
        </row>
      </sheetData>
      <sheetData sheetId="10">
        <row r="37">
          <cell r="E37">
            <v>216</v>
          </cell>
        </row>
      </sheetData>
      <sheetData sheetId="11">
        <row r="37">
          <cell r="E37">
            <v>224</v>
          </cell>
        </row>
      </sheetData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Jan"/>
      <sheetName val="Feb"/>
      <sheetName val="Mar"/>
      <sheetName val="24-25 Annual"/>
      <sheetName val="Data"/>
    </sheetNames>
    <sheetDataSet>
      <sheetData sheetId="0">
        <row r="37">
          <cell r="E37">
            <v>3012</v>
          </cell>
        </row>
      </sheetData>
      <sheetData sheetId="1">
        <row r="37">
          <cell r="E37">
            <v>2928</v>
          </cell>
        </row>
      </sheetData>
      <sheetData sheetId="2">
        <row r="37">
          <cell r="E37">
            <v>3008</v>
          </cell>
        </row>
      </sheetData>
      <sheetData sheetId="3">
        <row r="37">
          <cell r="E37">
            <v>3575</v>
          </cell>
        </row>
      </sheetData>
      <sheetData sheetId="4">
        <row r="37">
          <cell r="E37">
            <v>4013</v>
          </cell>
        </row>
      </sheetData>
      <sheetData sheetId="5">
        <row r="37">
          <cell r="E37">
            <v>3305</v>
          </cell>
        </row>
      </sheetData>
      <sheetData sheetId="6"/>
      <sheetData sheetId="7">
        <row r="37">
          <cell r="E37">
            <v>3024</v>
          </cell>
        </row>
      </sheetData>
      <sheetData sheetId="8">
        <row r="37">
          <cell r="E37">
            <v>2274</v>
          </cell>
        </row>
      </sheetData>
      <sheetData sheetId="9">
        <row r="37">
          <cell r="E37">
            <v>2933</v>
          </cell>
        </row>
      </sheetData>
      <sheetData sheetId="10">
        <row r="37">
          <cell r="E37">
            <v>3099</v>
          </cell>
        </row>
      </sheetData>
      <sheetData sheetId="11">
        <row r="37">
          <cell r="E37">
            <v>3159</v>
          </cell>
        </row>
      </sheetData>
      <sheetData sheetId="12"/>
      <sheetData sheetId="1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Jan"/>
      <sheetName val="Feb"/>
      <sheetName val="Mar"/>
      <sheetName val="24-25 Annual"/>
      <sheetName val="Data"/>
    </sheetNames>
    <sheetDataSet>
      <sheetData sheetId="0">
        <row r="37">
          <cell r="E37">
            <v>612</v>
          </cell>
        </row>
      </sheetData>
      <sheetData sheetId="1">
        <row r="37">
          <cell r="E37">
            <v>561</v>
          </cell>
        </row>
      </sheetData>
      <sheetData sheetId="2">
        <row r="37">
          <cell r="E37">
            <v>493</v>
          </cell>
        </row>
      </sheetData>
      <sheetData sheetId="3">
        <row r="37">
          <cell r="E37">
            <v>464</v>
          </cell>
        </row>
      </sheetData>
      <sheetData sheetId="4">
        <row r="37">
          <cell r="E37">
            <v>559</v>
          </cell>
        </row>
      </sheetData>
      <sheetData sheetId="5">
        <row r="37">
          <cell r="E37">
            <v>439</v>
          </cell>
        </row>
      </sheetData>
      <sheetData sheetId="6">
        <row r="37">
          <cell r="E37">
            <v>501</v>
          </cell>
        </row>
      </sheetData>
      <sheetData sheetId="7">
        <row r="37">
          <cell r="E37">
            <v>508</v>
          </cell>
        </row>
      </sheetData>
      <sheetData sheetId="8"/>
      <sheetData sheetId="9"/>
      <sheetData sheetId="10">
        <row r="37">
          <cell r="E37">
            <v>349</v>
          </cell>
        </row>
      </sheetData>
      <sheetData sheetId="11">
        <row r="37">
          <cell r="E37">
            <v>489</v>
          </cell>
        </row>
      </sheetData>
      <sheetData sheetId="12"/>
      <sheetData sheetId="1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Jan"/>
      <sheetName val="Feb"/>
      <sheetName val="Mar"/>
      <sheetName val="24-25 Annual"/>
      <sheetName val="Data"/>
    </sheetNames>
    <sheetDataSet>
      <sheetData sheetId="0">
        <row r="37">
          <cell r="E37">
            <v>3586</v>
          </cell>
        </row>
      </sheetData>
      <sheetData sheetId="1">
        <row r="37">
          <cell r="E37">
            <v>2955</v>
          </cell>
        </row>
      </sheetData>
      <sheetData sheetId="2">
        <row r="37">
          <cell r="E37">
            <v>3063</v>
          </cell>
        </row>
      </sheetData>
      <sheetData sheetId="3">
        <row r="37">
          <cell r="E37">
            <v>3681</v>
          </cell>
        </row>
      </sheetData>
      <sheetData sheetId="4">
        <row r="37">
          <cell r="E37">
            <v>4348</v>
          </cell>
        </row>
      </sheetData>
      <sheetData sheetId="5"/>
      <sheetData sheetId="6"/>
      <sheetData sheetId="7">
        <row r="37">
          <cell r="E37">
            <v>3861</v>
          </cell>
        </row>
      </sheetData>
      <sheetData sheetId="8">
        <row r="37">
          <cell r="E37">
            <v>2293</v>
          </cell>
        </row>
      </sheetData>
      <sheetData sheetId="9">
        <row r="37">
          <cell r="E37">
            <v>3384</v>
          </cell>
        </row>
      </sheetData>
      <sheetData sheetId="10"/>
      <sheetData sheetId="11">
        <row r="37">
          <cell r="E37">
            <v>3682</v>
          </cell>
        </row>
      </sheetData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Jan"/>
      <sheetName val="Feb"/>
      <sheetName val="Mar"/>
      <sheetName val="24-25 Annual"/>
      <sheetName val="Data"/>
    </sheetNames>
    <sheetDataSet>
      <sheetData sheetId="0">
        <row r="37">
          <cell r="E37">
            <v>176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37">
          <cell r="E37">
            <v>462</v>
          </cell>
          <cell r="F37">
            <v>513</v>
          </cell>
          <cell r="G37">
            <v>560</v>
          </cell>
          <cell r="H37">
            <v>477</v>
          </cell>
          <cell r="I37">
            <v>530</v>
          </cell>
          <cell r="J37">
            <v>448</v>
          </cell>
          <cell r="K37">
            <v>380</v>
          </cell>
          <cell r="L37">
            <v>433</v>
          </cell>
          <cell r="M37">
            <v>351</v>
          </cell>
          <cell r="N37">
            <v>372</v>
          </cell>
        </row>
      </sheetData>
      <sheetData sheetId="1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Jan"/>
      <sheetName val="Feb"/>
      <sheetName val="Mar"/>
      <sheetName val="24-25 Annual"/>
      <sheetName val="Data"/>
    </sheetNames>
    <sheetDataSet>
      <sheetData sheetId="0">
        <row r="37">
          <cell r="E37">
            <v>175</v>
          </cell>
        </row>
      </sheetData>
      <sheetData sheetId="1">
        <row r="37">
          <cell r="E37">
            <v>221</v>
          </cell>
        </row>
      </sheetData>
      <sheetData sheetId="2">
        <row r="37">
          <cell r="E37">
            <v>173</v>
          </cell>
        </row>
      </sheetData>
      <sheetData sheetId="3">
        <row r="37">
          <cell r="E37">
            <v>231</v>
          </cell>
        </row>
      </sheetData>
      <sheetData sheetId="4">
        <row r="37">
          <cell r="E37">
            <v>235</v>
          </cell>
        </row>
      </sheetData>
      <sheetData sheetId="5">
        <row r="37">
          <cell r="E37">
            <v>229</v>
          </cell>
        </row>
      </sheetData>
      <sheetData sheetId="6">
        <row r="37">
          <cell r="E37">
            <v>272</v>
          </cell>
        </row>
      </sheetData>
      <sheetData sheetId="7">
        <row r="37">
          <cell r="E37">
            <v>209</v>
          </cell>
        </row>
      </sheetData>
      <sheetData sheetId="8">
        <row r="37">
          <cell r="E37">
            <v>180</v>
          </cell>
        </row>
      </sheetData>
      <sheetData sheetId="9">
        <row r="37">
          <cell r="E37">
            <v>248</v>
          </cell>
        </row>
      </sheetData>
      <sheetData sheetId="10">
        <row r="37">
          <cell r="E37">
            <v>246</v>
          </cell>
        </row>
      </sheetData>
      <sheetData sheetId="11">
        <row r="37">
          <cell r="E37">
            <v>248</v>
          </cell>
        </row>
      </sheetData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20"/>
  <sheetViews>
    <sheetView tabSelected="1" workbookViewId="0">
      <selection activeCell="G1" sqref="G1"/>
    </sheetView>
  </sheetViews>
  <sheetFormatPr defaultRowHeight="14.5" x14ac:dyDescent="0.35"/>
  <cols>
    <col min="1" max="1" width="17.1796875" customWidth="1"/>
    <col min="2" max="2" width="10.81640625" customWidth="1"/>
    <col min="5" max="5" width="11.453125" customWidth="1"/>
    <col min="9" max="9" width="11.453125" customWidth="1"/>
    <col min="13" max="13" width="10.54296875" customWidth="1"/>
    <col min="17" max="17" width="12.08984375" customWidth="1"/>
    <col min="18" max="18" width="14.453125" customWidth="1"/>
  </cols>
  <sheetData>
    <row r="1" spans="1:18" ht="26" x14ac:dyDescent="0.6">
      <c r="A1" s="1" t="s">
        <v>11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35">
      <c r="A2" s="3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x14ac:dyDescent="0.35">
      <c r="A3" s="3"/>
      <c r="B3" s="25" t="s">
        <v>0</v>
      </c>
      <c r="C3" s="22"/>
      <c r="D3" s="22"/>
      <c r="E3" s="23" t="s">
        <v>1</v>
      </c>
      <c r="F3" s="22" t="s">
        <v>2</v>
      </c>
      <c r="G3" s="22"/>
      <c r="H3" s="22"/>
      <c r="I3" s="23" t="s">
        <v>3</v>
      </c>
      <c r="J3" s="22" t="s">
        <v>4</v>
      </c>
      <c r="K3" s="22"/>
      <c r="L3" s="22"/>
      <c r="M3" s="23" t="s">
        <v>5</v>
      </c>
      <c r="N3" s="22" t="s">
        <v>6</v>
      </c>
      <c r="O3" s="22"/>
      <c r="P3" s="22"/>
      <c r="Q3" s="23" t="s">
        <v>7</v>
      </c>
      <c r="R3" s="23" t="s">
        <v>8</v>
      </c>
    </row>
    <row r="4" spans="1:18" x14ac:dyDescent="0.35">
      <c r="A4" s="5" t="s">
        <v>9</v>
      </c>
      <c r="B4" s="6" t="s">
        <v>12</v>
      </c>
      <c r="C4" s="6" t="s">
        <v>13</v>
      </c>
      <c r="D4" s="7" t="s">
        <v>14</v>
      </c>
      <c r="E4" s="24"/>
      <c r="F4" s="8" t="s">
        <v>15</v>
      </c>
      <c r="G4" s="6" t="s">
        <v>16</v>
      </c>
      <c r="H4" s="7" t="s">
        <v>17</v>
      </c>
      <c r="I4" s="24"/>
      <c r="J4" s="8" t="s">
        <v>18</v>
      </c>
      <c r="K4" s="6" t="s">
        <v>19</v>
      </c>
      <c r="L4" s="7" t="s">
        <v>20</v>
      </c>
      <c r="M4" s="24"/>
      <c r="N4" s="8" t="s">
        <v>21</v>
      </c>
      <c r="O4" s="6" t="s">
        <v>22</v>
      </c>
      <c r="P4" s="7" t="s">
        <v>23</v>
      </c>
      <c r="Q4" s="24"/>
      <c r="R4" s="24"/>
    </row>
    <row r="5" spans="1:18" ht="18.5" x14ac:dyDescent="0.45">
      <c r="A5" s="5" t="s">
        <v>24</v>
      </c>
      <c r="B5" s="9">
        <f>[1]Apr!$E$37</f>
        <v>2537</v>
      </c>
      <c r="C5" s="9">
        <f>[1]May!$E$37</f>
        <v>2442</v>
      </c>
      <c r="D5" s="9">
        <f>[1]Jun!$E$37</f>
        <v>2076</v>
      </c>
      <c r="E5" s="10">
        <f>SUM(B5:D5)</f>
        <v>7055</v>
      </c>
      <c r="F5" s="9">
        <f>[1]Jul!$E$37</f>
        <v>2625</v>
      </c>
      <c r="G5" s="9">
        <f>[1]Aug!$E$37</f>
        <v>2944</v>
      </c>
      <c r="H5" s="9">
        <f>[1]Sep!$E$37</f>
        <v>2543</v>
      </c>
      <c r="I5" s="10">
        <f>SUM(F5:H5)</f>
        <v>8112</v>
      </c>
      <c r="J5" s="9">
        <f>[1]Oct!$E$37</f>
        <v>2765</v>
      </c>
      <c r="K5" s="9">
        <f>[1]Nov!$E$37</f>
        <v>2528</v>
      </c>
      <c r="L5" s="9">
        <f>[1]Dec!$E$37</f>
        <v>2025</v>
      </c>
      <c r="M5" s="10">
        <f t="shared" ref="M5:M17" si="0">SUM(J5:L5)</f>
        <v>7318</v>
      </c>
      <c r="N5" s="9">
        <f>[1]Jan!$E$37</f>
        <v>2365</v>
      </c>
      <c r="O5" s="9">
        <f>[1]Feb!$E$37</f>
        <v>2434</v>
      </c>
      <c r="P5" s="9">
        <f>[1]Mar!$E$37</f>
        <v>2474</v>
      </c>
      <c r="Q5" s="10">
        <f t="shared" ref="Q5:Q17" si="1">SUM(N5:P5)</f>
        <v>7273</v>
      </c>
      <c r="R5" s="11">
        <f>SUM(E5+I5+M5+Q5)</f>
        <v>29758</v>
      </c>
    </row>
    <row r="6" spans="1:18" ht="18.5" x14ac:dyDescent="0.45">
      <c r="A6" s="5" t="s">
        <v>25</v>
      </c>
      <c r="B6" s="12">
        <f>[2]Apr!$E$37</f>
        <v>1882</v>
      </c>
      <c r="C6" s="12">
        <f>[2]May!$E$37</f>
        <v>1634</v>
      </c>
      <c r="D6" s="12">
        <f>[2]Jun!$E$37</f>
        <v>1636</v>
      </c>
      <c r="E6" s="10">
        <f t="shared" ref="E6:E17" si="2">SUM(B6:D6)</f>
        <v>5152</v>
      </c>
      <c r="F6" s="12">
        <f>[2]Jul!$E$37</f>
        <v>3180</v>
      </c>
      <c r="G6" s="12">
        <f>[2]Aug!$E$37</f>
        <v>2277</v>
      </c>
      <c r="H6" s="12">
        <v>2233</v>
      </c>
      <c r="I6" s="10">
        <f t="shared" ref="I6:I17" si="3">SUM(F6:H6)</f>
        <v>7690</v>
      </c>
      <c r="J6" s="12">
        <f>[2]Oct!$E$37</f>
        <v>2173</v>
      </c>
      <c r="K6" s="12">
        <f>[2]Nov!$E$37</f>
        <v>2200</v>
      </c>
      <c r="L6" s="12">
        <f>[2]Dec!$E$37</f>
        <v>1797</v>
      </c>
      <c r="M6" s="10">
        <f t="shared" si="0"/>
        <v>6170</v>
      </c>
      <c r="N6" s="12">
        <f>[2]Jan!$E$37</f>
        <v>2129</v>
      </c>
      <c r="O6" s="12">
        <v>1929</v>
      </c>
      <c r="P6" s="12">
        <f>[2]Mar!$E$37</f>
        <v>1950</v>
      </c>
      <c r="Q6" s="10">
        <f t="shared" si="1"/>
        <v>6008</v>
      </c>
      <c r="R6" s="11">
        <f t="shared" ref="R6:R17" si="4">SUM(E6+I6+M6+Q6)</f>
        <v>25020</v>
      </c>
    </row>
    <row r="7" spans="1:18" ht="18.5" x14ac:dyDescent="0.45">
      <c r="A7" s="5" t="s">
        <v>26</v>
      </c>
      <c r="B7" s="9">
        <v>3411</v>
      </c>
      <c r="C7" s="9">
        <v>2596</v>
      </c>
      <c r="D7" s="9">
        <v>2376</v>
      </c>
      <c r="E7" s="10">
        <f t="shared" si="2"/>
        <v>8383</v>
      </c>
      <c r="F7" s="13">
        <v>2828</v>
      </c>
      <c r="G7" s="13">
        <v>2828</v>
      </c>
      <c r="H7" s="9">
        <v>2696</v>
      </c>
      <c r="I7" s="10">
        <f t="shared" si="3"/>
        <v>8352</v>
      </c>
      <c r="J7" s="9">
        <v>2624</v>
      </c>
      <c r="K7" s="9">
        <v>3308</v>
      </c>
      <c r="L7" s="9">
        <v>3296</v>
      </c>
      <c r="M7" s="10">
        <f t="shared" si="0"/>
        <v>9228</v>
      </c>
      <c r="N7" s="9">
        <v>3332</v>
      </c>
      <c r="O7" s="9">
        <v>3608</v>
      </c>
      <c r="P7" s="9">
        <v>3892</v>
      </c>
      <c r="Q7" s="10">
        <f t="shared" si="1"/>
        <v>10832</v>
      </c>
      <c r="R7" s="11">
        <f t="shared" si="4"/>
        <v>36795</v>
      </c>
    </row>
    <row r="8" spans="1:18" ht="19" thickBot="1" x14ac:dyDescent="0.5">
      <c r="A8" s="5" t="s">
        <v>27</v>
      </c>
      <c r="B8" s="12">
        <f>[3]Apr!$E$37</f>
        <v>2681</v>
      </c>
      <c r="C8" s="12">
        <f>[3]May!$E$37</f>
        <v>2663</v>
      </c>
      <c r="D8" s="12">
        <f>[3]Jun!$E$37</f>
        <v>2674</v>
      </c>
      <c r="E8" s="10">
        <f t="shared" si="2"/>
        <v>8018</v>
      </c>
      <c r="F8" s="12">
        <f>[3]Jul!$E$37</f>
        <v>3000</v>
      </c>
      <c r="G8" s="12">
        <f>[3]Aug!$E$37</f>
        <v>2582</v>
      </c>
      <c r="H8" s="12">
        <v>2468</v>
      </c>
      <c r="I8" s="10">
        <f t="shared" si="3"/>
        <v>8050</v>
      </c>
      <c r="J8" s="12">
        <v>2404</v>
      </c>
      <c r="K8" s="12">
        <f>[3]Nov!$E$37</f>
        <v>1774</v>
      </c>
      <c r="L8" s="12">
        <f>[3]Dec!$E$37</f>
        <v>1511</v>
      </c>
      <c r="M8" s="10">
        <f t="shared" si="0"/>
        <v>5689</v>
      </c>
      <c r="N8" s="12">
        <f>[3]Jan!$E$37</f>
        <v>2239</v>
      </c>
      <c r="O8" s="12">
        <f>[3]Feb!$E$37</f>
        <v>1855</v>
      </c>
      <c r="P8" s="20">
        <f>[3]Mar!$E$37</f>
        <v>2109</v>
      </c>
      <c r="Q8" s="10">
        <f t="shared" si="1"/>
        <v>6203</v>
      </c>
      <c r="R8" s="11">
        <f>SUM(E8+I8+M8+Q8)</f>
        <v>27960</v>
      </c>
    </row>
    <row r="9" spans="1:18" ht="19" thickTop="1" x14ac:dyDescent="0.45">
      <c r="A9" s="5" t="s">
        <v>28</v>
      </c>
      <c r="B9" s="9">
        <f>[4]Apr!$E$37</f>
        <v>220</v>
      </c>
      <c r="C9" s="9">
        <f>[4]May!$E$37</f>
        <v>193</v>
      </c>
      <c r="D9" s="9">
        <f>[4]Jun!$E$37</f>
        <v>219</v>
      </c>
      <c r="E9" s="10">
        <f t="shared" si="2"/>
        <v>632</v>
      </c>
      <c r="F9" s="9">
        <f>[4]Jul!$E$37</f>
        <v>206</v>
      </c>
      <c r="G9" s="9">
        <f>[4]Aug!$E$37</f>
        <v>213</v>
      </c>
      <c r="H9" s="9">
        <f>[4]Sep!$E$37</f>
        <v>236</v>
      </c>
      <c r="I9" s="10">
        <f t="shared" si="3"/>
        <v>655</v>
      </c>
      <c r="J9" s="9">
        <f>[4]Oct!$E$37</f>
        <v>240</v>
      </c>
      <c r="K9" s="9">
        <f>[4]Nov!$E$37</f>
        <v>239</v>
      </c>
      <c r="L9" s="9">
        <f>[4]Dec!$E$37</f>
        <v>142</v>
      </c>
      <c r="M9" s="10">
        <f t="shared" si="0"/>
        <v>621</v>
      </c>
      <c r="N9" s="9">
        <f>[4]Jan!$E$37</f>
        <v>267</v>
      </c>
      <c r="O9" s="9">
        <f>[4]Feb!$E$37</f>
        <v>216</v>
      </c>
      <c r="P9" s="9">
        <f>[4]Mar!$E$37</f>
        <v>224</v>
      </c>
      <c r="Q9" s="10">
        <f t="shared" si="1"/>
        <v>707</v>
      </c>
      <c r="R9" s="11">
        <f t="shared" si="4"/>
        <v>2615</v>
      </c>
    </row>
    <row r="10" spans="1:18" ht="18.5" x14ac:dyDescent="0.45">
      <c r="A10" s="5" t="s">
        <v>29</v>
      </c>
      <c r="B10" s="12">
        <f>[5]Apr!$E$37</f>
        <v>3012</v>
      </c>
      <c r="C10" s="12">
        <f>[5]May!$E$37</f>
        <v>2928</v>
      </c>
      <c r="D10" s="12">
        <f>[5]Jun!$E$37</f>
        <v>3008</v>
      </c>
      <c r="E10" s="10">
        <f t="shared" si="2"/>
        <v>8948</v>
      </c>
      <c r="F10" s="12">
        <f>[5]Jul!$E$37</f>
        <v>3575</v>
      </c>
      <c r="G10" s="12">
        <f>[5]Aug!$E$37</f>
        <v>4013</v>
      </c>
      <c r="H10" s="12">
        <f>[5]Sep!$E$37</f>
        <v>3305</v>
      </c>
      <c r="I10" s="10">
        <f t="shared" si="3"/>
        <v>10893</v>
      </c>
      <c r="J10" s="12">
        <v>3441</v>
      </c>
      <c r="K10" s="12">
        <f>[5]Nov!$E$37</f>
        <v>3024</v>
      </c>
      <c r="L10" s="12">
        <f>[5]Dec!$E$37</f>
        <v>2274</v>
      </c>
      <c r="M10" s="10">
        <f t="shared" si="0"/>
        <v>8739</v>
      </c>
      <c r="N10" s="12">
        <f>[5]Jan!$E$37</f>
        <v>2933</v>
      </c>
      <c r="O10" s="12">
        <f>[5]Feb!$E$37</f>
        <v>3099</v>
      </c>
      <c r="P10" s="12">
        <f>[5]Mar!$E$37</f>
        <v>3159</v>
      </c>
      <c r="Q10" s="10">
        <f t="shared" si="1"/>
        <v>9191</v>
      </c>
      <c r="R10" s="11">
        <f t="shared" si="4"/>
        <v>37771</v>
      </c>
    </row>
    <row r="11" spans="1:18" ht="19" thickBot="1" x14ac:dyDescent="0.5">
      <c r="A11" s="5" t="s">
        <v>30</v>
      </c>
      <c r="B11" s="9">
        <f>[6]Apr!$E$37</f>
        <v>612</v>
      </c>
      <c r="C11" s="9">
        <f>[6]May!$E$37</f>
        <v>561</v>
      </c>
      <c r="D11" s="9">
        <f>[6]Jun!$E$37</f>
        <v>493</v>
      </c>
      <c r="E11" s="10">
        <f t="shared" si="2"/>
        <v>1666</v>
      </c>
      <c r="F11" s="9">
        <f>[6]Jul!$E$37</f>
        <v>464</v>
      </c>
      <c r="G11" s="9">
        <f>[6]Aug!$E$37</f>
        <v>559</v>
      </c>
      <c r="H11" s="21">
        <f>[6]Sep!$E$37</f>
        <v>439</v>
      </c>
      <c r="I11" s="10">
        <f t="shared" si="3"/>
        <v>1462</v>
      </c>
      <c r="J11" s="9">
        <f>[6]Oct!$E$37</f>
        <v>501</v>
      </c>
      <c r="K11" s="9">
        <f>[6]Nov!$E$37</f>
        <v>508</v>
      </c>
      <c r="L11" s="9">
        <v>356</v>
      </c>
      <c r="M11" s="10">
        <f t="shared" si="0"/>
        <v>1365</v>
      </c>
      <c r="N11" s="9">
        <v>491</v>
      </c>
      <c r="O11" s="9">
        <f>[6]Feb!$E$37</f>
        <v>349</v>
      </c>
      <c r="P11" s="9">
        <f>[6]Mar!$E$37</f>
        <v>489</v>
      </c>
      <c r="Q11" s="10">
        <f t="shared" si="1"/>
        <v>1329</v>
      </c>
      <c r="R11" s="11">
        <f t="shared" si="4"/>
        <v>5822</v>
      </c>
    </row>
    <row r="12" spans="1:18" ht="19" thickTop="1" x14ac:dyDescent="0.45">
      <c r="A12" s="5" t="s">
        <v>31</v>
      </c>
      <c r="B12" s="12">
        <f>[7]Apr!$E$37</f>
        <v>3586</v>
      </c>
      <c r="C12" s="12">
        <f>[7]May!$E$37</f>
        <v>2955</v>
      </c>
      <c r="D12" s="12">
        <f>[7]Jun!$E$37</f>
        <v>3063</v>
      </c>
      <c r="E12" s="10">
        <f t="shared" si="2"/>
        <v>9604</v>
      </c>
      <c r="F12" s="12">
        <f>[7]Jul!$E$37</f>
        <v>3681</v>
      </c>
      <c r="G12" s="12">
        <f>[7]Aug!$E$37</f>
        <v>4348</v>
      </c>
      <c r="H12" s="12">
        <v>3765</v>
      </c>
      <c r="I12" s="10">
        <f t="shared" si="3"/>
        <v>11794</v>
      </c>
      <c r="J12" s="12">
        <v>3704</v>
      </c>
      <c r="K12" s="12">
        <f>[7]Nov!$E$37</f>
        <v>3861</v>
      </c>
      <c r="L12" s="12">
        <f>[7]Dec!$E$37</f>
        <v>2293</v>
      </c>
      <c r="M12" s="10">
        <f t="shared" si="0"/>
        <v>9858</v>
      </c>
      <c r="N12" s="12">
        <f>[7]Jan!$E$37</f>
        <v>3384</v>
      </c>
      <c r="O12" s="12">
        <v>3285</v>
      </c>
      <c r="P12" s="12">
        <f>[7]Mar!$E$37</f>
        <v>3682</v>
      </c>
      <c r="Q12" s="10">
        <f t="shared" si="1"/>
        <v>10351</v>
      </c>
      <c r="R12" s="11">
        <f t="shared" si="4"/>
        <v>41607</v>
      </c>
    </row>
    <row r="13" spans="1:18" ht="18.5" x14ac:dyDescent="0.45">
      <c r="A13" s="5" t="s">
        <v>32</v>
      </c>
      <c r="B13" s="9">
        <f>[8]Apr!$E$37</f>
        <v>176</v>
      </c>
      <c r="C13" s="9">
        <v>425</v>
      </c>
      <c r="D13" s="9">
        <f>'[8]24-25 Annual'!$E$37</f>
        <v>462</v>
      </c>
      <c r="E13" s="10">
        <f t="shared" si="2"/>
        <v>1063</v>
      </c>
      <c r="F13" s="9">
        <f>'[8]24-25 Annual'!$F$37</f>
        <v>513</v>
      </c>
      <c r="G13" s="9">
        <f>'[8]24-25 Annual'!$G$37</f>
        <v>560</v>
      </c>
      <c r="H13" s="9">
        <f>'[8]24-25 Annual'!$H$37</f>
        <v>477</v>
      </c>
      <c r="I13" s="10">
        <f t="shared" si="3"/>
        <v>1550</v>
      </c>
      <c r="J13" s="9">
        <f>'[8]24-25 Annual'!$I$37</f>
        <v>530</v>
      </c>
      <c r="K13" s="9">
        <f>'[8]24-25 Annual'!$J$37</f>
        <v>448</v>
      </c>
      <c r="L13" s="9">
        <f>'[8]24-25 Annual'!$K$37</f>
        <v>380</v>
      </c>
      <c r="M13" s="10">
        <f t="shared" si="0"/>
        <v>1358</v>
      </c>
      <c r="N13" s="9">
        <f>'[8]24-25 Annual'!$L$37</f>
        <v>433</v>
      </c>
      <c r="O13" s="9">
        <f>'[8]24-25 Annual'!$M$37</f>
        <v>351</v>
      </c>
      <c r="P13" s="9">
        <f>'[8]24-25 Annual'!$N$37</f>
        <v>372</v>
      </c>
      <c r="Q13" s="10">
        <f t="shared" si="1"/>
        <v>1156</v>
      </c>
      <c r="R13" s="11">
        <f t="shared" si="4"/>
        <v>5127</v>
      </c>
    </row>
    <row r="14" spans="1:18" ht="19" thickBot="1" x14ac:dyDescent="0.5">
      <c r="A14" s="5" t="s">
        <v>33</v>
      </c>
      <c r="B14" s="12">
        <f>[9]Apr!$E$37</f>
        <v>175</v>
      </c>
      <c r="C14" s="12">
        <f>[9]May!$E$37</f>
        <v>221</v>
      </c>
      <c r="D14" s="12">
        <f>[9]Jun!$E$37</f>
        <v>173</v>
      </c>
      <c r="E14" s="10">
        <f t="shared" si="2"/>
        <v>569</v>
      </c>
      <c r="F14" s="12">
        <f>[9]Jul!$E$37</f>
        <v>231</v>
      </c>
      <c r="G14" s="12">
        <f>[9]Aug!$E$37</f>
        <v>235</v>
      </c>
      <c r="H14" s="12">
        <f>[9]Sep!$E$37</f>
        <v>229</v>
      </c>
      <c r="I14" s="10">
        <f t="shared" si="3"/>
        <v>695</v>
      </c>
      <c r="J14" s="12">
        <f>[9]Oct!$E$37</f>
        <v>272</v>
      </c>
      <c r="K14" s="12">
        <f>[9]Nov!$E$37</f>
        <v>209</v>
      </c>
      <c r="L14" s="12">
        <f>[9]Dec!$E$37</f>
        <v>180</v>
      </c>
      <c r="M14" s="10">
        <f t="shared" si="0"/>
        <v>661</v>
      </c>
      <c r="N14" s="12">
        <f>[9]Jan!$E$37</f>
        <v>248</v>
      </c>
      <c r="O14" s="21">
        <f>[9]Feb!$E$37</f>
        <v>246</v>
      </c>
      <c r="P14" s="12">
        <f>[9]Mar!$E$37</f>
        <v>248</v>
      </c>
      <c r="Q14" s="10">
        <f t="shared" si="1"/>
        <v>742</v>
      </c>
      <c r="R14" s="11">
        <f t="shared" si="4"/>
        <v>2667</v>
      </c>
    </row>
    <row r="15" spans="1:18" ht="19" thickTop="1" x14ac:dyDescent="0.45">
      <c r="A15" s="5" t="s">
        <v>34</v>
      </c>
      <c r="B15" s="9">
        <f>[10]Apr!$E$37</f>
        <v>1602</v>
      </c>
      <c r="C15" s="9">
        <f>[10]May!$E$37</f>
        <v>1450</v>
      </c>
      <c r="D15" s="9">
        <f>[10]Jun!$E$37</f>
        <v>1483</v>
      </c>
      <c r="E15" s="10">
        <f t="shared" si="2"/>
        <v>4535</v>
      </c>
      <c r="F15" s="9">
        <f>[10]Jul!$E$37</f>
        <v>1913</v>
      </c>
      <c r="G15" s="9">
        <f>[10]Aug!$E$37</f>
        <v>1677</v>
      </c>
      <c r="H15" s="9">
        <f>[10]Sep!$E$37</f>
        <v>1607</v>
      </c>
      <c r="I15" s="10">
        <f t="shared" si="3"/>
        <v>5197</v>
      </c>
      <c r="J15" s="9">
        <f>[10]Oct!$E$37</f>
        <v>2186</v>
      </c>
      <c r="K15" s="9">
        <f>[10]Nov!$E$37</f>
        <v>1972</v>
      </c>
      <c r="L15" s="9">
        <f>[10]Dec!$E$37</f>
        <v>836</v>
      </c>
      <c r="M15" s="10">
        <f t="shared" si="0"/>
        <v>4994</v>
      </c>
      <c r="N15" s="9">
        <f>[10]Jan!$E$37</f>
        <v>1098</v>
      </c>
      <c r="O15" s="9">
        <v>988</v>
      </c>
      <c r="P15" s="9">
        <f>[10]Mar!$E$37</f>
        <v>1695</v>
      </c>
      <c r="Q15" s="10">
        <f t="shared" si="1"/>
        <v>3781</v>
      </c>
      <c r="R15" s="11">
        <f t="shared" si="4"/>
        <v>18507</v>
      </c>
    </row>
    <row r="16" spans="1:18" ht="18.5" x14ac:dyDescent="0.45">
      <c r="A16" s="5" t="s">
        <v>35</v>
      </c>
      <c r="B16" s="12">
        <f>[11]Apr!$E$37</f>
        <v>4851</v>
      </c>
      <c r="C16" s="12">
        <f>[11]May!$E$37</f>
        <v>4982</v>
      </c>
      <c r="D16" s="12">
        <f>[11]Jun!$E$37</f>
        <v>4600</v>
      </c>
      <c r="E16" s="10">
        <f t="shared" si="2"/>
        <v>14433</v>
      </c>
      <c r="F16" s="12">
        <f>[11]Jul!$E$37</f>
        <v>5650</v>
      </c>
      <c r="G16" s="12">
        <f>[11]Aug!$E$37</f>
        <v>5831</v>
      </c>
      <c r="H16" s="12">
        <f>[11]Sep!$E$37</f>
        <v>4848</v>
      </c>
      <c r="I16" s="10">
        <f t="shared" si="3"/>
        <v>16329</v>
      </c>
      <c r="J16" s="12">
        <f>[11]Oct!$E$37</f>
        <v>5506</v>
      </c>
      <c r="K16" s="12">
        <f>[11]Nov!$E$37</f>
        <v>4681</v>
      </c>
      <c r="L16" s="12">
        <f>[11]Dec!$E$37</f>
        <v>3570</v>
      </c>
      <c r="M16" s="10">
        <f t="shared" si="0"/>
        <v>13757</v>
      </c>
      <c r="N16" s="12">
        <f>[11]Jan!$E$37</f>
        <v>4840</v>
      </c>
      <c r="O16" s="12">
        <f>[11]Feb!$E$37</f>
        <v>4678</v>
      </c>
      <c r="P16" s="12">
        <f>[11]Mar!$E$37</f>
        <v>5286</v>
      </c>
      <c r="Q16" s="10">
        <f t="shared" si="1"/>
        <v>14804</v>
      </c>
      <c r="R16" s="11">
        <f t="shared" si="4"/>
        <v>59323</v>
      </c>
    </row>
    <row r="17" spans="1:18" ht="18.5" x14ac:dyDescent="0.45">
      <c r="A17" s="14" t="s">
        <v>36</v>
      </c>
      <c r="B17" s="9">
        <f>[12]SUMMARY!$E$5</f>
        <v>17363.5</v>
      </c>
      <c r="C17" s="9">
        <f>[12]SUMMARY!$E$6</f>
        <v>17390.5</v>
      </c>
      <c r="D17" s="9">
        <f>[12]SUMMARY!$E$7</f>
        <v>13985.5</v>
      </c>
      <c r="E17" s="10">
        <f t="shared" si="2"/>
        <v>48739.5</v>
      </c>
      <c r="F17" s="13">
        <f>[12]SUMMARY!$E$8</f>
        <v>19583.5</v>
      </c>
      <c r="G17" s="13">
        <f>[12]SUMMARY!$E$9</f>
        <v>17705.5</v>
      </c>
      <c r="H17" s="13">
        <f>[12]SUMMARY!$E$10</f>
        <v>21895</v>
      </c>
      <c r="I17" s="10">
        <f t="shared" si="3"/>
        <v>59184</v>
      </c>
      <c r="J17" s="9">
        <f>[12]SUMMARY!$E$11</f>
        <v>19419</v>
      </c>
      <c r="K17" s="9">
        <f>[12]SUMMARY!$E$12</f>
        <v>17759</v>
      </c>
      <c r="L17" s="9">
        <f>[12]SUMMARY!$E$13</f>
        <v>19172.5</v>
      </c>
      <c r="M17" s="10">
        <f t="shared" si="0"/>
        <v>56350.5</v>
      </c>
      <c r="N17" s="9">
        <f>[12]SUMMARY!$E$14</f>
        <v>18967.5</v>
      </c>
      <c r="O17" s="9">
        <f>[12]SUMMARY!$E$15</f>
        <v>22443</v>
      </c>
      <c r="P17" s="9">
        <f>[12]SUMMARY!$E$16</f>
        <v>18732</v>
      </c>
      <c r="Q17" s="10">
        <f t="shared" si="1"/>
        <v>60142.5</v>
      </c>
      <c r="R17" s="15">
        <f t="shared" si="4"/>
        <v>224416.5</v>
      </c>
    </row>
    <row r="18" spans="1:18" ht="23.5" x14ac:dyDescent="0.55000000000000004">
      <c r="A18" s="16" t="s">
        <v>10</v>
      </c>
      <c r="B18" s="17">
        <f>SUM(B5:B17)</f>
        <v>42108.5</v>
      </c>
      <c r="C18" s="17">
        <f t="shared" ref="C18:D18" si="5">SUM(C5:C17)</f>
        <v>40440.5</v>
      </c>
      <c r="D18" s="17">
        <f t="shared" si="5"/>
        <v>36248.5</v>
      </c>
      <c r="E18" s="10">
        <f>SUM(E5:E17)</f>
        <v>118797.5</v>
      </c>
      <c r="F18" s="17">
        <f>SUM(F5:F17)</f>
        <v>47449.5</v>
      </c>
      <c r="G18" s="17">
        <f t="shared" ref="G18" si="6">SUM(G5:G17)</f>
        <v>45772.5</v>
      </c>
      <c r="H18" s="17">
        <f t="shared" ref="H18" si="7">SUM(H5:H17)</f>
        <v>46741</v>
      </c>
      <c r="I18" s="10">
        <f>SUM(I5:I17)</f>
        <v>139963</v>
      </c>
      <c r="J18" s="17">
        <f>SUM(J5:J17)</f>
        <v>45765</v>
      </c>
      <c r="K18" s="17">
        <f t="shared" ref="K18" si="8">SUM(K5:K17)</f>
        <v>42511</v>
      </c>
      <c r="L18" s="17">
        <f t="shared" ref="L18" si="9">SUM(L5:L17)</f>
        <v>37832.5</v>
      </c>
      <c r="M18" s="10">
        <f>SUM(M5:M17)</f>
        <v>126108.5</v>
      </c>
      <c r="N18" s="17">
        <f>SUM(N5:N17)</f>
        <v>42726.5</v>
      </c>
      <c r="O18" s="17">
        <f t="shared" ref="O18" si="10">SUM(O5:O17)</f>
        <v>45481</v>
      </c>
      <c r="P18" s="17">
        <f t="shared" ref="P18" si="11">SUM(P5:P17)</f>
        <v>44312</v>
      </c>
      <c r="Q18" s="10">
        <f>SUM(Q5:Q17)</f>
        <v>132519.5</v>
      </c>
      <c r="R18" s="18">
        <f>SUM(R5:R17)</f>
        <v>517388.5</v>
      </c>
    </row>
    <row r="20" spans="1:18" x14ac:dyDescent="0.35">
      <c r="I20" s="19"/>
    </row>
  </sheetData>
  <mergeCells count="9">
    <mergeCell ref="N3:P3"/>
    <mergeCell ref="Q3:Q4"/>
    <mergeCell ref="R3:R4"/>
    <mergeCell ref="B3:D3"/>
    <mergeCell ref="E3:E4"/>
    <mergeCell ref="F3:H3"/>
    <mergeCell ref="I3:I4"/>
    <mergeCell ref="J3:L3"/>
    <mergeCell ref="M3:M4"/>
  </mergeCells>
  <pageMargins left="0.25" right="0.25" top="0.75" bottom="0.75" header="0.3" footer="0.3"/>
  <pageSetup paperSize="9" scale="77" fitToHeight="0"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778C0266FFCB49857C3B6C924C6945" ma:contentTypeVersion="17" ma:contentTypeDescription="Create a new document." ma:contentTypeScope="" ma:versionID="fc07da8d07a74c0195df6519130e87fb">
  <xsd:schema xmlns:xsd="http://www.w3.org/2001/XMLSchema" xmlns:xs="http://www.w3.org/2001/XMLSchema" xmlns:p="http://schemas.microsoft.com/office/2006/metadata/properties" xmlns:ns2="d4b297f4-cd5d-4358-8c36-7853351dbd7b" xmlns:ns3="5860c34a-154e-4f0e-b895-c5c4d6092719" targetNamespace="http://schemas.microsoft.com/office/2006/metadata/properties" ma:root="true" ma:fieldsID="96bd45392bbf703b72b4af14365cdfa8" ns2:_="" ns3:_="">
    <xsd:import namespace="d4b297f4-cd5d-4358-8c36-7853351dbd7b"/>
    <xsd:import namespace="5860c34a-154e-4f0e-b895-c5c4d60927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_Flow_SignoffStatus" minOccurs="0"/>
                <xsd:element ref="ns2:Thumbnai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b297f4-cd5d-4358-8c36-7853351dbd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590eed39-d6ad-4e5c-884b-6dd43fdd6f2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Flow_SignoffStatus" ma:index="22" nillable="true" ma:displayName="Sign-off status" ma:internalName="Sign_x002d_off_x0020_status">
      <xsd:simpleType>
        <xsd:restriction base="dms:Text"/>
      </xsd:simpleType>
    </xsd:element>
    <xsd:element name="Thumbnail" ma:index="23" nillable="true" ma:displayName="Thumbnail" ma:format="Thumbnail" ma:internalName="Thumbnail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60c34a-154e-4f0e-b895-c5c4d6092719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1a0cf8ae-5fc5-423a-a732-9fadd631688a}" ma:internalName="TaxCatchAll" ma:showField="CatchAllData" ma:web="5860c34a-154e-4f0e-b895-c5c4d60927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860c34a-154e-4f0e-b895-c5c4d6092719" xsi:nil="true"/>
    <lcf76f155ced4ddcb4097134ff3c332f xmlns="d4b297f4-cd5d-4358-8c36-7853351dbd7b">
      <Terms xmlns="http://schemas.microsoft.com/office/infopath/2007/PartnerControls"/>
    </lcf76f155ced4ddcb4097134ff3c332f>
    <_Flow_SignoffStatus xmlns="d4b297f4-cd5d-4358-8c36-7853351dbd7b" xsi:nil="true"/>
    <Thumbnail xmlns="d4b297f4-cd5d-4358-8c36-7853351dbd7b" xsi:nil="true"/>
  </documentManagement>
</p:properties>
</file>

<file path=customXml/itemProps1.xml><?xml version="1.0" encoding="utf-8"?>
<ds:datastoreItem xmlns:ds="http://schemas.openxmlformats.org/officeDocument/2006/customXml" ds:itemID="{96B3C8A6-BBBD-4A00-B30E-B88A6D2EFC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8EEBE0-DB56-4D63-A167-BAB8B7C74E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b297f4-cd5d-4358-8c36-7853351dbd7b"/>
    <ds:schemaRef ds:uri="5860c34a-154e-4f0e-b895-c5c4d60927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0AF8D0-17B3-4E1C-A1E3-7B4EE3BE2473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purl.org/dc/elements/1.1/"/>
    <ds:schemaRef ds:uri="5860c34a-154e-4f0e-b895-c5c4d6092719"/>
    <ds:schemaRef ds:uri="d4b297f4-cd5d-4358-8c36-7853351dbd7b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Solihull Metropolitan Borough Council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Archer, Gary (Places Directorate - Solihull MBC)</dc:creator>
  <cp:keywords/>
  <dc:description/>
  <cp:lastModifiedBy>Kate Bunting (Solihull MBC)</cp:lastModifiedBy>
  <cp:revision/>
  <cp:lastPrinted>2025-08-04T10:54:11Z</cp:lastPrinted>
  <dcterms:created xsi:type="dcterms:W3CDTF">2022-06-20T14:56:02Z</dcterms:created>
  <dcterms:modified xsi:type="dcterms:W3CDTF">2025-08-04T11:04:01Z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0x01010065778C0266FFCB49857C3B6C924C6945</vt:lpwstr>
  </property>
  <property fmtid="{D5CDD505-2E9C-101B-9397-08002B2CF9AE}" pid="3" name="Order">
    <vt:r8>3262600</vt:r8>
  </property>
  <property fmtid="{D5CDD505-2E9C-101B-9397-08002B2CF9AE}" pid="4" name="MediaServiceImageTags">
    <vt:lpwstr/>
  </property>
</Properties>
</file>