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snt470\HCSTeams\ExecOffice\Have Your Say\HYS 2025\OUTSTANDING\FOI\24972405 - library outsourced t a third party\"/>
    </mc:Choice>
  </mc:AlternateContent>
  <xr:revisionPtr revIDLastSave="0" documentId="8_{315645FC-7F4C-4182-BCF0-796410ABCC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4-25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9" l="1"/>
  <c r="K6" i="9"/>
  <c r="K7" i="9"/>
  <c r="K4" i="9"/>
  <c r="J6" i="9"/>
  <c r="J7" i="9"/>
  <c r="J4" i="9"/>
  <c r="I6" i="9"/>
  <c r="I7" i="9"/>
  <c r="I4" i="9"/>
  <c r="H6" i="9"/>
  <c r="H7" i="9"/>
  <c r="H4" i="9"/>
  <c r="G6" i="9"/>
  <c r="G7" i="9"/>
  <c r="G4" i="9"/>
  <c r="F6" i="9"/>
  <c r="F7" i="9"/>
  <c r="F4" i="9"/>
  <c r="E6" i="9"/>
  <c r="E7" i="9"/>
  <c r="E4" i="9"/>
  <c r="D6" i="9"/>
  <c r="D7" i="9"/>
  <c r="D4" i="9"/>
  <c r="C6" i="9"/>
  <c r="C7" i="9"/>
  <c r="C4" i="9"/>
  <c r="C22" i="9" s="1"/>
  <c r="B6" i="9"/>
  <c r="B7" i="9"/>
  <c r="B4" i="9"/>
  <c r="N23" i="9"/>
  <c r="N21" i="9"/>
  <c r="N19" i="9"/>
  <c r="N18" i="9"/>
  <c r="N17" i="9"/>
  <c r="N16" i="9"/>
  <c r="N15" i="9"/>
  <c r="N14" i="9"/>
  <c r="N13" i="9"/>
  <c r="N12" i="9"/>
  <c r="N11" i="9"/>
  <c r="N10" i="9"/>
  <c r="N9" i="9"/>
  <c r="N8" i="9"/>
  <c r="L22" i="9"/>
  <c r="N5" i="9"/>
  <c r="M22" i="9"/>
  <c r="N3" i="9"/>
  <c r="H22" i="9" l="1"/>
  <c r="G22" i="9"/>
  <c r="I22" i="9"/>
  <c r="K22" i="9"/>
  <c r="K24" i="9" s="1"/>
  <c r="J22" i="9"/>
  <c r="J24" i="9" s="1"/>
  <c r="F22" i="9"/>
  <c r="F24" i="9" s="1"/>
  <c r="E22" i="9"/>
  <c r="E24" i="9" s="1"/>
  <c r="N4" i="9"/>
  <c r="H24" i="9"/>
  <c r="L24" i="9"/>
  <c r="C24" i="9"/>
  <c r="I24" i="9"/>
  <c r="M24" i="9"/>
  <c r="G24" i="9"/>
  <c r="D22" i="9"/>
  <c r="N6" i="9"/>
  <c r="N7" i="9"/>
  <c r="B22" i="9"/>
  <c r="N22" i="9" l="1"/>
  <c r="N24" i="9" s="1"/>
  <c r="D24" i="9"/>
  <c r="B24" i="9"/>
</calcChain>
</file>

<file path=xl/sharedStrings.xml><?xml version="1.0" encoding="utf-8"?>
<sst xmlns="http://schemas.openxmlformats.org/spreadsheetml/2006/main" count="59" uniqueCount="50">
  <si>
    <t>Croxteth</t>
  </si>
  <si>
    <t>Kensington</t>
  </si>
  <si>
    <t>Service Total</t>
  </si>
  <si>
    <t>April</t>
  </si>
  <si>
    <t>May</t>
  </si>
  <si>
    <t>June</t>
  </si>
  <si>
    <t>July</t>
  </si>
  <si>
    <t>March</t>
  </si>
  <si>
    <t>Total</t>
  </si>
  <si>
    <t>Allerton Library</t>
  </si>
  <si>
    <t>Breck Rd Library</t>
  </si>
  <si>
    <t>Childwall Library</t>
  </si>
  <si>
    <t>Fazakerley Library</t>
  </si>
  <si>
    <t>Garston Library</t>
  </si>
  <si>
    <t>Lee Valley Library</t>
  </si>
  <si>
    <t>Norris Green Library</t>
  </si>
  <si>
    <t>Old Swan Library</t>
  </si>
  <si>
    <t>Sefton Park Library</t>
  </si>
  <si>
    <t>Spellow Library</t>
  </si>
  <si>
    <t>Toxteth Library</t>
  </si>
  <si>
    <t>Wavertree Library</t>
  </si>
  <si>
    <t>Central Library Total</t>
  </si>
  <si>
    <t>Community Libraries Total</t>
  </si>
  <si>
    <t>Service total</t>
  </si>
  <si>
    <t>Parklands Library</t>
  </si>
  <si>
    <t>Croxteth Library</t>
  </si>
  <si>
    <t>West Derby Library</t>
  </si>
  <si>
    <t>Home Library Service</t>
  </si>
  <si>
    <t xml:space="preserve">Parklands Library </t>
  </si>
  <si>
    <t>Estimated figures</t>
  </si>
  <si>
    <t xml:space="preserve">Old Swan Library </t>
  </si>
  <si>
    <t>Aug</t>
  </si>
  <si>
    <t>Oct</t>
  </si>
  <si>
    <t>Nov</t>
  </si>
  <si>
    <t>Dec</t>
  </si>
  <si>
    <t>Jan</t>
  </si>
  <si>
    <t>Feb</t>
  </si>
  <si>
    <t>Sept</t>
  </si>
  <si>
    <t xml:space="preserve">West Derby Library </t>
  </si>
  <si>
    <t xml:space="preserve">Dovecot </t>
  </si>
  <si>
    <t>Cumulative Visits, April 2024 - March 2025</t>
  </si>
  <si>
    <t>Prison</t>
  </si>
  <si>
    <r>
      <t xml:space="preserve">Kensington Library * </t>
    </r>
    <r>
      <rPr>
        <i/>
        <sz val="12"/>
        <rFont val="Arial"/>
        <family val="2"/>
      </rPr>
      <t>est</t>
    </r>
  </si>
  <si>
    <r>
      <t xml:space="preserve">Lee Valley Library </t>
    </r>
    <r>
      <rPr>
        <i/>
        <sz val="12"/>
        <rFont val="Arial"/>
        <family val="2"/>
      </rPr>
      <t xml:space="preserve">* est </t>
    </r>
  </si>
  <si>
    <r>
      <t xml:space="preserve">Sefton Park Library </t>
    </r>
    <r>
      <rPr>
        <i/>
        <sz val="12"/>
        <rFont val="Arial"/>
        <family val="2"/>
      </rPr>
      <t xml:space="preserve">* est </t>
    </r>
  </si>
  <si>
    <r>
      <t xml:space="preserve">Spellow Library </t>
    </r>
    <r>
      <rPr>
        <i/>
        <sz val="12"/>
        <rFont val="Arial"/>
        <family val="2"/>
      </rPr>
      <t>* est</t>
    </r>
  </si>
  <si>
    <r>
      <t>Toxteth Library</t>
    </r>
    <r>
      <rPr>
        <sz val="12"/>
        <rFont val="Arial"/>
        <family val="2"/>
      </rPr>
      <t xml:space="preserve"> </t>
    </r>
    <r>
      <rPr>
        <i/>
        <sz val="12"/>
        <rFont val="Arial"/>
        <family val="2"/>
      </rPr>
      <t>* est</t>
    </r>
  </si>
  <si>
    <r>
      <t xml:space="preserve">Wavertree Library * </t>
    </r>
    <r>
      <rPr>
        <i/>
        <sz val="12"/>
        <rFont val="Arial"/>
        <family val="2"/>
      </rPr>
      <t>est</t>
    </r>
  </si>
  <si>
    <r>
      <t xml:space="preserve">Breck Road Library </t>
    </r>
    <r>
      <rPr>
        <i/>
        <sz val="12"/>
        <rFont val="Arial"/>
        <family val="2"/>
      </rPr>
      <t>* est</t>
    </r>
  </si>
  <si>
    <r>
      <t>Dovecot Library  *e</t>
    </r>
    <r>
      <rPr>
        <i/>
        <sz val="12"/>
        <rFont val="Arial"/>
        <family val="2"/>
      </rPr>
      <t>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</si>
</sst>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b/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0" fontId="7" fillId="0" borderId="0"/>
    <xf numFmtId="0" fontId="6" fillId="0" borderId="0"/>
    <xf numFmtId="0" fontId="8" fillId="0" borderId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3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0" fillId="2" borderId="13" xfId="0" applyFont="1" applyFill="1" applyBorder="1"/>
    <xf numFmtId="0" fontId="5" fillId="0" borderId="4" xfId="0" applyFont="1" applyBorder="1"/>
    <xf numFmtId="0" fontId="9" fillId="0" borderId="16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5" fillId="0" borderId="5" xfId="0" applyFont="1" applyBorder="1"/>
    <xf numFmtId="1" fontId="9" fillId="0" borderId="16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5" fillId="2" borderId="5" xfId="0" applyFont="1" applyFill="1" applyBorder="1"/>
    <xf numFmtId="0" fontId="5" fillId="0" borderId="14" xfId="0" applyFont="1" applyBorder="1"/>
    <xf numFmtId="3" fontId="5" fillId="0" borderId="14" xfId="0" applyNumberFormat="1" applyFont="1" applyBorder="1" applyAlignment="1">
      <alignment horizontal="center" vertical="center"/>
    </xf>
    <xf numFmtId="0" fontId="5" fillId="0" borderId="17" xfId="0" applyFont="1" applyBorder="1"/>
    <xf numFmtId="3" fontId="5" fillId="0" borderId="17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0" fontId="5" fillId="0" borderId="7" xfId="0" applyFont="1" applyBorder="1"/>
    <xf numFmtId="1" fontId="5" fillId="0" borderId="21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0" fontId="11" fillId="0" borderId="0" xfId="7" applyFont="1"/>
    <xf numFmtId="0" fontId="12" fillId="0" borderId="0" xfId="7" applyFont="1"/>
    <xf numFmtId="0" fontId="11" fillId="0" borderId="0" xfId="7" applyFont="1" applyAlignment="1">
      <alignment horizontal="center"/>
    </xf>
    <xf numFmtId="1" fontId="13" fillId="0" borderId="0" xfId="4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30">
    <cellStyle name="Normal" xfId="0" builtinId="0"/>
    <cellStyle name="Normal 2" xfId="1" xr:uid="{00000000-0005-0000-0000-000002000000}"/>
    <cellStyle name="Normal 2 2" xfId="10" xr:uid="{00000000-0005-0000-0000-000003000000}"/>
    <cellStyle name="Normal 2 2 2" xfId="24" xr:uid="{00000000-0005-0000-0000-000004000000}"/>
    <cellStyle name="Normal 2 3" xfId="13" xr:uid="{00000000-0005-0000-0000-000005000000}"/>
    <cellStyle name="Normal 2 3 2" xfId="27" xr:uid="{00000000-0005-0000-0000-000006000000}"/>
    <cellStyle name="Normal 2 4" xfId="8" xr:uid="{00000000-0005-0000-0000-000007000000}"/>
    <cellStyle name="Normal 2 4 2" xfId="22" xr:uid="{00000000-0005-0000-0000-000008000000}"/>
    <cellStyle name="Normal 2 5" xfId="16" xr:uid="{00000000-0005-0000-0000-000009000000}"/>
    <cellStyle name="Normal 3" xfId="2" xr:uid="{00000000-0005-0000-0000-00000A000000}"/>
    <cellStyle name="Normal 3 2" xfId="17" xr:uid="{00000000-0005-0000-0000-00000B000000}"/>
    <cellStyle name="Normal 4" xfId="3" xr:uid="{00000000-0005-0000-0000-00000C000000}"/>
    <cellStyle name="Normal 4 2" xfId="11" xr:uid="{00000000-0005-0000-0000-00000D000000}"/>
    <cellStyle name="Normal 4 2 2" xfId="25" xr:uid="{00000000-0005-0000-0000-00000E000000}"/>
    <cellStyle name="Normal 4 3" xfId="18" xr:uid="{00000000-0005-0000-0000-00000F000000}"/>
    <cellStyle name="Normal 5" xfId="7" xr:uid="{00000000-0005-0000-0000-000010000000}"/>
    <cellStyle name="Normal 5 2" xfId="21" xr:uid="{00000000-0005-0000-0000-000011000000}"/>
    <cellStyle name="Normal 6" xfId="15" xr:uid="{00000000-0005-0000-0000-000012000000}"/>
    <cellStyle name="Normal 7" xfId="29" xr:uid="{03A9955D-10DC-44F3-8D1D-41CFBBEFD6A2}"/>
    <cellStyle name="Per cent" xfId="4" builtinId="5"/>
    <cellStyle name="Percent 2" xfId="5" xr:uid="{00000000-0005-0000-0000-000014000000}"/>
    <cellStyle name="Percent 2 2" xfId="12" xr:uid="{00000000-0005-0000-0000-000015000000}"/>
    <cellStyle name="Percent 2 2 2" xfId="26" xr:uid="{00000000-0005-0000-0000-000016000000}"/>
    <cellStyle name="Percent 2 3" xfId="14" xr:uid="{00000000-0005-0000-0000-000017000000}"/>
    <cellStyle name="Percent 2 3 2" xfId="28" xr:uid="{00000000-0005-0000-0000-000018000000}"/>
    <cellStyle name="Percent 2 4" xfId="9" xr:uid="{00000000-0005-0000-0000-000019000000}"/>
    <cellStyle name="Percent 2 4 2" xfId="23" xr:uid="{00000000-0005-0000-0000-00001A000000}"/>
    <cellStyle name="Percent 2 5" xfId="19" xr:uid="{00000000-0005-0000-0000-00001B000000}"/>
    <cellStyle name="Percent 3" xfId="6" xr:uid="{00000000-0005-0000-0000-00001C000000}"/>
    <cellStyle name="Percent 3 2" xfId="20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03AD-11BA-4695-A278-15FCC16FBA9A}">
  <dimension ref="A1:O26"/>
  <sheetViews>
    <sheetView tabSelected="1" zoomScale="115" zoomScaleNormal="115" workbookViewId="0">
      <selection activeCell="O4" sqref="O4"/>
    </sheetView>
  </sheetViews>
  <sheetFormatPr defaultColWidth="8.77734375" defaultRowHeight="15" x14ac:dyDescent="0.25"/>
  <cols>
    <col min="1" max="1" width="47.5546875" style="2" bestFit="1" customWidth="1"/>
    <col min="2" max="3" width="8.44140625" style="2" bestFit="1" customWidth="1"/>
    <col min="4" max="4" width="7.6640625" style="2" bestFit="1" customWidth="1"/>
    <col min="5" max="5" width="8.44140625" style="2" bestFit="1" customWidth="1"/>
    <col min="6" max="7" width="7.6640625" style="2" bestFit="1" customWidth="1"/>
    <col min="8" max="9" width="8.77734375" style="2" bestFit="1" customWidth="1"/>
    <col min="10" max="13" width="9.33203125" style="2" bestFit="1" customWidth="1"/>
    <col min="14" max="14" width="9.109375" style="2" bestFit="1" customWidth="1"/>
    <col min="15" max="15" width="29.5546875" style="2" bestFit="1" customWidth="1"/>
    <col min="16" max="16384" width="8.77734375" style="2"/>
  </cols>
  <sheetData>
    <row r="1" spans="1:15" ht="16.2" thickBot="1" x14ac:dyDescent="0.35">
      <c r="A1" s="1" t="s">
        <v>40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16.2" thickBot="1" x14ac:dyDescent="0.35">
      <c r="A2" s="4"/>
      <c r="B2" s="5" t="s">
        <v>3</v>
      </c>
      <c r="C2" s="6" t="s">
        <v>4</v>
      </c>
      <c r="D2" s="7" t="s">
        <v>5</v>
      </c>
      <c r="E2" s="8" t="s">
        <v>6</v>
      </c>
      <c r="F2" s="5" t="s">
        <v>31</v>
      </c>
      <c r="G2" s="6" t="s">
        <v>37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9" t="s">
        <v>7</v>
      </c>
      <c r="N2" s="10" t="s">
        <v>8</v>
      </c>
      <c r="O2" s="11" t="s">
        <v>29</v>
      </c>
    </row>
    <row r="3" spans="1:15" ht="15.6" x14ac:dyDescent="0.3">
      <c r="A3" s="12" t="s">
        <v>9</v>
      </c>
      <c r="B3" s="13">
        <v>5195</v>
      </c>
      <c r="C3" s="13">
        <v>4300</v>
      </c>
      <c r="D3" s="13">
        <v>4226</v>
      </c>
      <c r="E3" s="13">
        <v>6100</v>
      </c>
      <c r="F3" s="13">
        <v>5378</v>
      </c>
      <c r="G3" s="13">
        <v>4782</v>
      </c>
      <c r="H3" s="13">
        <v>4844</v>
      </c>
      <c r="I3" s="13">
        <v>5168</v>
      </c>
      <c r="J3" s="13">
        <v>4853</v>
      </c>
      <c r="K3" s="13">
        <v>5433</v>
      </c>
      <c r="L3" s="13">
        <v>5869</v>
      </c>
      <c r="M3" s="13">
        <v>0</v>
      </c>
      <c r="N3" s="14">
        <f>SUM(B3:M3)</f>
        <v>56148</v>
      </c>
      <c r="O3" s="15" t="s">
        <v>9</v>
      </c>
    </row>
    <row r="4" spans="1:15" ht="15.6" x14ac:dyDescent="0.3">
      <c r="A4" s="15" t="s">
        <v>48</v>
      </c>
      <c r="B4" s="13">
        <f>SUM(20*61)</f>
        <v>1220</v>
      </c>
      <c r="C4" s="13">
        <f>SUM(21*53)</f>
        <v>1113</v>
      </c>
      <c r="D4" s="13">
        <f>SUM(63*19)</f>
        <v>1197</v>
      </c>
      <c r="E4" s="13">
        <f>SUM(68*22)</f>
        <v>1496</v>
      </c>
      <c r="F4" s="13">
        <f>SUM(63*21)</f>
        <v>1323</v>
      </c>
      <c r="G4" s="13">
        <f>SUM(63*19)</f>
        <v>1197</v>
      </c>
      <c r="H4" s="13">
        <f>SUM(22*62)</f>
        <v>1364</v>
      </c>
      <c r="I4" s="16">
        <f>SUM(70.5*19)</f>
        <v>1339.5</v>
      </c>
      <c r="J4" s="16">
        <f>SUM(16*70.1)</f>
        <v>1121.5999999999999</v>
      </c>
      <c r="K4" s="16">
        <f>SUM(50.55*19)</f>
        <v>960.44999999999993</v>
      </c>
      <c r="L4" s="13">
        <v>932</v>
      </c>
      <c r="M4" s="13">
        <v>1056</v>
      </c>
      <c r="N4" s="17">
        <f>SUM(B4:M4)</f>
        <v>14319.550000000001</v>
      </c>
      <c r="O4" s="18" t="s">
        <v>10</v>
      </c>
    </row>
    <row r="5" spans="1:15" ht="15.6" x14ac:dyDescent="0.3">
      <c r="A5" s="15" t="s">
        <v>11</v>
      </c>
      <c r="B5" s="13">
        <v>5369</v>
      </c>
      <c r="C5" s="13">
        <v>2238</v>
      </c>
      <c r="D5" s="13">
        <v>4646</v>
      </c>
      <c r="E5" s="13">
        <v>5251</v>
      </c>
      <c r="F5" s="13">
        <v>4681</v>
      </c>
      <c r="G5" s="13">
        <v>4405</v>
      </c>
      <c r="H5" s="13">
        <v>4750</v>
      </c>
      <c r="I5" s="13">
        <v>4010</v>
      </c>
      <c r="J5" s="13">
        <v>4530</v>
      </c>
      <c r="K5" s="13">
        <v>4499</v>
      </c>
      <c r="L5" s="13">
        <v>5093</v>
      </c>
      <c r="M5" s="13">
        <v>5061</v>
      </c>
      <c r="N5" s="17">
        <f t="shared" ref="N5:N23" si="0">SUM(B5:M5)</f>
        <v>54533</v>
      </c>
      <c r="O5" s="15" t="s">
        <v>11</v>
      </c>
    </row>
    <row r="6" spans="1:15" ht="15.6" x14ac:dyDescent="0.3">
      <c r="A6" s="15" t="s">
        <v>25</v>
      </c>
      <c r="B6" s="13">
        <f>SUM(54*21)</f>
        <v>1134</v>
      </c>
      <c r="C6" s="16">
        <f>SUM(21*43.9)</f>
        <v>921.9</v>
      </c>
      <c r="D6" s="13">
        <f>SUM(49*20)</f>
        <v>980</v>
      </c>
      <c r="E6" s="13">
        <f>SUM(47*23)</f>
        <v>1081</v>
      </c>
      <c r="F6" s="13">
        <f>SUM(45*21)</f>
        <v>945</v>
      </c>
      <c r="G6" s="13">
        <f>SUM(43*21)</f>
        <v>903</v>
      </c>
      <c r="H6" s="13">
        <f>SUM(49*23)</f>
        <v>1127</v>
      </c>
      <c r="I6" s="13">
        <f>SUM(21*51)</f>
        <v>1071</v>
      </c>
      <c r="J6" s="13">
        <f>SUM(15*51)</f>
        <v>765</v>
      </c>
      <c r="K6" s="13">
        <f>SUM(50*21)</f>
        <v>1050</v>
      </c>
      <c r="L6" s="13">
        <v>1155</v>
      </c>
      <c r="M6" s="13">
        <v>1260</v>
      </c>
      <c r="N6" s="17">
        <f t="shared" si="0"/>
        <v>12392.9</v>
      </c>
      <c r="O6" s="15" t="s">
        <v>0</v>
      </c>
    </row>
    <row r="7" spans="1:15" ht="15.6" x14ac:dyDescent="0.3">
      <c r="A7" s="15" t="s">
        <v>49</v>
      </c>
      <c r="B7" s="13">
        <f>SUM(55*21)</f>
        <v>1155</v>
      </c>
      <c r="C7" s="13">
        <f>SUM(51*21)</f>
        <v>1071</v>
      </c>
      <c r="D7" s="13">
        <f>SUM(20*55)</f>
        <v>1100</v>
      </c>
      <c r="E7" s="13">
        <f>SUM(56*21)</f>
        <v>1176</v>
      </c>
      <c r="F7" s="13">
        <f>SUM(45*20)</f>
        <v>900</v>
      </c>
      <c r="G7" s="16">
        <f>SUM(47.2*21)</f>
        <v>991.2</v>
      </c>
      <c r="H7" s="13">
        <f>SUM(44*23)</f>
        <v>1012</v>
      </c>
      <c r="I7" s="16">
        <f>SUM(47.4*21)</f>
        <v>995.4</v>
      </c>
      <c r="J7" s="16">
        <f>SUM(16*47.2)</f>
        <v>755.2</v>
      </c>
      <c r="K7" s="16">
        <f>SUM(45.67*21)</f>
        <v>959.07</v>
      </c>
      <c r="L7" s="13">
        <v>920</v>
      </c>
      <c r="M7" s="13">
        <v>989</v>
      </c>
      <c r="N7" s="17">
        <f t="shared" si="0"/>
        <v>12023.87</v>
      </c>
      <c r="O7" s="15" t="s">
        <v>39</v>
      </c>
    </row>
    <row r="8" spans="1:15" ht="15.6" x14ac:dyDescent="0.3">
      <c r="A8" s="15" t="s">
        <v>12</v>
      </c>
      <c r="B8" s="13">
        <v>0</v>
      </c>
      <c r="C8" s="13">
        <v>0</v>
      </c>
      <c r="D8" s="13">
        <v>0</v>
      </c>
      <c r="E8" s="13">
        <v>0</v>
      </c>
      <c r="F8" s="13">
        <v>895</v>
      </c>
      <c r="G8" s="13">
        <v>1050</v>
      </c>
      <c r="H8" s="13">
        <v>1028</v>
      </c>
      <c r="I8" s="13">
        <v>0</v>
      </c>
      <c r="J8" s="13">
        <v>0</v>
      </c>
      <c r="K8" s="13">
        <v>0</v>
      </c>
      <c r="L8" s="13">
        <v>1105</v>
      </c>
      <c r="M8" s="13">
        <v>1292</v>
      </c>
      <c r="N8" s="17">
        <f t="shared" si="0"/>
        <v>5370</v>
      </c>
      <c r="O8" s="15" t="s">
        <v>12</v>
      </c>
    </row>
    <row r="9" spans="1:15" ht="15.6" x14ac:dyDescent="0.3">
      <c r="A9" s="15" t="s">
        <v>13</v>
      </c>
      <c r="B9" s="13">
        <v>2734</v>
      </c>
      <c r="C9" s="13">
        <v>3082</v>
      </c>
      <c r="D9" s="13">
        <v>2373</v>
      </c>
      <c r="E9" s="13">
        <v>4338</v>
      </c>
      <c r="F9" s="13">
        <v>2699</v>
      </c>
      <c r="G9" s="13">
        <v>2056</v>
      </c>
      <c r="H9" s="13">
        <v>2601</v>
      </c>
      <c r="I9" s="13">
        <v>2190</v>
      </c>
      <c r="J9" s="13">
        <v>1510</v>
      </c>
      <c r="K9" s="13">
        <v>2303</v>
      </c>
      <c r="L9" s="13">
        <v>2135</v>
      </c>
      <c r="M9" s="13">
        <v>2170</v>
      </c>
      <c r="N9" s="17">
        <f t="shared" si="0"/>
        <v>30191</v>
      </c>
      <c r="O9" s="15" t="s">
        <v>13</v>
      </c>
    </row>
    <row r="10" spans="1:15" ht="15.6" x14ac:dyDescent="0.3">
      <c r="A10" s="15" t="s">
        <v>42</v>
      </c>
      <c r="B10" s="13">
        <v>1424</v>
      </c>
      <c r="C10" s="13">
        <v>1377</v>
      </c>
      <c r="D10" s="13">
        <v>1665</v>
      </c>
      <c r="E10" s="13">
        <v>2032</v>
      </c>
      <c r="F10" s="13">
        <v>1943</v>
      </c>
      <c r="G10" s="13">
        <v>2056</v>
      </c>
      <c r="H10" s="13">
        <v>1715</v>
      </c>
      <c r="I10" s="13">
        <v>1435</v>
      </c>
      <c r="J10" s="13">
        <v>922</v>
      </c>
      <c r="K10" s="13">
        <v>734</v>
      </c>
      <c r="L10" s="13">
        <v>631</v>
      </c>
      <c r="M10" s="13">
        <v>594</v>
      </c>
      <c r="N10" s="17">
        <f t="shared" si="0"/>
        <v>16528</v>
      </c>
      <c r="O10" s="18" t="s">
        <v>1</v>
      </c>
    </row>
    <row r="11" spans="1:15" ht="15.6" x14ac:dyDescent="0.3">
      <c r="A11" s="15" t="s">
        <v>43</v>
      </c>
      <c r="B11" s="13">
        <v>697</v>
      </c>
      <c r="C11" s="13">
        <v>819</v>
      </c>
      <c r="D11" s="13">
        <v>365</v>
      </c>
      <c r="E11" s="13">
        <v>1275</v>
      </c>
      <c r="F11" s="13">
        <v>750</v>
      </c>
      <c r="G11" s="13">
        <v>856</v>
      </c>
      <c r="H11" s="13">
        <v>901</v>
      </c>
      <c r="I11" s="13">
        <v>1224</v>
      </c>
      <c r="J11" s="13">
        <v>756</v>
      </c>
      <c r="K11" s="13">
        <v>791</v>
      </c>
      <c r="L11" s="13">
        <v>1045</v>
      </c>
      <c r="M11" s="13">
        <v>1190</v>
      </c>
      <c r="N11" s="17">
        <f t="shared" si="0"/>
        <v>10669</v>
      </c>
      <c r="O11" s="18" t="s">
        <v>14</v>
      </c>
    </row>
    <row r="12" spans="1:15" ht="15.6" x14ac:dyDescent="0.3">
      <c r="A12" s="15" t="s">
        <v>15</v>
      </c>
      <c r="B12" s="13">
        <v>6355</v>
      </c>
      <c r="C12" s="13">
        <v>6744</v>
      </c>
      <c r="D12" s="13">
        <v>5683</v>
      </c>
      <c r="E12" s="13">
        <v>6374</v>
      </c>
      <c r="F12" s="13">
        <v>4869</v>
      </c>
      <c r="G12" s="13">
        <v>5966</v>
      </c>
      <c r="H12" s="13">
        <v>5365</v>
      </c>
      <c r="I12" s="13">
        <v>4669</v>
      </c>
      <c r="J12" s="13">
        <v>4558</v>
      </c>
      <c r="K12" s="13">
        <v>6017</v>
      </c>
      <c r="L12" s="13">
        <v>6561</v>
      </c>
      <c r="M12" s="13">
        <v>7084</v>
      </c>
      <c r="N12" s="17">
        <f t="shared" si="0"/>
        <v>70245</v>
      </c>
      <c r="O12" s="15" t="s">
        <v>15</v>
      </c>
    </row>
    <row r="13" spans="1:15" ht="15.6" x14ac:dyDescent="0.3">
      <c r="A13" s="15" t="s">
        <v>30</v>
      </c>
      <c r="B13" s="13">
        <v>5275</v>
      </c>
      <c r="C13" s="13">
        <v>4300</v>
      </c>
      <c r="D13" s="13">
        <v>5440</v>
      </c>
      <c r="E13" s="13">
        <v>6120</v>
      </c>
      <c r="F13" s="13">
        <v>6502</v>
      </c>
      <c r="G13" s="13">
        <v>5802</v>
      </c>
      <c r="H13" s="13">
        <v>4100</v>
      </c>
      <c r="I13" s="13">
        <v>4200</v>
      </c>
      <c r="J13" s="13">
        <v>2311</v>
      </c>
      <c r="K13" s="13">
        <v>5802</v>
      </c>
      <c r="L13" s="13">
        <v>3038</v>
      </c>
      <c r="M13" s="13">
        <v>3628</v>
      </c>
      <c r="N13" s="17">
        <f t="shared" si="0"/>
        <v>56518</v>
      </c>
      <c r="O13" s="15" t="s">
        <v>16</v>
      </c>
    </row>
    <row r="14" spans="1:15" ht="15.6" x14ac:dyDescent="0.3">
      <c r="A14" s="15" t="s">
        <v>28</v>
      </c>
      <c r="B14" s="13">
        <v>3506</v>
      </c>
      <c r="C14" s="13">
        <v>3956</v>
      </c>
      <c r="D14" s="13">
        <v>4456</v>
      </c>
      <c r="E14" s="13">
        <v>5020</v>
      </c>
      <c r="F14" s="13">
        <v>3306</v>
      </c>
      <c r="G14" s="13">
        <v>3689</v>
      </c>
      <c r="H14" s="13">
        <v>4019</v>
      </c>
      <c r="I14" s="13">
        <v>4017</v>
      </c>
      <c r="J14" s="13">
        <v>2248</v>
      </c>
      <c r="K14" s="13">
        <v>3210</v>
      </c>
      <c r="L14" s="13">
        <v>3565</v>
      </c>
      <c r="M14" s="13">
        <v>1751</v>
      </c>
      <c r="N14" s="17">
        <f t="shared" si="0"/>
        <v>42743</v>
      </c>
      <c r="O14" s="15" t="s">
        <v>24</v>
      </c>
    </row>
    <row r="15" spans="1:15" ht="15.6" x14ac:dyDescent="0.3">
      <c r="A15" s="15" t="s">
        <v>44</v>
      </c>
      <c r="B15" s="13">
        <v>1470</v>
      </c>
      <c r="C15" s="13">
        <v>1446</v>
      </c>
      <c r="D15" s="13">
        <v>1226</v>
      </c>
      <c r="E15" s="13">
        <v>1247</v>
      </c>
      <c r="F15" s="13">
        <v>1042</v>
      </c>
      <c r="G15" s="13">
        <v>1092</v>
      </c>
      <c r="H15" s="13">
        <v>1132</v>
      </c>
      <c r="I15" s="13">
        <v>1096</v>
      </c>
      <c r="J15" s="13">
        <v>1042</v>
      </c>
      <c r="K15" s="13">
        <v>1084</v>
      </c>
      <c r="L15" s="13">
        <v>1096</v>
      </c>
      <c r="M15" s="13">
        <v>1108</v>
      </c>
      <c r="N15" s="17">
        <f t="shared" si="0"/>
        <v>14081</v>
      </c>
      <c r="O15" s="18" t="s">
        <v>17</v>
      </c>
    </row>
    <row r="16" spans="1:15" ht="15.6" x14ac:dyDescent="0.3">
      <c r="A16" s="15" t="s">
        <v>45</v>
      </c>
      <c r="B16" s="13">
        <v>5047</v>
      </c>
      <c r="C16" s="13">
        <v>5794</v>
      </c>
      <c r="D16" s="13">
        <v>5086</v>
      </c>
      <c r="E16" s="13">
        <v>6315</v>
      </c>
      <c r="F16" s="13">
        <v>0</v>
      </c>
      <c r="G16" s="13">
        <v>0</v>
      </c>
      <c r="H16" s="13">
        <v>0</v>
      </c>
      <c r="I16" s="13">
        <v>0</v>
      </c>
      <c r="J16" s="13">
        <v>2812</v>
      </c>
      <c r="K16" s="13">
        <v>5270</v>
      </c>
      <c r="L16" s="13">
        <v>5239</v>
      </c>
      <c r="M16" s="13">
        <v>5611</v>
      </c>
      <c r="N16" s="17">
        <f t="shared" si="0"/>
        <v>41174</v>
      </c>
      <c r="O16" s="18" t="s">
        <v>18</v>
      </c>
    </row>
    <row r="17" spans="1:15" ht="15.6" x14ac:dyDescent="0.3">
      <c r="A17" s="15" t="s">
        <v>46</v>
      </c>
      <c r="B17" s="13">
        <v>1304</v>
      </c>
      <c r="C17" s="13">
        <v>1040</v>
      </c>
      <c r="D17" s="13">
        <v>1994</v>
      </c>
      <c r="E17" s="13">
        <v>1628</v>
      </c>
      <c r="F17" s="13">
        <v>1516</v>
      </c>
      <c r="G17" s="13">
        <v>1646</v>
      </c>
      <c r="H17" s="13">
        <v>1903</v>
      </c>
      <c r="I17" s="13">
        <v>1501</v>
      </c>
      <c r="J17" s="13">
        <v>1293</v>
      </c>
      <c r="K17" s="13">
        <v>1487</v>
      </c>
      <c r="L17" s="13">
        <v>1632</v>
      </c>
      <c r="M17" s="13">
        <v>1602</v>
      </c>
      <c r="N17" s="17">
        <f t="shared" si="0"/>
        <v>18546</v>
      </c>
      <c r="O17" s="18" t="s">
        <v>19</v>
      </c>
    </row>
    <row r="18" spans="1:15" ht="15.6" x14ac:dyDescent="0.3">
      <c r="A18" s="15" t="s">
        <v>47</v>
      </c>
      <c r="B18" s="13">
        <v>1216</v>
      </c>
      <c r="C18" s="13">
        <v>1395</v>
      </c>
      <c r="D18" s="13">
        <v>1581</v>
      </c>
      <c r="E18" s="13">
        <v>1206</v>
      </c>
      <c r="F18" s="13">
        <v>1309</v>
      </c>
      <c r="G18" s="13">
        <v>1309</v>
      </c>
      <c r="H18" s="13">
        <v>1309</v>
      </c>
      <c r="I18" s="13">
        <v>1377</v>
      </c>
      <c r="J18" s="13">
        <v>858</v>
      </c>
      <c r="K18" s="13">
        <v>969</v>
      </c>
      <c r="L18" s="13">
        <v>960</v>
      </c>
      <c r="M18" s="13">
        <v>986</v>
      </c>
      <c r="N18" s="17">
        <f t="shared" si="0"/>
        <v>14475</v>
      </c>
      <c r="O18" s="18" t="s">
        <v>20</v>
      </c>
    </row>
    <row r="19" spans="1:15" ht="15.6" x14ac:dyDescent="0.3">
      <c r="A19" s="15" t="s">
        <v>38</v>
      </c>
      <c r="B19" s="13">
        <v>1297</v>
      </c>
      <c r="C19" s="13">
        <v>1395</v>
      </c>
      <c r="D19" s="13">
        <v>1546</v>
      </c>
      <c r="E19" s="13">
        <v>2641</v>
      </c>
      <c r="F19" s="13">
        <v>1725</v>
      </c>
      <c r="G19" s="13">
        <v>1725</v>
      </c>
      <c r="H19" s="13">
        <v>1220</v>
      </c>
      <c r="I19" s="13">
        <v>1277</v>
      </c>
      <c r="J19" s="13">
        <v>998</v>
      </c>
      <c r="K19" s="13">
        <v>1170</v>
      </c>
      <c r="L19" s="13">
        <v>1216</v>
      </c>
      <c r="M19" s="13">
        <v>1428</v>
      </c>
      <c r="N19" s="17">
        <f t="shared" si="0"/>
        <v>17638</v>
      </c>
      <c r="O19" s="15" t="s">
        <v>26</v>
      </c>
    </row>
    <row r="20" spans="1:15" ht="15.6" x14ac:dyDescent="0.3">
      <c r="A20" s="19" t="s">
        <v>41</v>
      </c>
      <c r="B20" s="13">
        <v>1140</v>
      </c>
      <c r="C20" s="13">
        <v>359</v>
      </c>
      <c r="D20" s="13">
        <v>133</v>
      </c>
      <c r="E20" s="13">
        <v>777</v>
      </c>
      <c r="F20" s="13">
        <v>269</v>
      </c>
      <c r="G20" s="13">
        <v>232</v>
      </c>
      <c r="H20" s="13">
        <v>976</v>
      </c>
      <c r="I20" s="13">
        <v>689</v>
      </c>
      <c r="J20" s="13">
        <v>569</v>
      </c>
      <c r="K20" s="13">
        <v>350</v>
      </c>
      <c r="L20" s="13">
        <v>194</v>
      </c>
      <c r="M20" s="13">
        <v>901</v>
      </c>
      <c r="N20" s="20">
        <f t="shared" si="0"/>
        <v>6589</v>
      </c>
      <c r="O20" s="15" t="s">
        <v>41</v>
      </c>
    </row>
    <row r="21" spans="1:15" ht="16.2" thickBot="1" x14ac:dyDescent="0.35">
      <c r="A21" s="21" t="s">
        <v>27</v>
      </c>
      <c r="B21" s="13">
        <v>864</v>
      </c>
      <c r="C21" s="13">
        <v>838</v>
      </c>
      <c r="D21" s="13">
        <v>783</v>
      </c>
      <c r="E21" s="13">
        <v>905</v>
      </c>
      <c r="F21" s="13">
        <v>780</v>
      </c>
      <c r="G21" s="13">
        <v>865</v>
      </c>
      <c r="H21" s="13">
        <v>953</v>
      </c>
      <c r="I21" s="13">
        <v>994</v>
      </c>
      <c r="J21" s="13">
        <v>924</v>
      </c>
      <c r="K21" s="13">
        <v>823</v>
      </c>
      <c r="L21" s="13">
        <v>823</v>
      </c>
      <c r="M21" s="13">
        <v>854</v>
      </c>
      <c r="N21" s="22">
        <f t="shared" si="0"/>
        <v>10406</v>
      </c>
      <c r="O21" s="15" t="s">
        <v>27</v>
      </c>
    </row>
    <row r="22" spans="1:15" ht="15.6" x14ac:dyDescent="0.3">
      <c r="A22" s="12" t="s">
        <v>22</v>
      </c>
      <c r="B22" s="23">
        <f>SUM(B3:B21)</f>
        <v>46402</v>
      </c>
      <c r="C22" s="24">
        <f t="shared" ref="C22:N22" si="1">SUM(C3:C21)</f>
        <v>42188.9</v>
      </c>
      <c r="D22" s="24">
        <f t="shared" si="1"/>
        <v>44480</v>
      </c>
      <c r="E22" s="24">
        <f t="shared" si="1"/>
        <v>54982</v>
      </c>
      <c r="F22" s="24">
        <f t="shared" si="1"/>
        <v>40832</v>
      </c>
      <c r="G22" s="24">
        <f t="shared" si="1"/>
        <v>40622.199999999997</v>
      </c>
      <c r="H22" s="24">
        <f t="shared" si="1"/>
        <v>40319</v>
      </c>
      <c r="I22" s="24">
        <f t="shared" si="1"/>
        <v>37252.9</v>
      </c>
      <c r="J22" s="24">
        <f t="shared" si="1"/>
        <v>32825.800000000003</v>
      </c>
      <c r="K22" s="24">
        <f t="shared" si="1"/>
        <v>42911.520000000004</v>
      </c>
      <c r="L22" s="24">
        <f t="shared" si="1"/>
        <v>43209</v>
      </c>
      <c r="M22" s="25">
        <f t="shared" si="1"/>
        <v>38565</v>
      </c>
      <c r="N22" s="26">
        <f t="shared" si="1"/>
        <v>504590.32</v>
      </c>
      <c r="O22" s="15" t="s">
        <v>22</v>
      </c>
    </row>
    <row r="23" spans="1:15" ht="16.2" thickBot="1" x14ac:dyDescent="0.35">
      <c r="A23" s="21" t="s">
        <v>21</v>
      </c>
      <c r="B23" s="27">
        <v>58251</v>
      </c>
      <c r="C23" s="27">
        <v>58427</v>
      </c>
      <c r="D23" s="27">
        <v>47138</v>
      </c>
      <c r="E23" s="27">
        <v>49612</v>
      </c>
      <c r="F23" s="27">
        <v>49116</v>
      </c>
      <c r="G23" s="27">
        <v>46035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8">
        <f t="shared" si="0"/>
        <v>308579</v>
      </c>
      <c r="O23" s="19" t="s">
        <v>21</v>
      </c>
    </row>
    <row r="24" spans="1:15" ht="16.2" thickBot="1" x14ac:dyDescent="0.35">
      <c r="A24" s="29" t="s">
        <v>2</v>
      </c>
      <c r="B24" s="30">
        <f>SUM(B22:B23)</f>
        <v>104653</v>
      </c>
      <c r="C24" s="31">
        <f t="shared" ref="C24:M24" si="2">SUM(C22:C23)</f>
        <v>100615.9</v>
      </c>
      <c r="D24" s="31">
        <f t="shared" si="2"/>
        <v>91618</v>
      </c>
      <c r="E24" s="31">
        <f t="shared" si="2"/>
        <v>104594</v>
      </c>
      <c r="F24" s="31">
        <f t="shared" si="2"/>
        <v>89948</v>
      </c>
      <c r="G24" s="31">
        <f>SUM(G22:G23)</f>
        <v>86657.2</v>
      </c>
      <c r="H24" s="31">
        <f t="shared" si="2"/>
        <v>40319</v>
      </c>
      <c r="I24" s="31">
        <f t="shared" si="2"/>
        <v>37252.9</v>
      </c>
      <c r="J24" s="31">
        <f t="shared" si="2"/>
        <v>32825.800000000003</v>
      </c>
      <c r="K24" s="31">
        <f>SUM(K22:K23)</f>
        <v>42911.520000000004</v>
      </c>
      <c r="L24" s="31">
        <f>SUM(L22:L23)</f>
        <v>43209</v>
      </c>
      <c r="M24" s="32">
        <f t="shared" si="2"/>
        <v>38565</v>
      </c>
      <c r="N24" s="33">
        <f>SUM(N22:N23)</f>
        <v>813169.32000000007</v>
      </c>
      <c r="O24" s="29" t="s">
        <v>23</v>
      </c>
    </row>
    <row r="25" spans="1:15" ht="15.6" x14ac:dyDescent="0.3">
      <c r="A25" s="1"/>
      <c r="B25" s="34"/>
      <c r="C25" s="35"/>
      <c r="D25" s="34"/>
      <c r="E25" s="34"/>
      <c r="G25" s="36"/>
      <c r="H25" s="34"/>
      <c r="I25" s="34"/>
      <c r="J25" s="34"/>
      <c r="K25" s="34"/>
      <c r="L25" s="34"/>
      <c r="M25" s="34"/>
      <c r="N25" s="37"/>
    </row>
    <row r="26" spans="1:15" ht="15.6" x14ac:dyDescent="0.3">
      <c r="A26" s="1"/>
      <c r="B26" s="3"/>
      <c r="C26" s="38"/>
      <c r="D26" s="3"/>
      <c r="E26" s="3"/>
      <c r="F26" s="3"/>
      <c r="G26" s="3"/>
      <c r="H26" s="3"/>
      <c r="I26" s="3"/>
      <c r="J26" s="39"/>
      <c r="K26" s="3"/>
      <c r="L26" s="40"/>
      <c r="M26" s="3"/>
      <c r="N26" s="41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5029ACD83604185340CFFA62E0F27" ma:contentTypeVersion="13" ma:contentTypeDescription="Create a new document." ma:contentTypeScope="" ma:versionID="35fafdc15e0b26f775953ca7f023a5d5">
  <xsd:schema xmlns:xsd="http://www.w3.org/2001/XMLSchema" xmlns:xs="http://www.w3.org/2001/XMLSchema" xmlns:p="http://schemas.microsoft.com/office/2006/metadata/properties" xmlns:ns2="e544fc26-1fa1-4fde-b531-52cfe861d5d2" xmlns:ns3="d461eb74-57db-4443-a988-78820618c7d8" targetNamespace="http://schemas.microsoft.com/office/2006/metadata/properties" ma:root="true" ma:fieldsID="96cd77bf73828141aefad2dd931d9dd0" ns2:_="" ns3:_="">
    <xsd:import namespace="e544fc26-1fa1-4fde-b531-52cfe861d5d2"/>
    <xsd:import namespace="d461eb74-57db-4443-a988-78820618c7d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fc26-1fa1-4fde-b531-52cfe861d5d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cc8069b-6d0b-4791-be13-440643dbdf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1eb74-57db-4443-a988-78820618c7d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8a62b26-3a8b-4fe0-a63d-d962b8f4315a}" ma:internalName="TaxCatchAll" ma:showField="CatchAllData" ma:web="d461eb74-57db-4443-a988-78820618c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61eb74-57db-4443-a988-78820618c7d8" xsi:nil="true"/>
    <lcf76f155ced4ddcb4097134ff3c332f xmlns="e544fc26-1fa1-4fde-b531-52cfe861d5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1AF3EF-F169-46CD-9F7E-8953C1A746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DEB695-904C-419B-97D0-CBD25A316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4fc26-1fa1-4fde-b531-52cfe861d5d2"/>
    <ds:schemaRef ds:uri="d461eb74-57db-4443-a988-78820618c7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CB274A-67DB-46DD-ADE6-448FE7CE02C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e544fc26-1fa1-4fde-b531-52cfe861d5d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461eb74-57db-4443-a988-78820618c7d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Yurteri, Alison</cp:lastModifiedBy>
  <cp:lastPrinted>2013-01-28T16:46:14Z</cp:lastPrinted>
  <dcterms:created xsi:type="dcterms:W3CDTF">2000-02-14T09:15:48Z</dcterms:created>
  <dcterms:modified xsi:type="dcterms:W3CDTF">2025-07-31T14:13:06Z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846320-6107-4951-9533-0dcc1ee88933_Enabled">
    <vt:lpwstr>true</vt:lpwstr>
  </property>
  <property fmtid="{D5CDD505-2E9C-101B-9397-08002B2CF9AE}" pid="3" name="MSIP_Label_fa846320-6107-4951-9533-0dcc1ee88933_SetDate">
    <vt:lpwstr>2024-07-03T07:34:09Z</vt:lpwstr>
  </property>
  <property fmtid="{D5CDD505-2E9C-101B-9397-08002B2CF9AE}" pid="4" name="MSIP_Label_fa846320-6107-4951-9533-0dcc1ee88933_Method">
    <vt:lpwstr>Standard</vt:lpwstr>
  </property>
  <property fmtid="{D5CDD505-2E9C-101B-9397-08002B2CF9AE}" pid="5" name="MSIP_Label_fa846320-6107-4951-9533-0dcc1ee88933_Name">
    <vt:lpwstr>Official</vt:lpwstr>
  </property>
  <property fmtid="{D5CDD505-2E9C-101B-9397-08002B2CF9AE}" pid="6" name="MSIP_Label_fa846320-6107-4951-9533-0dcc1ee88933_SiteId">
    <vt:lpwstr>270f62b3-8ca4-4d63-8a80-ffcb1f61fe04</vt:lpwstr>
  </property>
  <property fmtid="{D5CDD505-2E9C-101B-9397-08002B2CF9AE}" pid="7" name="MSIP_Label_fa846320-6107-4951-9533-0dcc1ee88933_ActionId">
    <vt:lpwstr>83570611-36ca-4a5e-886c-290261367ea5</vt:lpwstr>
  </property>
  <property fmtid="{D5CDD505-2E9C-101B-9397-08002B2CF9AE}" pid="8" name="MSIP_Label_fa846320-6107-4951-9533-0dcc1ee88933_ContentBits">
    <vt:lpwstr>4</vt:lpwstr>
  </property>
  <property fmtid="{D5CDD505-2E9C-101B-9397-08002B2CF9AE}" pid="9" name="ContentTypeId">
    <vt:lpwstr>0x0101008DA5029ACD83604185340CFFA62E0F27</vt:lpwstr>
  </property>
  <property fmtid="{D5CDD505-2E9C-101B-9397-08002B2CF9AE}" pid="10" name="MediaServiceImageTags">
    <vt:lpwstr/>
  </property>
</Properties>
</file>