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V" sheetId="1" state="visible" r:id="rId2"/>
    <sheet name="Sheet2" sheetId="2" state="visible" r:id="rId3"/>
    <sheet name="location " sheetId="3" state="hidden" r:id="rId4"/>
  </sheets>
  <definedNames>
    <definedName function="false" hidden="false" localSheetId="0" name="_xlnm.Print_Area" vbProcedure="false">SOV!$A$3:$T$74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Average cost between values @ Jan 31 &amp; Jul  31
More interesting details</t>
        </r>
      </text>
    </comment>
    <comment ref="B40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Interesting detail</t>
        </r>
      </text>
    </comment>
    <comment ref="B44" authorId="0">
      <text>
        <r>
          <rPr>
            <sz val="11"/>
            <color rgb="FF000000"/>
            <rFont val="Calibri"/>
            <family val="2"/>
            <charset val="1"/>
          </rPr>
          <t xml:space="preserve">Captain Black:
</t>
        </r>
        <r>
          <rPr>
            <sz val="9"/>
            <color rgb="FF000000"/>
            <rFont val="Tahoma"/>
            <family val="2"/>
            <charset val="1"/>
          </rPr>
          <t xml:space="preserve">Intersting Detail
</t>
        </r>
      </text>
    </comment>
  </commentList>
</comments>
</file>

<file path=xl/sharedStrings.xml><?xml version="1.0" encoding="utf-8"?>
<sst xmlns="http://schemas.openxmlformats.org/spreadsheetml/2006/main" count="293" uniqueCount="183">
  <si>
    <t xml:space="preserve">Stock &amp; Inventory</t>
  </si>
  <si>
    <t xml:space="preserve">Ground Up</t>
  </si>
  <si>
    <t xml:space="preserve">Primary</t>
  </si>
  <si>
    <t xml:space="preserve">Excess Option 1</t>
  </si>
  <si>
    <t xml:space="preserve">Excess Option 2</t>
  </si>
  <si>
    <t xml:space="preserve">Year Built</t>
  </si>
  <si>
    <t xml:space="preserve">Construction Type</t>
  </si>
  <si>
    <t xml:space="preserve">Square Feet</t>
  </si>
  <si>
    <t xml:space="preserve"># stories</t>
  </si>
  <si>
    <t xml:space="preserve">Sprinklered</t>
  </si>
  <si>
    <t xml:space="preserve">Case Goods</t>
  </si>
  <si>
    <t xml:space="preserve">Bulk Wine</t>
  </si>
  <si>
    <t xml:space="preserve">Total $25m xs $25m MAX</t>
  </si>
  <si>
    <t xml:space="preserve">Total $25m xs $25m AVE</t>
  </si>
  <si>
    <t xml:space="preserve">Total $32.5m xs $25m MAX</t>
  </si>
  <si>
    <t xml:space="preserve">Total $32.5m xs $25m AVE</t>
  </si>
  <si>
    <t xml:space="preserve">COST</t>
  </si>
  <si>
    <t xml:space="preserve">FOB (+30%)</t>
  </si>
  <si>
    <t xml:space="preserve">Retail (+50%)</t>
  </si>
  <si>
    <t xml:space="preserve">@ COST </t>
  </si>
  <si>
    <t xml:space="preserve">Cased @ FOB Bulk @ Cost</t>
  </si>
  <si>
    <t xml:space="preserve">Comments</t>
  </si>
  <si>
    <t xml:space="preserve">Boris- 123 Main St New York</t>
  </si>
  <si>
    <t xml:space="preserve">Bldg 1-Residence</t>
  </si>
  <si>
    <t xml:space="preserve">Concrete Tilt-Up</t>
  </si>
  <si>
    <t xml:space="preserve">Yes</t>
  </si>
  <si>
    <t xml:space="preserve">Bldg 2-Office</t>
  </si>
  <si>
    <t xml:space="preserve">Metal</t>
  </si>
  <si>
    <t xml:space="preserve">SUBTOTAL</t>
  </si>
  <si>
    <t xml:space="preserve">456 Park Ave, Los Angeles, CA</t>
  </si>
  <si>
    <t xml:space="preserve">The Mansion - 789 Washington Blvd, Chicago</t>
  </si>
  <si>
    <t xml:space="preserve">Steel/Insulated</t>
  </si>
  <si>
    <t xml:space="preserve">Metal/Concrete</t>
  </si>
  <si>
    <t xml:space="preserve">Bldg 3-Retail</t>
  </si>
  <si>
    <t xml:space="preserve">Non-Combustible</t>
  </si>
  <si>
    <t xml:space="preserve">Bldg 4-Industrial</t>
  </si>
  <si>
    <t xml:space="preserve">Bldg 5-Warehouse</t>
  </si>
  <si>
    <t xml:space="preserve">F/Concrete</t>
  </si>
  <si>
    <t xml:space="preserve">321 Maple St, Houston, TX</t>
  </si>
  <si>
    <t xml:space="preserve">Bldg 1 </t>
  </si>
  <si>
    <t xml:space="preserve">Wood/Concrete</t>
  </si>
  <si>
    <t xml:space="preserve">The Park - 159 Elm St, Philadelphia</t>
  </si>
  <si>
    <t xml:space="preserve">Frame</t>
  </si>
  <si>
    <t xml:space="preserve">No</t>
  </si>
  <si>
    <t xml:space="preserve">Modified Fire Resistive</t>
  </si>
  <si>
    <t xml:space="preserve">741 Evergreen Terrace, Springfiel</t>
  </si>
  <si>
    <t xml:space="preserve">2801 Ocean Avenue, Brooklyn</t>
  </si>
  <si>
    <t xml:space="preserve">Stone Block</t>
  </si>
  <si>
    <t xml:space="preserve">1664 Mountain Drive, Beverly Hills</t>
  </si>
  <si>
    <t xml:space="preserve">55 South Fair Oaks Avenue, Pasadena</t>
  </si>
  <si>
    <t xml:space="preserve">Concrete</t>
  </si>
  <si>
    <t xml:space="preserve">1001 Fifth Avenue, New York</t>
  </si>
  <si>
    <t xml:space="preserve">1234 Main Street, Anytown</t>
  </si>
  <si>
    <t xml:space="preserve">9876 Park Avenue, Big City</t>
  </si>
  <si>
    <t xml:space="preserve">4567 Oak Street, Smallville</t>
  </si>
  <si>
    <t xml:space="preserve">Steel</t>
  </si>
  <si>
    <t xml:space="preserve">Partial</t>
  </si>
  <si>
    <t xml:space="preserve">3456 Elm Street, Metropolis</t>
  </si>
  <si>
    <t xml:space="preserve">6789 Pine Street, Suburbia</t>
  </si>
  <si>
    <t xml:space="preserve">Building 1 - Grocery Store</t>
  </si>
  <si>
    <t xml:space="preserve">1877 2012</t>
  </si>
  <si>
    <t xml:space="preserve">Retrofitted</t>
  </si>
  <si>
    <t xml:space="preserve">Cement Building with Metal Roof</t>
  </si>
  <si>
    <t xml:space="preserve">Building 2 - Vintage House</t>
  </si>
  <si>
    <t xml:space="preserve">5678 Cedar Street, Uptown, MA 67890 - Grocery Store #2</t>
  </si>
  <si>
    <t xml:space="preserve">2345 Maple Street, Downtown, TX 56789 - FTX</t>
  </si>
  <si>
    <t xml:space="preserve">THE BOTTLE SHOP</t>
  </si>
  <si>
    <t xml:space="preserve">Inventory locations: </t>
  </si>
  <si>
    <t xml:space="preserve">123 Main Street, County A, ST 00000 - The Bottle Shop</t>
  </si>
  <si>
    <t xml:space="preserve">456 Park Avenue, County B, ST 11111 - The Wine Cellar</t>
  </si>
  <si>
    <t xml:space="preserve">789 Oak Street, County C, ST 22222 - The Spirit House</t>
  </si>
  <si>
    <t xml:space="preserve">321 Elm Street, County D, ST 33333 - The Whiskey Den</t>
  </si>
  <si>
    <t xml:space="preserve">159 Pine Street, County E, ST 44444 - The Craft Brewery</t>
  </si>
  <si>
    <t xml:space="preserve">753 Cedar Street, County F, ST 55555 - The Distillery</t>
  </si>
  <si>
    <t xml:space="preserve">951 Maple Street, County G, ST 66666 - The Taproom</t>
  </si>
  <si>
    <t xml:space="preserve">147 Birch Street, County H, ST 77777 - The Brewhouse</t>
  </si>
  <si>
    <t xml:space="preserve">659 Willow Street, County I, ST 88888 - The Alehouse</t>
  </si>
  <si>
    <t xml:space="preserve">852 Spruce Street, County J, ST 99999 - The Cider Mill</t>
  </si>
  <si>
    <t xml:space="preserve">741 Cedar Street, County K, ST 00000 - The Tasting Room</t>
  </si>
  <si>
    <t xml:space="preserve">528 Oak Street, County L, ST 11111 - The Barrel House</t>
  </si>
  <si>
    <t xml:space="preserve">319 Pine Street, County M, ST 22222 - The Taproom</t>
  </si>
  <si>
    <t xml:space="preserve">147 Birch Street, County N, ST 33333 - The Bottle Shop</t>
  </si>
  <si>
    <t xml:space="preserve">659 Willow Street, County O, ST 44444 - The Pub</t>
  </si>
  <si>
    <t xml:space="preserve">852 Spruce Street, County P, ST 55555 - The Brewery</t>
  </si>
  <si>
    <t xml:space="preserve">741 Cedar Street, County Q, ST 66666 - The Tap House</t>
  </si>
  <si>
    <t xml:space="preserve">123 Storage Way, Anytown, ST 12345 - Big Box Storage</t>
  </si>
  <si>
    <t xml:space="preserve">Building #1</t>
  </si>
  <si>
    <t xml:space="preserve">Building #2</t>
  </si>
  <si>
    <t xml:space="preserve">Wood Frame/Metal Roof</t>
  </si>
  <si>
    <t xml:space="preserve">123 Main Street, County 1, ST 00000 - The Grapevine</t>
  </si>
  <si>
    <t xml:space="preserve">456 Park Avenue, County 2, ST 11111 - The Vineyard</t>
  </si>
  <si>
    <t xml:space="preserve">789 Oak Street, County 3, ST 22222 - The Winery</t>
  </si>
  <si>
    <t xml:space="preserve">321 Elm Street, County 4, ST 33333 - The Cellar</t>
  </si>
  <si>
    <t xml:space="preserve">12-8-22 Stock Only SOV</t>
  </si>
  <si>
    <t xml:space="preserve">Masonry</t>
  </si>
  <si>
    <t xml:space="preserve">DESCRIPTIONS </t>
  </si>
  <si>
    <t xml:space="preserve">(All)</t>
  </si>
  <si>
    <t xml:space="preserve">ownership</t>
  </si>
  <si>
    <t xml:space="preserve">PDT</t>
  </si>
  <si>
    <t xml:space="preserve">BRN</t>
  </si>
  <si>
    <t xml:space="preserve">OWNERSHIP</t>
  </si>
  <si>
    <t xml:space="preserve">PDG</t>
  </si>
  <si>
    <t xml:space="preserve">(Multiple Items)</t>
  </si>
  <si>
    <t xml:space="preserve">PFC</t>
  </si>
  <si>
    <t xml:space="preserve">Values</t>
  </si>
  <si>
    <t xml:space="preserve">DESCRIPTION (CAT)</t>
  </si>
  <si>
    <t xml:space="preserve">06/30/19</t>
  </si>
  <si>
    <t xml:space="preserve">12/31/2018</t>
  </si>
  <si>
    <t xml:space="preserve">LOC</t>
  </si>
  <si>
    <t xml:space="preserve">Sum of STD CASES</t>
  </si>
  <si>
    <t xml:space="preserve">Sum of EXT CST+TX</t>
  </si>
  <si>
    <t xml:space="preserve">*****AB - AM CYN BOND</t>
  </si>
  <si>
    <t xml:space="preserve">****AB - AM CYN BOND</t>
  </si>
  <si>
    <t xml:space="preserve">*****AL - AMCYN LIB BOND</t>
  </si>
  <si>
    <t xml:space="preserve">****AL - AMCYN LIB BOND</t>
  </si>
  <si>
    <t xml:space="preserve">*****AT - AM CYN TAX PAID</t>
  </si>
  <si>
    <t xml:space="preserve">****AT - AM CYN TAX PAID</t>
  </si>
  <si>
    <t xml:space="preserve">*****AY - AMCYN LIB TXPAID</t>
  </si>
  <si>
    <t xml:space="preserve">****AY - AMCYN LIB TXPAID</t>
  </si>
  <si>
    <t xml:space="preserve">AMERICAN CANYON</t>
  </si>
  <si>
    <t xml:space="preserve">*****B2 - BFE(BENICIA)TXPD</t>
  </si>
  <si>
    <t xml:space="preserve">****B2 - BFE(BENICIA)TXPD</t>
  </si>
  <si>
    <t xml:space="preserve">*****B3 - BOISSET LIB TXPD</t>
  </si>
  <si>
    <t xml:space="preserve">****B3 - BOISSET LIB TXPD</t>
  </si>
  <si>
    <t xml:space="preserve">B2 </t>
  </si>
  <si>
    <t xml:space="preserve">*****BH - BVW HOSP/GUEST</t>
  </si>
  <si>
    <t xml:space="preserve">****BH - BVW HOSP/GUEST</t>
  </si>
  <si>
    <t xml:space="preserve">*****BT - BVW TAXPAID</t>
  </si>
  <si>
    <t xml:space="preserve">****BT - BVW TAXPAID</t>
  </si>
  <si>
    <t xml:space="preserve">BUENA VISTA</t>
  </si>
  <si>
    <t xml:space="preserve">*****DB - DLV BOND</t>
  </si>
  <si>
    <t xml:space="preserve">****DB - DLV BOND</t>
  </si>
  <si>
    <t xml:space="preserve">*****DL - DONOTUSE DLVLBTX</t>
  </si>
  <si>
    <t xml:space="preserve">*****DT - DLV TAXPAID</t>
  </si>
  <si>
    <t xml:space="preserve">****DT - DLV TAXPAID</t>
  </si>
  <si>
    <t xml:space="preserve">DELOACH</t>
  </si>
  <si>
    <t xml:space="preserve">*****EU - BENICIA TPD 0$</t>
  </si>
  <si>
    <t xml:space="preserve">****EU - BENICIA TPD 0$</t>
  </si>
  <si>
    <t xml:space="preserve">*****FF - FREE FLOW BOND</t>
  </si>
  <si>
    <t xml:space="preserve">****FF - FREE FLOW BOND</t>
  </si>
  <si>
    <t xml:space="preserve">*****NB - RACK AND RIDDLE</t>
  </si>
  <si>
    <t xml:space="preserve">****FT - FREE FLOW TXPD</t>
  </si>
  <si>
    <t xml:space="preserve">****PD - DLV PACKAGING/SH</t>
  </si>
  <si>
    <t xml:space="preserve">*****PR - RVC PACKAGING/SH</t>
  </si>
  <si>
    <t xml:space="preserve">****PR - RVC PACKAGING/SH</t>
  </si>
  <si>
    <t xml:space="preserve">*****PT - PARKER TAXPAID</t>
  </si>
  <si>
    <t xml:space="preserve">****PT - PARKER TAXPAID</t>
  </si>
  <si>
    <t xml:space="preserve">BOND BOTTLING LINE</t>
  </si>
  <si>
    <t xml:space="preserve">*****QC - BFE- QC</t>
  </si>
  <si>
    <t xml:space="preserve">****QC - BFE- QC</t>
  </si>
  <si>
    <t xml:space="preserve">*****RA - THE RANCH BOND</t>
  </si>
  <si>
    <t xml:space="preserve">RANCH</t>
  </si>
  <si>
    <t xml:space="preserve">*****RB - RVC BOND</t>
  </si>
  <si>
    <t xml:space="preserve">****RB - RVC BOND</t>
  </si>
  <si>
    <t xml:space="preserve">RAYMOND BOND</t>
  </si>
  <si>
    <t xml:space="preserve">*****RH - RVC HOSP/GUEST</t>
  </si>
  <si>
    <t xml:space="preserve">****RH - RVC HOSP/GUEST</t>
  </si>
  <si>
    <t xml:space="preserve">*****RT - RAYMOND- TAXPAID</t>
  </si>
  <si>
    <t xml:space="preserve">****RT - RAYMOND- TAXPAID</t>
  </si>
  <si>
    <t xml:space="preserve">RAYMOND TR</t>
  </si>
  <si>
    <t xml:space="preserve">*****TT - TOT TAXPAID</t>
  </si>
  <si>
    <t xml:space="preserve">****TT - TOT TAXPAID</t>
  </si>
  <si>
    <t xml:space="preserve">HEALDSBURG</t>
  </si>
  <si>
    <t xml:space="preserve">*****VP - VINPAK BOND</t>
  </si>
  <si>
    <t xml:space="preserve">*****WL - RVC WINE LIVING</t>
  </si>
  <si>
    <t xml:space="preserve">****WL - RVC WINE LIVING</t>
  </si>
  <si>
    <t xml:space="preserve">WINE LIVING</t>
  </si>
  <si>
    <t xml:space="preserve">*****WS - WINE DIRECT</t>
  </si>
  <si>
    <t xml:space="preserve">****WS - WINE DIRECT</t>
  </si>
  <si>
    <t xml:space="preserve">WINE DIRECT</t>
  </si>
  <si>
    <t xml:space="preserve">*****WT - WATTLE CRK TXPD</t>
  </si>
  <si>
    <t xml:space="preserve">****WT - WATTLE CRK TXPD</t>
  </si>
  <si>
    <t xml:space="preserve">WATTLE</t>
  </si>
  <si>
    <t xml:space="preserve">*****YA - YNTVL ATELIER</t>
  </si>
  <si>
    <t xml:space="preserve">****YA - YNTVL ATELIER</t>
  </si>
  <si>
    <t xml:space="preserve">ATELIER</t>
  </si>
  <si>
    <t xml:space="preserve">*****YT - YOUNTVILLE TXPD</t>
  </si>
  <si>
    <t xml:space="preserve">****YT - YOUNTVILLE TXPD</t>
  </si>
  <si>
    <t xml:space="preserve">YOUNTVILLE</t>
  </si>
  <si>
    <t xml:space="preserve">*****ZT - RITZ SF TXPD</t>
  </si>
  <si>
    <t xml:space="preserve">****ZT - RITZ SF TXPD</t>
  </si>
  <si>
    <t xml:space="preserve">RITZ</t>
  </si>
  <si>
    <t xml:space="preserve">Grand Total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</si>
</sst>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#,##0"/>
    <numFmt numFmtId="168" formatCode="0.00"/>
    <numFmt numFmtId="169" formatCode="_(\$* #,##0_);_(\$* \(#,##0\);_(\$* \-??_);_(@_)"/>
    <numFmt numFmtId="170" formatCode="_(* #,##0_);_(* \(#,##0\);_(* \-??_);_(@_)"/>
    <numFmt numFmtId="171" formatCode="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FCD5B5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4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5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4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4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Normal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pane xSplit="1" ySplit="4" topLeftCell="E6" activePane="bottomRight" state="frozen"/>
      <selection pane="topLeft" activeCell="A2" activeCellId="0" sqref="A2"/>
      <selection pane="topRight" activeCell="E2" activeCellId="0" sqref="E2"/>
      <selection pane="bottomLeft" activeCell="A6" activeCellId="0" sqref="A6"/>
      <selection pane="bottomRight" activeCell="L2" activeCellId="0" sqref="L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3.17"/>
    <col collapsed="false" customWidth="true" hidden="false" outlineLevel="0" max="5" min="2" style="1" width="14.66"/>
    <col collapsed="false" customWidth="true" hidden="true" outlineLevel="0" max="6" min="6" style="1" width="14.66"/>
    <col collapsed="false" customWidth="true" hidden="false" outlineLevel="0" max="10" min="7" style="1" width="14.66"/>
    <col collapsed="false" customWidth="true" hidden="true" outlineLevel="0" max="11" min="11" style="1" width="14.66"/>
    <col collapsed="false" customWidth="true" hidden="false" outlineLevel="0" max="15" min="12" style="1" width="14.66"/>
    <col collapsed="false" customWidth="true" hidden="false" outlineLevel="0" max="16" min="16" style="2" width="11"/>
    <col collapsed="false" customWidth="true" hidden="false" outlineLevel="0" max="17" min="17" style="0" width="21.33"/>
    <col collapsed="false" customWidth="true" hidden="false" outlineLevel="0" max="18" min="18" style="3" width="9.51"/>
    <col collapsed="false" customWidth="false" hidden="false" outlineLevel="0" max="19" min="19" style="2" width="8.83"/>
    <col collapsed="false" customWidth="true" hidden="false" outlineLevel="0" max="20" min="20" style="2" width="11"/>
    <col collapsed="false" customWidth="true" hidden="false" outlineLevel="0" max="21" min="21" style="0" width="2.66"/>
    <col collapsed="false" customWidth="true" hidden="false" outlineLevel="0" max="22" min="22" style="0" width="40.66"/>
  </cols>
  <sheetData>
    <row r="1" customFormat="false" ht="25.5" hidden="true" customHeight="true" outlineLevel="0" collapsed="false">
      <c r="C1" s="4" t="n">
        <v>1.3</v>
      </c>
      <c r="D1" s="4" t="n">
        <v>1.5</v>
      </c>
    </row>
    <row r="2" customFormat="false" ht="25.5" hidden="false" customHeight="true" outlineLevel="0" collapsed="false">
      <c r="C2" s="4"/>
      <c r="D2" s="4"/>
    </row>
    <row r="3" s="5" customFormat="true" ht="37.5" hidden="false" customHeight="true" outlineLevel="0" collapsed="false">
      <c r="B3" s="6" t="s">
        <v>0</v>
      </c>
      <c r="C3" s="6"/>
      <c r="D3" s="6"/>
      <c r="E3" s="6"/>
      <c r="F3" s="7" t="s">
        <v>1</v>
      </c>
      <c r="G3" s="7"/>
      <c r="H3" s="7"/>
      <c r="I3" s="7" t="s">
        <v>2</v>
      </c>
      <c r="J3" s="7"/>
      <c r="K3" s="7"/>
      <c r="L3" s="7" t="s">
        <v>3</v>
      </c>
      <c r="M3" s="7"/>
      <c r="N3" s="7" t="s">
        <v>4</v>
      </c>
      <c r="O3" s="7"/>
      <c r="P3" s="5" t="s">
        <v>5</v>
      </c>
      <c r="Q3" s="5" t="s">
        <v>6</v>
      </c>
      <c r="R3" s="8" t="s">
        <v>7</v>
      </c>
      <c r="S3" s="5" t="s">
        <v>8</v>
      </c>
      <c r="T3" s="5" t="s">
        <v>9</v>
      </c>
    </row>
    <row r="4" s="9" customFormat="true" ht="36" hidden="false" customHeight="true" outlineLevel="0" collapsed="false">
      <c r="B4" s="10" t="s">
        <v>10</v>
      </c>
      <c r="C4" s="10"/>
      <c r="D4" s="10"/>
      <c r="E4" s="10" t="s">
        <v>11</v>
      </c>
      <c r="F4" s="7"/>
      <c r="G4" s="7"/>
      <c r="H4" s="7"/>
      <c r="I4" s="7"/>
      <c r="J4" s="7"/>
      <c r="K4" s="7"/>
      <c r="L4" s="11" t="s">
        <v>12</v>
      </c>
      <c r="M4" s="12" t="s">
        <v>13</v>
      </c>
      <c r="N4" s="11" t="s">
        <v>14</v>
      </c>
      <c r="O4" s="13" t="s">
        <v>15</v>
      </c>
      <c r="P4" s="14"/>
      <c r="Q4" s="15"/>
      <c r="R4" s="16"/>
      <c r="S4" s="15"/>
      <c r="T4" s="15"/>
    </row>
    <row r="5" s="9" customFormat="true" ht="40.5" hidden="false" customHeight="true" outlineLevel="0" collapsed="false">
      <c r="B5" s="10" t="s">
        <v>16</v>
      </c>
      <c r="C5" s="10" t="s">
        <v>17</v>
      </c>
      <c r="D5" s="10" t="s">
        <v>18</v>
      </c>
      <c r="E5" s="17" t="s">
        <v>19</v>
      </c>
      <c r="F5" s="7"/>
      <c r="G5" s="7"/>
      <c r="H5" s="7"/>
      <c r="I5" s="7"/>
      <c r="J5" s="7"/>
      <c r="K5" s="7"/>
      <c r="L5" s="11" t="s">
        <v>20</v>
      </c>
      <c r="M5" s="12" t="s">
        <v>20</v>
      </c>
      <c r="N5" s="11" t="s">
        <v>20</v>
      </c>
      <c r="O5" s="13" t="s">
        <v>20</v>
      </c>
      <c r="P5" s="14"/>
      <c r="Q5" s="15"/>
      <c r="R5" s="16"/>
      <c r="S5" s="15"/>
      <c r="T5" s="15"/>
      <c r="V5" s="9" t="s">
        <v>21</v>
      </c>
    </row>
    <row r="6" customFormat="false" ht="15" hidden="false" customHeight="false" outlineLevel="0" collapsed="false">
      <c r="B6" s="18"/>
      <c r="C6" s="18"/>
      <c r="D6" s="18"/>
      <c r="E6" s="18"/>
      <c r="F6" s="19"/>
      <c r="G6" s="20"/>
      <c r="H6" s="20"/>
      <c r="I6" s="20"/>
      <c r="J6" s="21"/>
      <c r="K6" s="21"/>
      <c r="L6" s="22"/>
      <c r="M6" s="23"/>
      <c r="N6" s="22"/>
      <c r="O6" s="24"/>
      <c r="P6" s="25"/>
    </row>
    <row r="7" customFormat="false" ht="15" hidden="false" customHeight="false" outlineLevel="0" collapsed="false">
      <c r="A7" s="26" t="s">
        <v>22</v>
      </c>
      <c r="B7" s="27"/>
      <c r="C7" s="27"/>
      <c r="D7" s="27"/>
      <c r="E7" s="27"/>
      <c r="F7" s="28"/>
      <c r="G7" s="29"/>
      <c r="H7" s="29"/>
      <c r="I7" s="29"/>
      <c r="J7" s="30"/>
      <c r="K7" s="30"/>
      <c r="L7" s="31"/>
      <c r="M7" s="32"/>
      <c r="N7" s="31"/>
      <c r="O7" s="33"/>
      <c r="P7" s="25"/>
    </row>
    <row r="8" customFormat="false" ht="15" hidden="false" customHeight="false" outlineLevel="0" collapsed="false">
      <c r="A8" s="0" t="s">
        <v>23</v>
      </c>
      <c r="B8" s="27" t="n">
        <v>2200000</v>
      </c>
      <c r="C8" s="27" t="n">
        <f aca="false">+B8*C$1</f>
        <v>2860000</v>
      </c>
      <c r="D8" s="27" t="n">
        <f aca="false">+C8*D$1</f>
        <v>4290000</v>
      </c>
      <c r="E8" s="27"/>
      <c r="F8" s="28"/>
      <c r="G8" s="29"/>
      <c r="H8" s="29"/>
      <c r="I8" s="29"/>
      <c r="J8" s="30"/>
      <c r="K8" s="30"/>
      <c r="L8" s="31"/>
      <c r="M8" s="32"/>
      <c r="N8" s="31"/>
      <c r="O8" s="33"/>
      <c r="P8" s="34" t="n">
        <v>1975</v>
      </c>
      <c r="Q8" s="35" t="s">
        <v>24</v>
      </c>
      <c r="R8" s="3" t="n">
        <v>10000</v>
      </c>
      <c r="S8" s="2" t="n">
        <v>4</v>
      </c>
      <c r="T8" s="2" t="s">
        <v>25</v>
      </c>
    </row>
    <row r="9" customFormat="false" ht="15" hidden="false" customHeight="false" outlineLevel="0" collapsed="false">
      <c r="A9" s="0" t="s">
        <v>26</v>
      </c>
      <c r="B9" s="27" t="n">
        <v>185000</v>
      </c>
      <c r="C9" s="27" t="n">
        <f aca="false">+B9*C$1</f>
        <v>240500</v>
      </c>
      <c r="D9" s="27" t="n">
        <f aca="false">+C9*D$1</f>
        <v>360750</v>
      </c>
      <c r="E9" s="36" t="n">
        <v>7000000</v>
      </c>
      <c r="F9" s="37"/>
      <c r="G9" s="38"/>
      <c r="H9" s="38"/>
      <c r="I9" s="38"/>
      <c r="J9" s="39"/>
      <c r="K9" s="39"/>
      <c r="L9" s="40"/>
      <c r="M9" s="41"/>
      <c r="N9" s="40"/>
      <c r="O9" s="42"/>
      <c r="P9" s="34" t="n">
        <v>1990</v>
      </c>
      <c r="Q9" s="43" t="s">
        <v>27</v>
      </c>
      <c r="R9" s="3" t="n">
        <v>12000</v>
      </c>
      <c r="S9" s="2" t="n">
        <v>1</v>
      </c>
      <c r="T9" s="2" t="s">
        <v>25</v>
      </c>
    </row>
    <row r="10" customFormat="false" ht="15" hidden="false" customHeight="false" outlineLevel="0" collapsed="false">
      <c r="B10" s="27"/>
      <c r="C10" s="27"/>
      <c r="D10" s="27"/>
      <c r="E10" s="44" t="s">
        <v>28</v>
      </c>
      <c r="F10" s="37" t="n">
        <f aca="false">SUM(C8:C9,E9)</f>
        <v>10100500</v>
      </c>
      <c r="G10" s="38" t="n">
        <f aca="false">F10*75%</f>
        <v>7575375</v>
      </c>
      <c r="H10" s="38"/>
      <c r="I10" s="38"/>
      <c r="J10" s="39" t="n">
        <f aca="false">IF(F10&gt;25000000,25000000,F10)</f>
        <v>10100500</v>
      </c>
      <c r="K10" s="39" t="n">
        <f aca="false">IF(G10&gt;25000000,25000000,G10)</f>
        <v>7575375</v>
      </c>
      <c r="L10" s="40" t="n">
        <f aca="false">IF(F10&gt;50000000,25000000,IF(F10&gt;25000000,F10-25000000,0))</f>
        <v>0</v>
      </c>
      <c r="M10" s="41" t="n">
        <f aca="false">IF(G10&gt;50000000,25000000,IF(G10&gt;25000000,G10-25000000,0))</f>
        <v>0</v>
      </c>
      <c r="N10" s="40" t="n">
        <f aca="false">IF(F10&gt;57500000,25000000,IF(F10&gt;25000000,F10-25000000,0))</f>
        <v>0</v>
      </c>
      <c r="O10" s="42" t="n">
        <f aca="false">IF(G10&gt;57500000,25000000,IF(G10&gt;25000000,G10-25000000,0))</f>
        <v>0</v>
      </c>
      <c r="P10" s="34"/>
      <c r="Q10" s="43"/>
    </row>
    <row r="11" customFormat="false" ht="15" hidden="false" customHeight="false" outlineLevel="0" collapsed="false">
      <c r="A11" s="26" t="s">
        <v>29</v>
      </c>
      <c r="B11" s="27"/>
      <c r="C11" s="27" t="n">
        <f aca="false">+B11*C$1</f>
        <v>0</v>
      </c>
      <c r="D11" s="27" t="n">
        <f aca="false">+C11*D$1</f>
        <v>0</v>
      </c>
      <c r="F11" s="37"/>
      <c r="G11" s="38"/>
      <c r="H11" s="38"/>
      <c r="I11" s="38"/>
      <c r="J11" s="39"/>
      <c r="K11" s="39"/>
      <c r="L11" s="40"/>
      <c r="M11" s="41"/>
      <c r="N11" s="40"/>
      <c r="O11" s="42"/>
      <c r="P11" s="34"/>
      <c r="Q11" s="43"/>
    </row>
    <row r="12" customFormat="false" ht="15" hidden="false" customHeight="false" outlineLevel="0" collapsed="false">
      <c r="A12" s="26"/>
      <c r="B12" s="27"/>
      <c r="C12" s="27"/>
      <c r="D12" s="27"/>
      <c r="F12" s="37"/>
      <c r="G12" s="38"/>
      <c r="H12" s="38"/>
      <c r="I12" s="38"/>
      <c r="J12" s="39"/>
      <c r="K12" s="39"/>
      <c r="L12" s="40"/>
      <c r="M12" s="41"/>
      <c r="N12" s="40"/>
      <c r="O12" s="42"/>
      <c r="P12" s="34"/>
      <c r="Q12" s="43"/>
    </row>
    <row r="13" customFormat="false" ht="15.75" hidden="false" customHeight="false" outlineLevel="0" collapsed="false">
      <c r="A13" s="26" t="s">
        <v>30</v>
      </c>
      <c r="B13" s="27"/>
      <c r="C13" s="27" t="n">
        <f aca="false">+B13*C$1</f>
        <v>0</v>
      </c>
      <c r="D13" s="27" t="n">
        <f aca="false">+C13*D$1</f>
        <v>0</v>
      </c>
      <c r="E13" s="27"/>
      <c r="F13" s="37"/>
      <c r="G13" s="38"/>
      <c r="H13" s="38"/>
      <c r="I13" s="38"/>
      <c r="J13" s="39"/>
      <c r="K13" s="39"/>
      <c r="L13" s="40"/>
      <c r="M13" s="41"/>
      <c r="N13" s="40"/>
      <c r="O13" s="42"/>
      <c r="P13" s="34"/>
      <c r="Q13" s="43"/>
    </row>
    <row r="14" customFormat="false" ht="15" hidden="false" customHeight="false" outlineLevel="0" collapsed="false">
      <c r="A14" s="0" t="s">
        <v>23</v>
      </c>
      <c r="B14" s="27" t="n">
        <v>2200000</v>
      </c>
      <c r="C14" s="27" t="n">
        <f aca="false">+B14*C$1</f>
        <v>2860000</v>
      </c>
      <c r="D14" s="27" t="n">
        <f aca="false">+C14*D$1</f>
        <v>4290000</v>
      </c>
      <c r="E14" s="45" t="n">
        <v>14000000</v>
      </c>
      <c r="F14" s="37"/>
      <c r="G14" s="38"/>
      <c r="H14" s="38"/>
      <c r="I14" s="38"/>
      <c r="J14" s="39"/>
      <c r="K14" s="39"/>
      <c r="L14" s="40"/>
      <c r="M14" s="41"/>
      <c r="N14" s="40"/>
      <c r="O14" s="42"/>
      <c r="P14" s="34" t="n">
        <v>1979</v>
      </c>
      <c r="Q14" s="0" t="s">
        <v>31</v>
      </c>
      <c r="R14" s="3" t="n">
        <v>15000</v>
      </c>
      <c r="S14" s="2" t="n">
        <v>2</v>
      </c>
      <c r="T14" s="2" t="s">
        <v>25</v>
      </c>
    </row>
    <row r="15" customFormat="false" ht="15" hidden="false" customHeight="false" outlineLevel="0" collapsed="false">
      <c r="A15" s="0" t="s">
        <v>26</v>
      </c>
      <c r="B15" s="27"/>
      <c r="C15" s="27" t="n">
        <f aca="false">+B15*C$1</f>
        <v>0</v>
      </c>
      <c r="D15" s="27" t="n">
        <f aca="false">+C15*D$1</f>
        <v>0</v>
      </c>
      <c r="E15" s="45"/>
      <c r="F15" s="37"/>
      <c r="G15" s="38"/>
      <c r="H15" s="38"/>
      <c r="I15" s="38"/>
      <c r="J15" s="39"/>
      <c r="K15" s="39"/>
      <c r="L15" s="40"/>
      <c r="M15" s="41"/>
      <c r="N15" s="40"/>
      <c r="O15" s="42"/>
      <c r="P15" s="34" t="n">
        <v>1992</v>
      </c>
      <c r="Q15" s="0" t="s">
        <v>32</v>
      </c>
      <c r="R15" s="3" t="n">
        <v>65000</v>
      </c>
      <c r="S15" s="2" t="n">
        <v>1</v>
      </c>
      <c r="T15" s="2" t="s">
        <v>25</v>
      </c>
    </row>
    <row r="16" customFormat="false" ht="15.75" hidden="false" customHeight="false" outlineLevel="0" collapsed="false">
      <c r="A16" s="0" t="s">
        <v>33</v>
      </c>
      <c r="B16" s="27"/>
      <c r="C16" s="27" t="n">
        <f aca="false">+B16*C$1</f>
        <v>0</v>
      </c>
      <c r="D16" s="27" t="n">
        <f aca="false">+C16*D$1</f>
        <v>0</v>
      </c>
      <c r="E16" s="45"/>
      <c r="F16" s="37"/>
      <c r="G16" s="38"/>
      <c r="H16" s="38"/>
      <c r="I16" s="38"/>
      <c r="J16" s="39"/>
      <c r="K16" s="39"/>
      <c r="L16" s="40"/>
      <c r="M16" s="41"/>
      <c r="N16" s="40"/>
      <c r="O16" s="42"/>
      <c r="P16" s="34" t="n">
        <v>1991</v>
      </c>
      <c r="Q16" s="0" t="s">
        <v>34</v>
      </c>
      <c r="R16" s="3" t="n">
        <v>5000</v>
      </c>
      <c r="S16" s="2" t="n">
        <v>1</v>
      </c>
      <c r="T16" s="2" t="s">
        <v>25</v>
      </c>
    </row>
    <row r="17" customFormat="false" ht="15" hidden="false" customHeight="false" outlineLevel="0" collapsed="false">
      <c r="A17" s="0" t="s">
        <v>35</v>
      </c>
      <c r="B17" s="27" t="n">
        <v>185000</v>
      </c>
      <c r="C17" s="27" t="n">
        <f aca="false">+B17*C$1</f>
        <v>240500</v>
      </c>
      <c r="D17" s="27" t="n">
        <f aca="false">+C17*D$1</f>
        <v>360750</v>
      </c>
      <c r="E17" s="27"/>
      <c r="F17" s="37"/>
      <c r="G17" s="38"/>
      <c r="H17" s="38"/>
      <c r="I17" s="38"/>
      <c r="J17" s="39"/>
      <c r="K17" s="39"/>
      <c r="L17" s="40"/>
      <c r="M17" s="41"/>
      <c r="N17" s="40"/>
      <c r="O17" s="42"/>
      <c r="P17" s="34" t="n">
        <v>1974</v>
      </c>
      <c r="Q17" s="0" t="s">
        <v>27</v>
      </c>
      <c r="R17" s="3" t="n">
        <v>15000</v>
      </c>
      <c r="S17" s="2" t="n">
        <v>3</v>
      </c>
      <c r="T17" s="2" t="s">
        <v>25</v>
      </c>
    </row>
    <row r="18" customFormat="false" ht="15" hidden="false" customHeight="false" outlineLevel="0" collapsed="false">
      <c r="A18" s="0" t="s">
        <v>36</v>
      </c>
      <c r="B18" s="27" t="n">
        <v>185000</v>
      </c>
      <c r="C18" s="27" t="n">
        <f aca="false">+B18*C$1</f>
        <v>240500</v>
      </c>
      <c r="D18" s="27" t="n">
        <f aca="false">+C18*D$1</f>
        <v>360750</v>
      </c>
      <c r="E18" s="27"/>
      <c r="F18" s="37"/>
      <c r="G18" s="38"/>
      <c r="H18" s="38"/>
      <c r="I18" s="38"/>
      <c r="J18" s="39"/>
      <c r="K18" s="39"/>
      <c r="L18" s="40"/>
      <c r="M18" s="41"/>
      <c r="N18" s="40"/>
      <c r="O18" s="42"/>
      <c r="P18" s="34"/>
      <c r="Q18" s="0" t="s">
        <v>37</v>
      </c>
      <c r="R18" s="3" t="n">
        <v>10000</v>
      </c>
      <c r="S18" s="2" t="n">
        <v>1</v>
      </c>
      <c r="T18" s="2" t="s">
        <v>25</v>
      </c>
    </row>
    <row r="19" customFormat="false" ht="15" hidden="false" customHeight="false" outlineLevel="0" collapsed="false">
      <c r="B19" s="27"/>
      <c r="C19" s="27"/>
      <c r="D19" s="27"/>
      <c r="E19" s="46" t="s">
        <v>28</v>
      </c>
      <c r="F19" s="28" t="n">
        <f aca="false">SUM(C14:C18,E14)</f>
        <v>17341000</v>
      </c>
      <c r="G19" s="38" t="n">
        <f aca="false">F19*75%</f>
        <v>13005750</v>
      </c>
      <c r="H19" s="38"/>
      <c r="I19" s="38"/>
      <c r="J19" s="39" t="n">
        <f aca="false">IF(F19&gt;25000000,25000000,F19)</f>
        <v>17341000</v>
      </c>
      <c r="K19" s="39" t="n">
        <f aca="false">IF(G19&gt;25000000,25000000,G19)</f>
        <v>13005750</v>
      </c>
      <c r="L19" s="40" t="n">
        <f aca="false">IF(F19&gt;50000000,25000000,IF(F19&gt;25000000,F19-25000000,0))</f>
        <v>0</v>
      </c>
      <c r="M19" s="41" t="n">
        <f aca="false">IF(G19&gt;50000000,25000000,IF(G19&gt;25000000,G19-25000000,0))</f>
        <v>0</v>
      </c>
      <c r="N19" s="40" t="n">
        <f aca="false">IF(F19&gt;57500000,25000000,IF(F19&gt;25000000,F19-25000000,0))</f>
        <v>0</v>
      </c>
      <c r="O19" s="42" t="n">
        <f aca="false">IF(G19&gt;57500000,25000000,IF(G19&gt;25000000,G19-25000000,0))</f>
        <v>0</v>
      </c>
      <c r="P19" s="34"/>
    </row>
    <row r="20" customFormat="false" ht="15" hidden="false" customHeight="false" outlineLevel="0" collapsed="false">
      <c r="A20" s="26" t="s">
        <v>38</v>
      </c>
      <c r="B20" s="27"/>
      <c r="C20" s="27" t="n">
        <f aca="false">+B20*C$1</f>
        <v>0</v>
      </c>
      <c r="D20" s="27" t="n">
        <f aca="false">+C20*D$1</f>
        <v>0</v>
      </c>
      <c r="E20" s="27"/>
      <c r="F20" s="28"/>
      <c r="G20" s="38"/>
      <c r="H20" s="38"/>
      <c r="I20" s="38"/>
      <c r="J20" s="39"/>
      <c r="K20" s="39"/>
      <c r="L20" s="40"/>
      <c r="M20" s="41"/>
      <c r="N20" s="40"/>
      <c r="O20" s="42"/>
      <c r="P20" s="34"/>
    </row>
    <row r="21" customFormat="false" ht="15" hidden="false" customHeight="false" outlineLevel="0" collapsed="false">
      <c r="A21" s="0" t="s">
        <v>39</v>
      </c>
      <c r="B21" s="27" t="n">
        <v>3500</v>
      </c>
      <c r="C21" s="27" t="n">
        <f aca="false">+B21*C$1</f>
        <v>4550</v>
      </c>
      <c r="D21" s="27" t="n">
        <f aca="false">+C21*D$1</f>
        <v>6825</v>
      </c>
      <c r="E21" s="27" t="n">
        <v>0</v>
      </c>
      <c r="F21" s="28" t="n">
        <f aca="false">C21+E21</f>
        <v>4550</v>
      </c>
      <c r="G21" s="38" t="n">
        <f aca="false">F21*75%</f>
        <v>3412.5</v>
      </c>
      <c r="H21" s="38"/>
      <c r="I21" s="38"/>
      <c r="J21" s="39" t="n">
        <f aca="false">IF(F21&gt;25000000,25000000,F21)</f>
        <v>4550</v>
      </c>
      <c r="K21" s="39" t="n">
        <f aca="false">IF(G21&gt;25000000,25000000,G21)</f>
        <v>3412.5</v>
      </c>
      <c r="L21" s="40" t="n">
        <f aca="false">IF(F21&gt;50000000,25000000,IF(F21&gt;25000000,F21-25000000,0))</f>
        <v>0</v>
      </c>
      <c r="M21" s="41" t="n">
        <f aca="false">IF(G21&gt;50000000,25000000,IF(G21&gt;25000000,G21-25000000,0))</f>
        <v>0</v>
      </c>
      <c r="N21" s="40" t="n">
        <f aca="false">IF(F21&gt;57500000,25000000,IF(F21&gt;25000000,F21-25000000,0))</f>
        <v>0</v>
      </c>
      <c r="O21" s="42" t="n">
        <f aca="false">IF(G21&gt;57500000,25000000,IF(G21&gt;25000000,G21-25000000,0))</f>
        <v>0</v>
      </c>
      <c r="P21" s="34" t="n">
        <v>2020</v>
      </c>
      <c r="Q21" s="0" t="s">
        <v>40</v>
      </c>
      <c r="R21" s="3" t="n">
        <v>6000</v>
      </c>
      <c r="S21" s="2" t="n">
        <v>4</v>
      </c>
      <c r="T21" s="2" t="s">
        <v>25</v>
      </c>
    </row>
    <row r="22" customFormat="false" ht="15" hidden="false" customHeight="false" outlineLevel="0" collapsed="false">
      <c r="B22" s="27"/>
      <c r="C22" s="27"/>
      <c r="D22" s="27"/>
      <c r="F22" s="47"/>
      <c r="G22" s="38"/>
      <c r="H22" s="38"/>
      <c r="I22" s="38"/>
      <c r="J22" s="39"/>
      <c r="K22" s="39"/>
      <c r="L22" s="40"/>
      <c r="M22" s="41"/>
      <c r="N22" s="40"/>
      <c r="O22" s="42"/>
      <c r="P22" s="34"/>
      <c r="Q22" s="43"/>
    </row>
    <row r="23" customFormat="false" ht="15.75" hidden="false" customHeight="false" outlineLevel="0" collapsed="false">
      <c r="A23" s="26" t="s">
        <v>41</v>
      </c>
      <c r="B23" s="27"/>
      <c r="C23" s="27"/>
      <c r="D23" s="27"/>
      <c r="E23" s="27"/>
      <c r="F23" s="28"/>
      <c r="G23" s="38"/>
      <c r="H23" s="38"/>
      <c r="I23" s="38"/>
      <c r="J23" s="39"/>
      <c r="K23" s="39"/>
      <c r="L23" s="40"/>
      <c r="M23" s="41"/>
      <c r="N23" s="40"/>
      <c r="O23" s="42"/>
      <c r="P23" s="34"/>
      <c r="Q23" s="43"/>
    </row>
    <row r="24" customFormat="false" ht="15.75" hidden="false" customHeight="false" outlineLevel="0" collapsed="false">
      <c r="A24" s="0" t="s">
        <v>23</v>
      </c>
      <c r="B24" s="27" t="n">
        <v>130000</v>
      </c>
      <c r="C24" s="27" t="n">
        <f aca="false">+B24*C$1</f>
        <v>169000</v>
      </c>
      <c r="D24" s="27" t="n">
        <f aca="false">+C24*D$1</f>
        <v>253500</v>
      </c>
      <c r="E24" s="48" t="n">
        <v>240000</v>
      </c>
      <c r="F24" s="28"/>
      <c r="G24" s="38"/>
      <c r="H24" s="38"/>
      <c r="I24" s="38"/>
      <c r="J24" s="39"/>
      <c r="K24" s="39"/>
      <c r="L24" s="40"/>
      <c r="M24" s="41"/>
      <c r="N24" s="40"/>
      <c r="O24" s="42"/>
      <c r="P24" s="34" t="n">
        <v>1857</v>
      </c>
      <c r="Q24" s="0" t="s">
        <v>42</v>
      </c>
      <c r="R24" s="3" t="n">
        <v>257000</v>
      </c>
      <c r="S24" s="2" t="n">
        <v>1</v>
      </c>
      <c r="T24" s="2" t="s">
        <v>43</v>
      </c>
    </row>
    <row r="25" customFormat="false" ht="15" hidden="false" customHeight="false" outlineLevel="0" collapsed="false">
      <c r="A25" s="0" t="s">
        <v>26</v>
      </c>
      <c r="B25" s="27" t="n">
        <v>44000000</v>
      </c>
      <c r="C25" s="27" t="n">
        <f aca="false">+B25*C$1</f>
        <v>57200000</v>
      </c>
      <c r="D25" s="27" t="n">
        <f aca="false">+C25*D$1</f>
        <v>85800000</v>
      </c>
      <c r="E25" s="27"/>
      <c r="F25" s="28"/>
      <c r="G25" s="38"/>
      <c r="H25" s="38"/>
      <c r="I25" s="38"/>
      <c r="J25" s="39"/>
      <c r="K25" s="39"/>
      <c r="L25" s="40"/>
      <c r="M25" s="41"/>
      <c r="N25" s="40"/>
      <c r="O25" s="42"/>
      <c r="P25" s="34" t="n">
        <v>1857</v>
      </c>
      <c r="Q25" s="0" t="s">
        <v>44</v>
      </c>
      <c r="R25" s="3" t="n">
        <v>257000</v>
      </c>
      <c r="S25" s="2" t="n">
        <v>4</v>
      </c>
      <c r="T25" s="2" t="s">
        <v>43</v>
      </c>
    </row>
    <row r="26" customFormat="false" ht="15" hidden="false" customHeight="false" outlineLevel="0" collapsed="false">
      <c r="B26" s="27"/>
      <c r="C26" s="27"/>
      <c r="D26" s="27"/>
      <c r="E26" s="46" t="s">
        <v>28</v>
      </c>
      <c r="F26" s="28" t="n">
        <f aca="false">SUM(C24:C25,E24)</f>
        <v>57609000</v>
      </c>
      <c r="G26" s="38" t="n">
        <f aca="false">F26*75%</f>
        <v>43206750</v>
      </c>
      <c r="H26" s="38"/>
      <c r="I26" s="38"/>
      <c r="J26" s="39" t="n">
        <f aca="false">IF(F26&gt;25000000,25000000,F26)</f>
        <v>25000000</v>
      </c>
      <c r="K26" s="39" t="n">
        <f aca="false">IF(G26&gt;25000000,25000000,G26)</f>
        <v>25000000</v>
      </c>
      <c r="L26" s="40" t="n">
        <f aca="false">IF(F26&gt;50000000,25000000,IF(F26&gt;25000000,F26-25000000,0))</f>
        <v>25000000</v>
      </c>
      <c r="M26" s="41" t="n">
        <f aca="false">IF(G26&gt;50000000,25000000,IF(G26&gt;25000000,G26-25000000,0))</f>
        <v>18206750</v>
      </c>
      <c r="N26" s="40" t="n">
        <f aca="false">IF(F26&gt;57500000,25000000,IF(F26&gt;25000000,F26-25000000,0))</f>
        <v>25000000</v>
      </c>
      <c r="O26" s="42" t="n">
        <f aca="false">IF(G26&gt;57500000,25000000,IF(G26&gt;25000000,G26-25000000,0))</f>
        <v>18206750</v>
      </c>
      <c r="P26" s="34"/>
    </row>
    <row r="27" customFormat="false" ht="15" hidden="false" customHeight="false" outlineLevel="0" collapsed="false">
      <c r="A27" s="26" t="s">
        <v>45</v>
      </c>
      <c r="B27" s="27"/>
      <c r="C27" s="27" t="n">
        <f aca="false">+B27*C$1</f>
        <v>0</v>
      </c>
      <c r="D27" s="27" t="n">
        <f aca="false">+C27*D$1</f>
        <v>0</v>
      </c>
      <c r="E27" s="49"/>
      <c r="F27" s="50"/>
      <c r="G27" s="38"/>
      <c r="H27" s="38"/>
      <c r="I27" s="38"/>
      <c r="J27" s="39"/>
      <c r="K27" s="39"/>
      <c r="L27" s="40"/>
      <c r="M27" s="41"/>
      <c r="N27" s="40"/>
      <c r="O27" s="42"/>
      <c r="P27" s="34" t="n">
        <v>1990</v>
      </c>
      <c r="Q27" s="0" t="s">
        <v>31</v>
      </c>
      <c r="R27" s="3" t="n">
        <v>4000</v>
      </c>
      <c r="S27" s="2" t="n">
        <v>3</v>
      </c>
      <c r="T27" s="2" t="s">
        <v>25</v>
      </c>
    </row>
    <row r="28" customFormat="false" ht="15.75" hidden="false" customHeight="false" outlineLevel="0" collapsed="false">
      <c r="A28" s="26"/>
      <c r="B28" s="27"/>
      <c r="C28" s="27"/>
      <c r="D28" s="27"/>
      <c r="E28" s="49"/>
      <c r="F28" s="50"/>
      <c r="G28" s="38"/>
      <c r="H28" s="38"/>
      <c r="I28" s="38"/>
      <c r="J28" s="39"/>
      <c r="K28" s="39"/>
      <c r="L28" s="40"/>
      <c r="M28" s="41"/>
      <c r="N28" s="40"/>
      <c r="O28" s="42"/>
      <c r="P28" s="34"/>
    </row>
    <row r="29" customFormat="false" ht="15" hidden="false" customHeight="false" outlineLevel="0" collapsed="false">
      <c r="A29" s="26" t="s">
        <v>46</v>
      </c>
      <c r="B29" s="27"/>
      <c r="C29" s="27" t="n">
        <f aca="false">+B29*C$1</f>
        <v>0</v>
      </c>
      <c r="D29" s="27" t="n">
        <f aca="false">+C29*D$1</f>
        <v>0</v>
      </c>
      <c r="E29" s="45" t="n">
        <v>500000</v>
      </c>
      <c r="F29" s="51"/>
      <c r="G29" s="38"/>
      <c r="H29" s="38"/>
      <c r="I29" s="38"/>
      <c r="J29" s="39"/>
      <c r="K29" s="39"/>
      <c r="L29" s="40"/>
      <c r="M29" s="41"/>
      <c r="N29" s="40"/>
      <c r="O29" s="42"/>
      <c r="P29" s="34" t="n">
        <v>1997</v>
      </c>
      <c r="Q29" s="0" t="s">
        <v>47</v>
      </c>
      <c r="R29" s="3" t="n">
        <v>40000</v>
      </c>
      <c r="S29" s="2" t="n">
        <v>3</v>
      </c>
      <c r="T29" s="2" t="s">
        <v>25</v>
      </c>
    </row>
    <row r="30" customFormat="false" ht="15.75" hidden="false" customHeight="false" outlineLevel="0" collapsed="false">
      <c r="A30" s="26" t="s">
        <v>48</v>
      </c>
      <c r="B30" s="27"/>
      <c r="C30" s="27" t="n">
        <f aca="false">+B30*C$1</f>
        <v>0</v>
      </c>
      <c r="D30" s="27" t="n">
        <f aca="false">+C30*D$1</f>
        <v>0</v>
      </c>
      <c r="E30" s="45"/>
      <c r="F30" s="51"/>
      <c r="G30" s="38"/>
      <c r="H30" s="38"/>
      <c r="I30" s="38"/>
      <c r="J30" s="39"/>
      <c r="K30" s="39"/>
      <c r="L30" s="40"/>
      <c r="M30" s="41"/>
      <c r="N30" s="40"/>
      <c r="O30" s="42"/>
      <c r="P30" s="34"/>
      <c r="Q30" s="0" t="s">
        <v>40</v>
      </c>
      <c r="S30" s="2" t="n">
        <v>3</v>
      </c>
      <c r="T30" s="2" t="s">
        <v>25</v>
      </c>
    </row>
    <row r="31" customFormat="false" ht="15" hidden="false" customHeight="false" outlineLevel="0" collapsed="false">
      <c r="A31" s="26"/>
      <c r="B31" s="27"/>
      <c r="C31" s="27"/>
      <c r="D31" s="27"/>
      <c r="E31" s="52" t="s">
        <v>28</v>
      </c>
      <c r="F31" s="51" t="n">
        <f aca="false">E29</f>
        <v>500000</v>
      </c>
      <c r="G31" s="38" t="n">
        <f aca="false">F31*75%</f>
        <v>375000</v>
      </c>
      <c r="H31" s="38"/>
      <c r="I31" s="38"/>
      <c r="J31" s="39" t="n">
        <f aca="false">IF(F31&gt;25000000,25000000,F31)</f>
        <v>500000</v>
      </c>
      <c r="K31" s="39" t="n">
        <f aca="false">IF(G31&gt;25000000,25000000,G31)</f>
        <v>375000</v>
      </c>
      <c r="L31" s="40" t="n">
        <f aca="false">IF(F31&gt;50000000,25000000,IF(F31&gt;25000000,F31-25000000,0))</f>
        <v>0</v>
      </c>
      <c r="M31" s="41" t="n">
        <f aca="false">IF(G31&gt;50000000,25000000,IF(G31&gt;25000000,G31-25000000,0))</f>
        <v>0</v>
      </c>
      <c r="N31" s="40" t="n">
        <f aca="false">IF(F31&gt;57500000,25000000,IF(F31&gt;25000000,F31-25000000,0))</f>
        <v>0</v>
      </c>
      <c r="O31" s="42" t="n">
        <f aca="false">IF(G31&gt;57500000,25000000,IF(G31&gt;25000000,G31-25000000,0))</f>
        <v>0</v>
      </c>
      <c r="P31" s="34"/>
    </row>
    <row r="32" customFormat="false" ht="15" hidden="false" customHeight="false" outlineLevel="0" collapsed="false">
      <c r="A32" s="53" t="s">
        <v>49</v>
      </c>
      <c r="B32" s="27" t="n">
        <v>30000</v>
      </c>
      <c r="C32" s="27" t="n">
        <f aca="false">+B32*C$1</f>
        <v>39000</v>
      </c>
      <c r="D32" s="27" t="n">
        <f aca="false">+C32*D$1</f>
        <v>58500</v>
      </c>
      <c r="E32" s="27"/>
      <c r="F32" s="28" t="n">
        <f aca="false">C32+E32</f>
        <v>39000</v>
      </c>
      <c r="G32" s="38" t="n">
        <f aca="false">F32*75%</f>
        <v>29250</v>
      </c>
      <c r="H32" s="38"/>
      <c r="I32" s="38"/>
      <c r="J32" s="39" t="n">
        <f aca="false">IF(F32&gt;25000000,25000000,F32)</f>
        <v>39000</v>
      </c>
      <c r="K32" s="39" t="n">
        <f aca="false">IF(G32&gt;25000000,25000000,G32)</f>
        <v>29250</v>
      </c>
      <c r="L32" s="40" t="n">
        <f aca="false">IF(F32&gt;50000000,25000000,IF(F32&gt;25000000,F32-25000000,0))</f>
        <v>0</v>
      </c>
      <c r="M32" s="41" t="n">
        <f aca="false">IF(G32&gt;50000000,25000000,IF(G32&gt;25000000,G32-25000000,0))</f>
        <v>0</v>
      </c>
      <c r="N32" s="40" t="n">
        <f aca="false">IF(F32&gt;57500000,25000000,IF(F32&gt;25000000,F32-25000000,0))</f>
        <v>0</v>
      </c>
      <c r="O32" s="42" t="n">
        <f aca="false">IF(G32&gt;57500000,25000000,IF(G32&gt;25000000,G32-25000000,0))</f>
        <v>0</v>
      </c>
      <c r="P32" s="34"/>
      <c r="Q32" s="0" t="s">
        <v>50</v>
      </c>
      <c r="R32" s="3" t="n">
        <v>50000</v>
      </c>
      <c r="S32" s="2" t="n">
        <v>3</v>
      </c>
      <c r="T32" s="2" t="s">
        <v>25</v>
      </c>
    </row>
    <row r="33" customFormat="false" ht="15" hidden="false" customHeight="false" outlineLevel="0" collapsed="false">
      <c r="A33" s="53" t="s">
        <v>51</v>
      </c>
      <c r="B33" s="27" t="n">
        <v>120000</v>
      </c>
      <c r="C33" s="27"/>
      <c r="D33" s="27"/>
      <c r="E33" s="27"/>
      <c r="F33" s="28" t="n">
        <f aca="false">C33+E33</f>
        <v>0</v>
      </c>
      <c r="G33" s="38" t="n">
        <f aca="false">F33*75%</f>
        <v>0</v>
      </c>
      <c r="H33" s="38"/>
      <c r="I33" s="38"/>
      <c r="J33" s="39" t="n">
        <f aca="false">IF(F33&gt;25000000,25000000,F33)</f>
        <v>0</v>
      </c>
      <c r="K33" s="39" t="n">
        <f aca="false">IF(G33&gt;25000000,25000000,G33)</f>
        <v>0</v>
      </c>
      <c r="L33" s="40"/>
      <c r="M33" s="41"/>
      <c r="N33" s="40"/>
      <c r="O33" s="42"/>
      <c r="P33" s="34"/>
    </row>
    <row r="34" customFormat="false" ht="15" hidden="false" customHeight="false" outlineLevel="0" collapsed="false">
      <c r="A34" s="26" t="s">
        <v>52</v>
      </c>
      <c r="B34" s="27" t="n">
        <v>350000</v>
      </c>
      <c r="C34" s="27" t="n">
        <f aca="false">+B34*C$1</f>
        <v>455000</v>
      </c>
      <c r="D34" s="27" t="n">
        <f aca="false">+C34*D$1</f>
        <v>682500</v>
      </c>
      <c r="E34" s="27"/>
      <c r="F34" s="28" t="n">
        <f aca="false">C34+E34</f>
        <v>455000</v>
      </c>
      <c r="G34" s="38" t="n">
        <f aca="false">F34*75%</f>
        <v>341250</v>
      </c>
      <c r="H34" s="38"/>
      <c r="I34" s="38"/>
      <c r="J34" s="39" t="n">
        <f aca="false">IF(F34&gt;25000000,25000000,F34)</f>
        <v>455000</v>
      </c>
      <c r="K34" s="39" t="n">
        <f aca="false">IF(G34&gt;25000000,25000000,G34)</f>
        <v>341250</v>
      </c>
      <c r="L34" s="40" t="n">
        <f aca="false">IF(F34&gt;50000000,25000000,IF(F34&gt;25000000,F34-25000000,0))</f>
        <v>0</v>
      </c>
      <c r="M34" s="41" t="n">
        <f aca="false">IF(G34&gt;50000000,25000000,IF(G34&gt;25000000,G34-25000000,0))</f>
        <v>0</v>
      </c>
      <c r="N34" s="40" t="n">
        <f aca="false">IF(F34&gt;57500000,25000000,IF(F34&gt;25000000,F34-25000000,0))</f>
        <v>0</v>
      </c>
      <c r="O34" s="42" t="n">
        <f aca="false">IF(G34&gt;57500000,25000000,IF(G34&gt;25000000,G34-25000000,0))</f>
        <v>0</v>
      </c>
      <c r="P34" s="34"/>
      <c r="Q34" s="0" t="s">
        <v>44</v>
      </c>
      <c r="S34" s="2" t="n">
        <v>3</v>
      </c>
      <c r="T34" s="2" t="s">
        <v>25</v>
      </c>
    </row>
    <row r="35" customFormat="false" ht="15" hidden="false" customHeight="false" outlineLevel="0" collapsed="false">
      <c r="A35" s="26" t="s">
        <v>53</v>
      </c>
      <c r="B35" s="27"/>
      <c r="C35" s="27" t="n">
        <f aca="false">+B35*C$1</f>
        <v>0</v>
      </c>
      <c r="D35" s="27" t="n">
        <f aca="false">+C35*D$1</f>
        <v>0</v>
      </c>
      <c r="E35" s="27" t="n">
        <v>125000</v>
      </c>
      <c r="F35" s="28" t="n">
        <f aca="false">C35+E35</f>
        <v>125000</v>
      </c>
      <c r="G35" s="38" t="n">
        <f aca="false">F35*75%</f>
        <v>93750</v>
      </c>
      <c r="H35" s="38"/>
      <c r="I35" s="38"/>
      <c r="J35" s="39" t="n">
        <f aca="false">IF(F35&gt;25000000,25000000,F35)</f>
        <v>125000</v>
      </c>
      <c r="K35" s="39" t="n">
        <f aca="false">IF(G35&gt;25000000,25000000,G35)</f>
        <v>93750</v>
      </c>
      <c r="L35" s="40" t="n">
        <f aca="false">IF(F35&gt;50000000,25000000,IF(F35&gt;25000000,F35-25000000,0))</f>
        <v>0</v>
      </c>
      <c r="M35" s="41" t="n">
        <f aca="false">IF(G35&gt;50000000,25000000,IF(G35&gt;25000000,G35-25000000,0))</f>
        <v>0</v>
      </c>
      <c r="N35" s="40" t="n">
        <f aca="false">IF(F35&gt;57500000,25000000,IF(F35&gt;25000000,F35-25000000,0))</f>
        <v>0</v>
      </c>
      <c r="O35" s="42" t="n">
        <f aca="false">IF(G35&gt;57500000,25000000,IF(G35&gt;25000000,G35-25000000,0))</f>
        <v>0</v>
      </c>
      <c r="P35" s="34" t="n">
        <v>1995</v>
      </c>
      <c r="Q35" s="0" t="s">
        <v>44</v>
      </c>
      <c r="R35" s="3" t="n">
        <v>41000</v>
      </c>
      <c r="S35" s="2" t="n">
        <v>4</v>
      </c>
      <c r="T35" s="2" t="s">
        <v>25</v>
      </c>
    </row>
    <row r="36" customFormat="false" ht="15" hidden="false" customHeight="false" outlineLevel="0" collapsed="false">
      <c r="A36" s="26" t="s">
        <v>54</v>
      </c>
      <c r="B36" s="27"/>
      <c r="C36" s="27"/>
      <c r="D36" s="27"/>
      <c r="E36" s="49"/>
      <c r="F36" s="28" t="n">
        <f aca="false">C36+E36</f>
        <v>0</v>
      </c>
      <c r="G36" s="38" t="n">
        <f aca="false">F36*75%</f>
        <v>0</v>
      </c>
      <c r="H36" s="38"/>
      <c r="I36" s="38"/>
      <c r="J36" s="39" t="n">
        <f aca="false">IF(F36&gt;25000000,25000000,F36)</f>
        <v>0</v>
      </c>
      <c r="K36" s="39" t="n">
        <f aca="false">IF(G36&gt;25000000,25000000,G36)</f>
        <v>0</v>
      </c>
      <c r="L36" s="40" t="n">
        <f aca="false">IF(F36&gt;50000000,25000000,IF(F36&gt;25000000,F36-25000000,0))</f>
        <v>0</v>
      </c>
      <c r="M36" s="41" t="n">
        <f aca="false">IF(G36&gt;50000000,25000000,IF(G36&gt;25000000,G36-25000000,0))</f>
        <v>0</v>
      </c>
      <c r="N36" s="40" t="n">
        <f aca="false">IF(F36&gt;57500000,25000000,IF(F36&gt;25000000,F36-25000000,0))</f>
        <v>0</v>
      </c>
      <c r="O36" s="42" t="n">
        <f aca="false">IF(G36&gt;57500000,25000000,IF(G36&gt;25000000,G36-25000000,0))</f>
        <v>0</v>
      </c>
      <c r="P36" s="34" t="n">
        <v>1988</v>
      </c>
      <c r="Q36" s="0" t="s">
        <v>55</v>
      </c>
      <c r="R36" s="3" t="n">
        <v>41000</v>
      </c>
      <c r="S36" s="2" t="n">
        <v>2</v>
      </c>
      <c r="T36" s="2" t="s">
        <v>56</v>
      </c>
    </row>
    <row r="37" customFormat="false" ht="15" hidden="false" customHeight="false" outlineLevel="0" collapsed="false">
      <c r="A37" s="26" t="s">
        <v>57</v>
      </c>
      <c r="B37" s="27"/>
      <c r="C37" s="27" t="n">
        <f aca="false">+B37*C$1</f>
        <v>0</v>
      </c>
      <c r="D37" s="27" t="n">
        <f aca="false">+C37*D$1</f>
        <v>0</v>
      </c>
      <c r="E37" s="49"/>
      <c r="F37" s="28" t="n">
        <f aca="false">C37+E37</f>
        <v>0</v>
      </c>
      <c r="G37" s="38" t="n">
        <f aca="false">F37*75%</f>
        <v>0</v>
      </c>
      <c r="H37" s="38"/>
      <c r="I37" s="38"/>
      <c r="J37" s="39" t="n">
        <f aca="false">IF(F37&gt;25000000,25000000,F37)</f>
        <v>0</v>
      </c>
      <c r="K37" s="39" t="n">
        <f aca="false">IF(G37&gt;25000000,25000000,G37)</f>
        <v>0</v>
      </c>
      <c r="L37" s="40" t="n">
        <f aca="false">IF(F37&gt;50000000,25000000,IF(F37&gt;25000000,F37-25000000,0))</f>
        <v>0</v>
      </c>
      <c r="M37" s="41" t="n">
        <f aca="false">IF(G37&gt;50000000,25000000,IF(G37&gt;25000000,G37-25000000,0))</f>
        <v>0</v>
      </c>
      <c r="N37" s="40" t="n">
        <f aca="false">IF(F37&gt;57500000,25000000,IF(F37&gt;25000000,F37-25000000,0))</f>
        <v>0</v>
      </c>
      <c r="O37" s="42" t="n">
        <f aca="false">IF(G37&gt;57500000,25000000,IF(G37&gt;25000000,G37-25000000,0))</f>
        <v>0</v>
      </c>
      <c r="P37" s="34" t="n">
        <v>1993</v>
      </c>
      <c r="Q37" s="0" t="s">
        <v>44</v>
      </c>
      <c r="R37" s="3" t="n">
        <v>40000</v>
      </c>
      <c r="S37" s="2" t="n">
        <v>2</v>
      </c>
      <c r="T37" s="2" t="s">
        <v>25</v>
      </c>
    </row>
    <row r="38" customFormat="false" ht="15" hidden="false" customHeight="false" outlineLevel="0" collapsed="false">
      <c r="A38" s="26"/>
      <c r="B38" s="27"/>
      <c r="C38" s="27"/>
      <c r="D38" s="27"/>
      <c r="E38" s="49"/>
      <c r="F38" s="28"/>
      <c r="G38" s="38"/>
      <c r="H38" s="38"/>
      <c r="I38" s="38"/>
      <c r="J38" s="39"/>
      <c r="K38" s="39"/>
      <c r="L38" s="40"/>
      <c r="M38" s="41"/>
      <c r="N38" s="40"/>
      <c r="O38" s="42"/>
      <c r="P38" s="34"/>
    </row>
    <row r="39" customFormat="false" ht="15" hidden="false" customHeight="false" outlineLevel="0" collapsed="false">
      <c r="A39" s="26" t="s">
        <v>58</v>
      </c>
      <c r="B39" s="27"/>
      <c r="C39" s="27" t="n">
        <f aca="false">+B39*C$1</f>
        <v>0</v>
      </c>
      <c r="D39" s="27" t="n">
        <f aca="false">+C39*D$1</f>
        <v>0</v>
      </c>
      <c r="E39" s="27"/>
      <c r="F39" s="28"/>
      <c r="G39" s="38"/>
      <c r="H39" s="38"/>
      <c r="I39" s="38"/>
      <c r="J39" s="39"/>
      <c r="K39" s="39"/>
      <c r="L39" s="40"/>
      <c r="M39" s="41"/>
      <c r="N39" s="40"/>
      <c r="O39" s="42"/>
      <c r="P39" s="34"/>
      <c r="Q39" s="43"/>
    </row>
    <row r="40" customFormat="false" ht="15" hidden="false" customHeight="false" outlineLevel="0" collapsed="false">
      <c r="A40" s="54" t="s">
        <v>59</v>
      </c>
      <c r="B40" s="27" t="n">
        <v>3500</v>
      </c>
      <c r="C40" s="27" t="n">
        <f aca="false">+B40*C$1</f>
        <v>4550</v>
      </c>
      <c r="D40" s="27" t="n">
        <f aca="false">+C40*D$1</f>
        <v>6825</v>
      </c>
      <c r="E40" s="27"/>
      <c r="F40" s="28"/>
      <c r="G40" s="38"/>
      <c r="H40" s="38"/>
      <c r="I40" s="38"/>
      <c r="J40" s="39"/>
      <c r="K40" s="39"/>
      <c r="L40" s="40"/>
      <c r="M40" s="41"/>
      <c r="N40" s="40"/>
      <c r="O40" s="42"/>
      <c r="P40" s="34" t="s">
        <v>60</v>
      </c>
      <c r="Q40" s="0" t="s">
        <v>61</v>
      </c>
      <c r="R40" s="3" t="n">
        <v>15000</v>
      </c>
      <c r="S40" s="2" t="n">
        <v>2</v>
      </c>
      <c r="T40" s="2" t="s">
        <v>25</v>
      </c>
      <c r="V40" s="0" t="s">
        <v>62</v>
      </c>
    </row>
    <row r="41" customFormat="false" ht="15" hidden="false" customHeight="false" outlineLevel="0" collapsed="false">
      <c r="A41" s="54" t="s">
        <v>63</v>
      </c>
      <c r="B41" s="27" t="n">
        <v>59000</v>
      </c>
      <c r="C41" s="27" t="n">
        <f aca="false">+B41*C$1</f>
        <v>76700</v>
      </c>
      <c r="D41" s="27" t="n">
        <f aca="false">+C41*D$1</f>
        <v>115050</v>
      </c>
      <c r="E41" s="27"/>
      <c r="F41" s="28"/>
      <c r="G41" s="38"/>
      <c r="H41" s="38"/>
      <c r="I41" s="38"/>
      <c r="J41" s="39"/>
      <c r="K41" s="39"/>
      <c r="L41" s="40"/>
      <c r="M41" s="41"/>
      <c r="N41" s="40"/>
      <c r="O41" s="42"/>
      <c r="P41" s="34" t="s">
        <v>60</v>
      </c>
      <c r="Q41" s="0" t="s">
        <v>50</v>
      </c>
      <c r="R41" s="3" t="n">
        <v>10000</v>
      </c>
      <c r="S41" s="2" t="n">
        <v>1</v>
      </c>
      <c r="T41" s="2" t="s">
        <v>56</v>
      </c>
    </row>
    <row r="42" customFormat="false" ht="15" hidden="false" customHeight="false" outlineLevel="0" collapsed="false">
      <c r="A42" s="54"/>
      <c r="B42" s="27"/>
      <c r="C42" s="27"/>
      <c r="D42" s="27"/>
      <c r="E42" s="46" t="s">
        <v>28</v>
      </c>
      <c r="F42" s="28" t="n">
        <f aca="false">C41</f>
        <v>76700</v>
      </c>
      <c r="G42" s="38" t="n">
        <f aca="false">F42*75%</f>
        <v>57525</v>
      </c>
      <c r="H42" s="38"/>
      <c r="I42" s="38"/>
      <c r="J42" s="39" t="n">
        <f aca="false">IF(F42&gt;25000000,25000000,F42)</f>
        <v>76700</v>
      </c>
      <c r="K42" s="39" t="n">
        <f aca="false">IF(G42&gt;25000000,25000000,G42)</f>
        <v>57525</v>
      </c>
      <c r="L42" s="40" t="n">
        <f aca="false">IF(F42&gt;50000000,25000000,IF(F42&gt;25000000,F42-25000000,0))</f>
        <v>0</v>
      </c>
      <c r="M42" s="41" t="n">
        <f aca="false">IF(G42&gt;50000000,25000000,IF(G42&gt;25000000,G42-25000000,0))</f>
        <v>0</v>
      </c>
      <c r="N42" s="40" t="n">
        <f aca="false">IF(F42&gt;57500000,25000000,IF(F42&gt;25000000,F42-25000000,0))</f>
        <v>0</v>
      </c>
      <c r="O42" s="42" t="n">
        <f aca="false">IF(G42&gt;57500000,25000000,IF(G42&gt;25000000,G42-25000000,0))</f>
        <v>0</v>
      </c>
      <c r="P42" s="34"/>
    </row>
    <row r="43" customFormat="false" ht="15" hidden="false" customHeight="false" outlineLevel="0" collapsed="false">
      <c r="A43" s="54"/>
      <c r="B43" s="27"/>
      <c r="C43" s="27"/>
      <c r="D43" s="27"/>
      <c r="E43" s="46"/>
      <c r="F43" s="28"/>
      <c r="G43" s="38"/>
      <c r="H43" s="38"/>
      <c r="I43" s="38"/>
      <c r="J43" s="39"/>
      <c r="K43" s="39"/>
      <c r="L43" s="40"/>
      <c r="M43" s="41"/>
      <c r="N43" s="40"/>
      <c r="O43" s="42"/>
      <c r="P43" s="34"/>
    </row>
    <row r="44" customFormat="false" ht="15" hidden="false" customHeight="false" outlineLevel="0" collapsed="false">
      <c r="A44" s="26" t="s">
        <v>64</v>
      </c>
      <c r="B44" s="27" t="n">
        <v>2200000</v>
      </c>
      <c r="C44" s="27" t="n">
        <f aca="false">+B44*C$1</f>
        <v>2860000</v>
      </c>
      <c r="D44" s="27" t="n">
        <f aca="false">+C44*D$1</f>
        <v>4290000</v>
      </c>
      <c r="E44" s="27"/>
      <c r="F44" s="28" t="n">
        <f aca="false">C44+E44</f>
        <v>2860000</v>
      </c>
      <c r="G44" s="38" t="n">
        <f aca="false">F44*75%</f>
        <v>2145000</v>
      </c>
      <c r="H44" s="38"/>
      <c r="I44" s="38"/>
      <c r="J44" s="39" t="n">
        <f aca="false">IF(F44&gt;25000000,25000000,F44)</f>
        <v>2860000</v>
      </c>
      <c r="K44" s="39" t="n">
        <f aca="false">IF(G44&gt;25000000,25000000,G44)</f>
        <v>2145000</v>
      </c>
      <c r="L44" s="40" t="n">
        <f aca="false">IF(F44&gt;50000000,25000000,IF(F44&gt;25000000,F44-25000000,0))</f>
        <v>0</v>
      </c>
      <c r="M44" s="41" t="n">
        <f aca="false">IF(G44&gt;50000000,25000000,IF(G44&gt;25000000,G44-25000000,0))</f>
        <v>0</v>
      </c>
      <c r="N44" s="40" t="n">
        <f aca="false">IF(F44&gt;57500000,25000000,IF(F44&gt;25000000,F44-25000000,0))</f>
        <v>0</v>
      </c>
      <c r="O44" s="42" t="n">
        <f aca="false">IF(G44&gt;57500000,25000000,IF(G44&gt;25000000,G44-25000000,0))</f>
        <v>0</v>
      </c>
      <c r="P44" s="34" t="n">
        <v>2001</v>
      </c>
      <c r="Q44" s="0" t="s">
        <v>37</v>
      </c>
      <c r="R44" s="3" t="n">
        <v>40000</v>
      </c>
      <c r="S44" s="2" t="n">
        <v>4</v>
      </c>
      <c r="T44" s="2" t="s">
        <v>56</v>
      </c>
    </row>
    <row r="45" customFormat="false" ht="15" hidden="false" customHeight="false" outlineLevel="0" collapsed="false">
      <c r="A45" s="26" t="s">
        <v>65</v>
      </c>
      <c r="B45" s="27" t="n">
        <v>250000</v>
      </c>
      <c r="C45" s="27"/>
      <c r="D45" s="27"/>
      <c r="E45" s="27" t="n">
        <v>5000000</v>
      </c>
      <c r="F45" s="28" t="n">
        <f aca="false">C45+E45</f>
        <v>5000000</v>
      </c>
      <c r="G45" s="38" t="n">
        <f aca="false">F45*75%</f>
        <v>3750000</v>
      </c>
      <c r="H45" s="38"/>
      <c r="I45" s="38"/>
      <c r="J45" s="39" t="n">
        <f aca="false">IF(F45&gt;25000000,25000000,F45)</f>
        <v>5000000</v>
      </c>
      <c r="K45" s="39" t="n">
        <f aca="false">IF(G45&gt;25000000,25000000,G45)</f>
        <v>3750000</v>
      </c>
      <c r="L45" s="40" t="n">
        <f aca="false">IF(F45&gt;50000000,25000000,IF(F45&gt;25000000,F45-25000000,0))</f>
        <v>0</v>
      </c>
      <c r="M45" s="41" t="n">
        <f aca="false">IF(G45&gt;50000000,25000000,IF(G45&gt;25000000,G45-25000000,0))</f>
        <v>0</v>
      </c>
      <c r="N45" s="40" t="n">
        <f aca="false">IF(F45&gt;57500000,25000000,IF(F45&gt;25000000,F45-25000000,0))</f>
        <v>0</v>
      </c>
      <c r="O45" s="42" t="n">
        <f aca="false">IF(G45&gt;57500000,25000000,IF(G45&gt;25000000,G45-25000000,0))</f>
        <v>0</v>
      </c>
      <c r="P45" s="34"/>
    </row>
    <row r="46" customFormat="false" ht="15" hidden="false" customHeight="false" outlineLevel="0" collapsed="false">
      <c r="A46" s="55" t="s">
        <v>66</v>
      </c>
      <c r="B46" s="56"/>
      <c r="C46" s="56"/>
      <c r="D46" s="56"/>
      <c r="E46" s="56"/>
      <c r="F46" s="28"/>
      <c r="G46" s="38"/>
      <c r="H46" s="38"/>
      <c r="I46" s="38"/>
      <c r="J46" s="39"/>
      <c r="K46" s="39"/>
      <c r="L46" s="40"/>
      <c r="M46" s="41"/>
      <c r="N46" s="40"/>
      <c r="O46" s="42"/>
    </row>
    <row r="47" customFormat="false" ht="15" hidden="false" customHeight="false" outlineLevel="0" collapsed="false">
      <c r="A47" s="57" t="s">
        <v>67</v>
      </c>
      <c r="B47" s="56"/>
      <c r="C47" s="56"/>
      <c r="D47" s="56"/>
      <c r="E47" s="56"/>
      <c r="F47" s="28"/>
      <c r="G47" s="38"/>
      <c r="H47" s="38"/>
      <c r="I47" s="38"/>
      <c r="J47" s="39"/>
      <c r="K47" s="39"/>
      <c r="L47" s="40"/>
      <c r="M47" s="41"/>
      <c r="N47" s="40"/>
      <c r="O47" s="42"/>
    </row>
    <row r="48" customFormat="false" ht="15" hidden="false" customHeight="false" outlineLevel="0" collapsed="false">
      <c r="A48" s="57" t="s">
        <v>68</v>
      </c>
      <c r="B48" s="27"/>
      <c r="C48" s="27" t="n">
        <f aca="false">+B48*C$1</f>
        <v>0</v>
      </c>
      <c r="D48" s="27" t="n">
        <f aca="false">+C48*D$1</f>
        <v>0</v>
      </c>
      <c r="E48" s="27" t="n">
        <v>300000</v>
      </c>
      <c r="F48" s="28" t="n">
        <f aca="false">C48+E48</f>
        <v>300000</v>
      </c>
      <c r="G48" s="38" t="n">
        <f aca="false">F48*75%</f>
        <v>225000</v>
      </c>
      <c r="H48" s="38"/>
      <c r="I48" s="38"/>
      <c r="J48" s="39" t="n">
        <f aca="false">IF(F48&gt;25000000,25000000,F48)</f>
        <v>300000</v>
      </c>
      <c r="K48" s="39" t="n">
        <f aca="false">IF(G48&gt;25000000,25000000,G48)</f>
        <v>225000</v>
      </c>
      <c r="L48" s="40" t="n">
        <f aca="false">IF(F48&gt;50000000,25000000,IF(F48&gt;25000000,F48-25000000,0))</f>
        <v>0</v>
      </c>
      <c r="M48" s="41" t="n">
        <f aca="false">IF(G48&gt;50000000,25000000,IF(G48&gt;25000000,G48-25000000,0))</f>
        <v>0</v>
      </c>
      <c r="N48" s="40" t="n">
        <f aca="false">IF(F48&gt;57500000,25000000,IF(F48&gt;25000000,F48-25000000,0))</f>
        <v>0</v>
      </c>
      <c r="O48" s="42" t="n">
        <f aca="false">IF(G48&gt;57500000,25000000,IF(G48&gt;25000000,G48-25000000,0))</f>
        <v>0</v>
      </c>
      <c r="P48" s="2" t="n">
        <v>1998</v>
      </c>
      <c r="Q48" s="0" t="s">
        <v>40</v>
      </c>
      <c r="R48" s="3" t="n">
        <v>40000</v>
      </c>
      <c r="S48" s="2" t="n">
        <v>4</v>
      </c>
      <c r="T48" s="2" t="s">
        <v>25</v>
      </c>
    </row>
    <row r="49" customFormat="false" ht="15" hidden="false" customHeight="false" outlineLevel="0" collapsed="false">
      <c r="A49" s="57" t="s">
        <v>69</v>
      </c>
      <c r="B49" s="27"/>
      <c r="C49" s="27" t="n">
        <f aca="false">+B49*C$1</f>
        <v>0</v>
      </c>
      <c r="D49" s="27" t="n">
        <f aca="false">+C49*D$1</f>
        <v>0</v>
      </c>
      <c r="E49" s="27" t="n">
        <v>0</v>
      </c>
      <c r="F49" s="28" t="n">
        <f aca="false">C49+E49</f>
        <v>0</v>
      </c>
      <c r="G49" s="38" t="n">
        <f aca="false">F49*75%</f>
        <v>0</v>
      </c>
      <c r="H49" s="38"/>
      <c r="I49" s="38"/>
      <c r="J49" s="39" t="n">
        <f aca="false">IF(F49&gt;25000000,25000000,F49)</f>
        <v>0</v>
      </c>
      <c r="K49" s="39" t="n">
        <f aca="false">IF(G49&gt;25000000,25000000,G49)</f>
        <v>0</v>
      </c>
      <c r="L49" s="40" t="n">
        <f aca="false">IF(F49&gt;50000000,25000000,IF(F49&gt;25000000,F49-25000000,0))</f>
        <v>0</v>
      </c>
      <c r="M49" s="41" t="n">
        <f aca="false">IF(G49&gt;50000000,25000000,IF(G49&gt;25000000,G49-25000000,0))</f>
        <v>0</v>
      </c>
      <c r="N49" s="40" t="n">
        <f aca="false">IF(F49&gt;57500000,25000000,IF(F49&gt;25000000,F49-25000000,0))</f>
        <v>0</v>
      </c>
      <c r="O49" s="42" t="n">
        <f aca="false">IF(G49&gt;57500000,25000000,IF(G49&gt;25000000,G49-25000000,0))</f>
        <v>0</v>
      </c>
      <c r="P49" s="2" t="n">
        <v>1975</v>
      </c>
      <c r="Q49" s="43" t="s">
        <v>42</v>
      </c>
      <c r="R49" s="3" t="n">
        <v>257000</v>
      </c>
      <c r="S49" s="2" t="n">
        <v>4</v>
      </c>
      <c r="T49" s="2" t="s">
        <v>25</v>
      </c>
    </row>
    <row r="50" customFormat="false" ht="15" hidden="false" customHeight="false" outlineLevel="0" collapsed="false">
      <c r="A50" s="57" t="s">
        <v>70</v>
      </c>
      <c r="B50" s="27" t="n">
        <v>60000</v>
      </c>
      <c r="C50" s="27" t="n">
        <f aca="false">+B50*C$1</f>
        <v>78000</v>
      </c>
      <c r="D50" s="27" t="n">
        <f aca="false">+C50*D$1</f>
        <v>117000</v>
      </c>
      <c r="E50" s="27"/>
      <c r="F50" s="28" t="n">
        <f aca="false">C50+E50</f>
        <v>78000</v>
      </c>
      <c r="G50" s="38" t="n">
        <f aca="false">F50*75%</f>
        <v>58500</v>
      </c>
      <c r="H50" s="38"/>
      <c r="I50" s="38"/>
      <c r="J50" s="39" t="n">
        <f aca="false">IF(F50&gt;25000000,25000000,F50)</f>
        <v>78000</v>
      </c>
      <c r="K50" s="39" t="n">
        <f aca="false">IF(G50&gt;25000000,25000000,G50)</f>
        <v>58500</v>
      </c>
      <c r="L50" s="40" t="n">
        <f aca="false">IF(F50&gt;50000000,25000000,IF(F50&gt;25000000,F50-25000000,0))</f>
        <v>0</v>
      </c>
      <c r="M50" s="41" t="n">
        <f aca="false">IF(G50&gt;50000000,25000000,IF(G50&gt;25000000,G50-25000000,0))</f>
        <v>0</v>
      </c>
      <c r="N50" s="40" t="n">
        <f aca="false">IF(F50&gt;57500000,25000000,IF(F50&gt;25000000,F50-25000000,0))</f>
        <v>0</v>
      </c>
      <c r="O50" s="42" t="n">
        <f aca="false">IF(G50&gt;57500000,25000000,IF(G50&gt;25000000,G50-25000000,0))</f>
        <v>0</v>
      </c>
      <c r="P50" s="2" t="n">
        <v>1995</v>
      </c>
      <c r="Q50" s="0" t="s">
        <v>24</v>
      </c>
      <c r="R50" s="3" t="n">
        <v>5000</v>
      </c>
      <c r="S50" s="2" t="n">
        <v>4</v>
      </c>
      <c r="T50" s="2" t="s">
        <v>25</v>
      </c>
    </row>
    <row r="51" customFormat="false" ht="15" hidden="false" customHeight="false" outlineLevel="0" collapsed="false">
      <c r="A51" s="57" t="s">
        <v>71</v>
      </c>
      <c r="B51" s="27" t="n">
        <v>59000</v>
      </c>
      <c r="C51" s="27" t="n">
        <f aca="false">+B51*C$1</f>
        <v>76700</v>
      </c>
      <c r="D51" s="27" t="n">
        <f aca="false">+C51*D$1</f>
        <v>115050</v>
      </c>
      <c r="E51" s="27" t="n">
        <v>0</v>
      </c>
      <c r="F51" s="28" t="n">
        <f aca="false">C51+E51</f>
        <v>76700</v>
      </c>
      <c r="G51" s="38" t="n">
        <f aca="false">F51*75%</f>
        <v>57525</v>
      </c>
      <c r="H51" s="38"/>
      <c r="I51" s="38"/>
      <c r="J51" s="39" t="n">
        <f aca="false">IF(F51&gt;25000000,25000000,F51)</f>
        <v>76700</v>
      </c>
      <c r="K51" s="39" t="n">
        <f aca="false">IF(G51&gt;25000000,25000000,G51)</f>
        <v>57525</v>
      </c>
      <c r="L51" s="40" t="n">
        <f aca="false">IF(F51&gt;50000000,25000000,IF(F51&gt;25000000,F51-25000000,0))</f>
        <v>0</v>
      </c>
      <c r="M51" s="41" t="n">
        <f aca="false">IF(G51&gt;50000000,25000000,IF(G51&gt;25000000,G51-25000000,0))</f>
        <v>0</v>
      </c>
      <c r="N51" s="40" t="n">
        <f aca="false">IF(F51&gt;57500000,25000000,IF(F51&gt;25000000,F51-25000000,0))</f>
        <v>0</v>
      </c>
      <c r="O51" s="42" t="n">
        <f aca="false">IF(G51&gt;57500000,25000000,IF(G51&gt;25000000,G51-25000000,0))</f>
        <v>0</v>
      </c>
      <c r="P51" s="2" t="n">
        <v>2015</v>
      </c>
      <c r="Q51" s="0" t="s">
        <v>32</v>
      </c>
      <c r="R51" s="3" t="n">
        <v>10000</v>
      </c>
      <c r="S51" s="2" t="n">
        <v>4</v>
      </c>
      <c r="T51" s="2" t="s">
        <v>25</v>
      </c>
    </row>
    <row r="52" customFormat="false" ht="15" hidden="false" customHeight="false" outlineLevel="0" collapsed="false">
      <c r="A52" s="57" t="s">
        <v>72</v>
      </c>
      <c r="B52" s="27"/>
      <c r="C52" s="27" t="n">
        <f aca="false">+B52*C$1</f>
        <v>0</v>
      </c>
      <c r="D52" s="27" t="n">
        <f aca="false">+C52*D$1</f>
        <v>0</v>
      </c>
      <c r="E52" s="27"/>
      <c r="F52" s="28" t="n">
        <f aca="false">C52+E52</f>
        <v>0</v>
      </c>
      <c r="G52" s="38" t="n">
        <f aca="false">F52*75%</f>
        <v>0</v>
      </c>
      <c r="H52" s="38"/>
      <c r="I52" s="38"/>
      <c r="J52" s="39" t="n">
        <f aca="false">IF(F52&gt;25000000,25000000,F52)</f>
        <v>0</v>
      </c>
      <c r="K52" s="39" t="n">
        <f aca="false">IF(G52&gt;25000000,25000000,G52)</f>
        <v>0</v>
      </c>
      <c r="L52" s="40" t="n">
        <f aca="false">IF(F52&gt;50000000,25000000,IF(F52&gt;25000000,F52-25000000,0))</f>
        <v>0</v>
      </c>
      <c r="M52" s="41" t="n">
        <f aca="false">IF(G52&gt;50000000,25000000,IF(G52&gt;25000000,G52-25000000,0))</f>
        <v>0</v>
      </c>
      <c r="N52" s="40" t="n">
        <f aca="false">IF(F52&gt;57500000,25000000,IF(F52&gt;25000000,F52-25000000,0))</f>
        <v>0</v>
      </c>
      <c r="O52" s="42" t="n">
        <f aca="false">IF(G52&gt;57500000,25000000,IF(G52&gt;25000000,G52-25000000,0))</f>
        <v>0</v>
      </c>
      <c r="P52" s="2" t="n">
        <v>2001</v>
      </c>
      <c r="Q52" s="0" t="s">
        <v>44</v>
      </c>
      <c r="R52" s="3" t="n">
        <v>41000</v>
      </c>
      <c r="S52" s="2" t="n">
        <v>3</v>
      </c>
      <c r="T52" s="2" t="s">
        <v>25</v>
      </c>
    </row>
    <row r="53" customFormat="false" ht="15" hidden="false" customHeight="false" outlineLevel="0" collapsed="false">
      <c r="A53" s="57" t="s">
        <v>73</v>
      </c>
      <c r="B53" s="27"/>
      <c r="C53" s="27" t="n">
        <f aca="false">+B53*C$1</f>
        <v>0</v>
      </c>
      <c r="D53" s="27" t="n">
        <f aca="false">+C53*D$1</f>
        <v>0</v>
      </c>
      <c r="E53" s="27" t="n">
        <v>215000</v>
      </c>
      <c r="F53" s="28" t="n">
        <f aca="false">C53+E53</f>
        <v>215000</v>
      </c>
      <c r="G53" s="38" t="n">
        <f aca="false">F53*75%</f>
        <v>161250</v>
      </c>
      <c r="H53" s="38"/>
      <c r="I53" s="38"/>
      <c r="J53" s="39" t="n">
        <f aca="false">IF(F53&gt;25000000,25000000,F53)</f>
        <v>215000</v>
      </c>
      <c r="K53" s="39" t="n">
        <f aca="false">IF(G53&gt;25000000,25000000,G53)</f>
        <v>161250</v>
      </c>
      <c r="L53" s="40" t="n">
        <f aca="false">IF(F53&gt;50000000,25000000,IF(F53&gt;25000000,F53-25000000,0))</f>
        <v>0</v>
      </c>
      <c r="M53" s="41" t="n">
        <f aca="false">IF(G53&gt;50000000,25000000,IF(G53&gt;25000000,G53-25000000,0))</f>
        <v>0</v>
      </c>
      <c r="N53" s="40" t="n">
        <f aca="false">IF(F53&gt;57500000,25000000,IF(F53&gt;25000000,F53-25000000,0))</f>
        <v>0</v>
      </c>
      <c r="O53" s="42" t="n">
        <f aca="false">IF(G53&gt;57500000,25000000,IF(G53&gt;25000000,G53-25000000,0))</f>
        <v>0</v>
      </c>
      <c r="P53" s="2" t="n">
        <v>1992</v>
      </c>
      <c r="Q53" s="0" t="s">
        <v>50</v>
      </c>
      <c r="R53" s="3" t="n">
        <v>12000</v>
      </c>
      <c r="S53" s="2" t="n">
        <v>2</v>
      </c>
      <c r="T53" s="2" t="s">
        <v>25</v>
      </c>
    </row>
    <row r="54" customFormat="false" ht="15" hidden="false" customHeight="false" outlineLevel="0" collapsed="false">
      <c r="A54" s="57" t="s">
        <v>74</v>
      </c>
      <c r="B54" s="27" t="n">
        <v>3500</v>
      </c>
      <c r="C54" s="27" t="n">
        <f aca="false">+B54*C$1</f>
        <v>4550</v>
      </c>
      <c r="D54" s="27" t="n">
        <f aca="false">+C54*D$1</f>
        <v>6825</v>
      </c>
      <c r="E54" s="27"/>
      <c r="F54" s="28" t="n">
        <f aca="false">C54+E54</f>
        <v>4550</v>
      </c>
      <c r="G54" s="38" t="n">
        <f aca="false">F54*75%</f>
        <v>3412.5</v>
      </c>
      <c r="H54" s="38"/>
      <c r="I54" s="38"/>
      <c r="J54" s="39" t="n">
        <f aca="false">IF(F54&gt;25000000,25000000,F54)</f>
        <v>4550</v>
      </c>
      <c r="K54" s="39" t="n">
        <f aca="false">IF(G54&gt;25000000,25000000,G54)</f>
        <v>3412.5</v>
      </c>
      <c r="L54" s="40" t="n">
        <f aca="false">IF(F54&gt;50000000,25000000,IF(F54&gt;25000000,F54-25000000,0))</f>
        <v>0</v>
      </c>
      <c r="M54" s="41" t="n">
        <f aca="false">IF(G54&gt;50000000,25000000,IF(G54&gt;25000000,G54-25000000,0))</f>
        <v>0</v>
      </c>
      <c r="N54" s="40" t="n">
        <f aca="false">IF(F54&gt;57500000,25000000,IF(F54&gt;25000000,F54-25000000,0))</f>
        <v>0</v>
      </c>
      <c r="O54" s="42" t="n">
        <f aca="false">IF(G54&gt;57500000,25000000,IF(G54&gt;25000000,G54-25000000,0))</f>
        <v>0</v>
      </c>
      <c r="P54" s="2" t="n">
        <v>2011</v>
      </c>
      <c r="Q54" s="0" t="s">
        <v>24</v>
      </c>
      <c r="R54" s="3" t="n">
        <v>65000</v>
      </c>
      <c r="S54" s="2" t="n">
        <v>2</v>
      </c>
      <c r="T54" s="2" t="s">
        <v>25</v>
      </c>
    </row>
    <row r="55" customFormat="false" ht="15" hidden="false" customHeight="false" outlineLevel="0" collapsed="false">
      <c r="A55" s="57" t="s">
        <v>75</v>
      </c>
      <c r="B55" s="27"/>
      <c r="C55" s="27" t="n">
        <f aca="false">+B55*C$1</f>
        <v>0</v>
      </c>
      <c r="D55" s="27" t="n">
        <f aca="false">+C55*D$1</f>
        <v>0</v>
      </c>
      <c r="E55" s="27"/>
      <c r="F55" s="28" t="n">
        <f aca="false">C55+E55</f>
        <v>0</v>
      </c>
      <c r="G55" s="38" t="n">
        <f aca="false">F55*75%</f>
        <v>0</v>
      </c>
      <c r="H55" s="38"/>
      <c r="I55" s="38"/>
      <c r="J55" s="39" t="n">
        <f aca="false">IF(F55&gt;25000000,25000000,F55)</f>
        <v>0</v>
      </c>
      <c r="K55" s="39" t="n">
        <f aca="false">IF(G55&gt;25000000,25000000,G55)</f>
        <v>0</v>
      </c>
      <c r="L55" s="40" t="n">
        <f aca="false">IF(F55&gt;50000000,25000000,IF(F55&gt;25000000,F55-25000000,0))</f>
        <v>0</v>
      </c>
      <c r="M55" s="41" t="n">
        <f aca="false">IF(G55&gt;50000000,25000000,IF(G55&gt;25000000,G55-25000000,0))</f>
        <v>0</v>
      </c>
      <c r="N55" s="40" t="n">
        <f aca="false">IF(F55&gt;57500000,25000000,IF(F55&gt;25000000,F55-25000000,0))</f>
        <v>0</v>
      </c>
      <c r="O55" s="42" t="n">
        <f aca="false">IF(G55&gt;57500000,25000000,IF(G55&gt;25000000,G55-25000000,0))</f>
        <v>0</v>
      </c>
      <c r="P55" s="2" t="n">
        <v>2009</v>
      </c>
      <c r="Q55" s="0" t="s">
        <v>42</v>
      </c>
      <c r="R55" s="3" t="n">
        <v>10000</v>
      </c>
      <c r="S55" s="2" t="n">
        <v>1</v>
      </c>
      <c r="T55" s="2" t="s">
        <v>25</v>
      </c>
    </row>
    <row r="56" customFormat="false" ht="15" hidden="false" customHeight="false" outlineLevel="0" collapsed="false">
      <c r="A56" s="57" t="s">
        <v>76</v>
      </c>
      <c r="B56" s="27" t="n">
        <v>120000</v>
      </c>
      <c r="C56" s="27" t="n">
        <f aca="false">+B56*C$1</f>
        <v>156000</v>
      </c>
      <c r="D56" s="27" t="n">
        <f aca="false">+C56*D$1</f>
        <v>234000</v>
      </c>
      <c r="E56" s="27" t="n">
        <v>420000</v>
      </c>
      <c r="F56" s="28" t="n">
        <f aca="false">C56+E56</f>
        <v>576000</v>
      </c>
      <c r="G56" s="38" t="n">
        <f aca="false">F56*75%</f>
        <v>432000</v>
      </c>
      <c r="H56" s="38"/>
      <c r="I56" s="38"/>
      <c r="J56" s="39" t="n">
        <f aca="false">IF(F56&gt;25000000,25000000,F56)</f>
        <v>576000</v>
      </c>
      <c r="K56" s="39" t="n">
        <f aca="false">IF(G56&gt;25000000,25000000,G56)</f>
        <v>432000</v>
      </c>
      <c r="L56" s="40" t="n">
        <f aca="false">IF(F56&gt;50000000,25000000,IF(F56&gt;25000000,F56-25000000,0))</f>
        <v>0</v>
      </c>
      <c r="M56" s="41" t="n">
        <f aca="false">IF(G56&gt;50000000,25000000,IF(G56&gt;25000000,G56-25000000,0))</f>
        <v>0</v>
      </c>
      <c r="N56" s="40" t="n">
        <f aca="false">IF(F56&gt;57500000,25000000,IF(F56&gt;25000000,F56-25000000,0))</f>
        <v>0</v>
      </c>
      <c r="O56" s="42" t="n">
        <f aca="false">IF(G56&gt;57500000,25000000,IF(G56&gt;25000000,G56-25000000,0))</f>
        <v>0</v>
      </c>
      <c r="P56" s="2" t="n">
        <v>1998</v>
      </c>
      <c r="Q56" s="0" t="s">
        <v>44</v>
      </c>
      <c r="R56" s="3" t="n">
        <v>6000</v>
      </c>
      <c r="S56" s="2" t="n">
        <v>1</v>
      </c>
      <c r="T56" s="2" t="s">
        <v>25</v>
      </c>
    </row>
    <row r="57" customFormat="false" ht="15" hidden="false" customHeight="false" outlineLevel="0" collapsed="false">
      <c r="A57" s="57" t="s">
        <v>77</v>
      </c>
      <c r="B57" s="27"/>
      <c r="C57" s="27" t="n">
        <f aca="false">+B57*C$1</f>
        <v>0</v>
      </c>
      <c r="D57" s="27" t="n">
        <f aca="false">+C57*D$1</f>
        <v>0</v>
      </c>
      <c r="E57" s="27"/>
      <c r="F57" s="28" t="n">
        <f aca="false">C57+E57</f>
        <v>0</v>
      </c>
      <c r="G57" s="38" t="n">
        <f aca="false">F57*75%</f>
        <v>0</v>
      </c>
      <c r="H57" s="38"/>
      <c r="I57" s="38"/>
      <c r="J57" s="39" t="n">
        <f aca="false">IF(F57&gt;25000000,25000000,F57)</f>
        <v>0</v>
      </c>
      <c r="K57" s="39" t="n">
        <f aca="false">IF(G57&gt;25000000,25000000,G57)</f>
        <v>0</v>
      </c>
      <c r="L57" s="40" t="n">
        <f aca="false">IF(F57&gt;50000000,25000000,IF(F57&gt;25000000,F57-25000000,0))</f>
        <v>0</v>
      </c>
      <c r="M57" s="41" t="n">
        <f aca="false">IF(G57&gt;50000000,25000000,IF(G57&gt;25000000,G57-25000000,0))</f>
        <v>0</v>
      </c>
      <c r="N57" s="40" t="n">
        <f aca="false">IF(F57&gt;57500000,25000000,IF(F57&gt;25000000,F57-25000000,0))</f>
        <v>0</v>
      </c>
      <c r="O57" s="42" t="n">
        <f aca="false">IF(G57&gt;57500000,25000000,IF(G57&gt;25000000,G57-25000000,0))</f>
        <v>0</v>
      </c>
      <c r="P57" s="2" t="n">
        <v>2000</v>
      </c>
      <c r="Q57" s="0" t="s">
        <v>55</v>
      </c>
      <c r="R57" s="3" t="n">
        <v>4000</v>
      </c>
      <c r="S57" s="2" t="n">
        <v>4</v>
      </c>
      <c r="T57" s="2" t="s">
        <v>25</v>
      </c>
    </row>
    <row r="58" customFormat="false" ht="15" hidden="false" customHeight="false" outlineLevel="0" collapsed="false">
      <c r="A58" s="57" t="s">
        <v>78</v>
      </c>
      <c r="B58" s="27" t="n">
        <v>350000</v>
      </c>
      <c r="C58" s="27" t="n">
        <f aca="false">+B58*C$1</f>
        <v>455000</v>
      </c>
      <c r="D58" s="27" t="n">
        <f aca="false">+C58*D$1</f>
        <v>682500</v>
      </c>
      <c r="E58" s="27"/>
      <c r="F58" s="28" t="n">
        <f aca="false">C58+E58</f>
        <v>455000</v>
      </c>
      <c r="G58" s="38" t="n">
        <f aca="false">F58*75%</f>
        <v>341250</v>
      </c>
      <c r="H58" s="38"/>
      <c r="I58" s="38"/>
      <c r="J58" s="39" t="n">
        <f aca="false">IF(F58&gt;25000000,25000000,F58)</f>
        <v>455000</v>
      </c>
      <c r="K58" s="39" t="n">
        <f aca="false">IF(G58&gt;25000000,25000000,G58)</f>
        <v>341250</v>
      </c>
      <c r="L58" s="40" t="n">
        <f aca="false">IF(F58&gt;50000000,25000000,IF(F58&gt;25000000,F58-25000000,0))</f>
        <v>0</v>
      </c>
      <c r="M58" s="41" t="n">
        <f aca="false">IF(G58&gt;50000000,25000000,IF(G58&gt;25000000,G58-25000000,0))</f>
        <v>0</v>
      </c>
      <c r="N58" s="40" t="n">
        <f aca="false">IF(F58&gt;57500000,25000000,IF(F58&gt;25000000,F58-25000000,0))</f>
        <v>0</v>
      </c>
      <c r="O58" s="42" t="n">
        <f aca="false">IF(G58&gt;57500000,25000000,IF(G58&gt;25000000,G58-25000000,0))</f>
        <v>0</v>
      </c>
      <c r="P58" s="2" t="n">
        <v>2009</v>
      </c>
      <c r="Q58" s="0" t="s">
        <v>47</v>
      </c>
      <c r="R58" s="3" t="n">
        <v>5000</v>
      </c>
      <c r="S58" s="2" t="n">
        <v>4</v>
      </c>
      <c r="T58" s="2" t="s">
        <v>25</v>
      </c>
    </row>
    <row r="59" customFormat="false" ht="15" hidden="false" customHeight="false" outlineLevel="0" collapsed="false">
      <c r="A59" s="57" t="s">
        <v>79</v>
      </c>
      <c r="B59" s="27"/>
      <c r="C59" s="27"/>
      <c r="D59" s="27"/>
      <c r="E59" s="27" t="n">
        <v>12000000</v>
      </c>
      <c r="F59" s="28" t="n">
        <f aca="false">C59+E59</f>
        <v>12000000</v>
      </c>
      <c r="G59" s="38" t="n">
        <f aca="false">F59*75%</f>
        <v>9000000</v>
      </c>
      <c r="H59" s="38"/>
      <c r="I59" s="38"/>
      <c r="J59" s="39" t="n">
        <f aca="false">IF(F59&gt;25000000,25000000,F59)</f>
        <v>12000000</v>
      </c>
      <c r="K59" s="39" t="n">
        <f aca="false">IF(G59&gt;25000000,25000000,G59)</f>
        <v>9000000</v>
      </c>
      <c r="L59" s="40" t="n">
        <f aca="false">IF(F59&gt;50000000,25000000,IF(F59&gt;25000000,F59-25000000,0))</f>
        <v>0</v>
      </c>
      <c r="M59" s="41" t="n">
        <f aca="false">IF(G59&gt;50000000,25000000,IF(G59&gt;25000000,G59-25000000,0))</f>
        <v>0</v>
      </c>
      <c r="N59" s="40" t="n">
        <f aca="false">IF(F59&gt;57500000,25000000,IF(F59&gt;25000000,F59-25000000,0))</f>
        <v>0</v>
      </c>
      <c r="O59" s="42" t="n">
        <f aca="false">IF(G59&gt;57500000,25000000,IF(G59&gt;25000000,G59-25000000,0))</f>
        <v>0</v>
      </c>
    </row>
    <row r="60" customFormat="false" ht="15" hidden="false" customHeight="false" outlineLevel="0" collapsed="false">
      <c r="A60" s="57" t="s">
        <v>80</v>
      </c>
      <c r="B60" s="27"/>
      <c r="C60" s="27"/>
      <c r="D60" s="27"/>
      <c r="E60" s="27" t="n">
        <v>6000000</v>
      </c>
      <c r="F60" s="28" t="n">
        <f aca="false">C60+E60</f>
        <v>6000000</v>
      </c>
      <c r="G60" s="38" t="n">
        <f aca="false">F60*75%</f>
        <v>4500000</v>
      </c>
      <c r="H60" s="38"/>
      <c r="I60" s="38"/>
      <c r="J60" s="39" t="n">
        <f aca="false">IF(F60&gt;25000000,25000000,F60)</f>
        <v>6000000</v>
      </c>
      <c r="K60" s="39" t="n">
        <f aca="false">IF(G60&gt;25000000,25000000,G60)</f>
        <v>4500000</v>
      </c>
      <c r="L60" s="40" t="n">
        <f aca="false">IF(F60&gt;50000000,25000000,IF(F60&gt;25000000,F60-25000000,0))</f>
        <v>0</v>
      </c>
      <c r="M60" s="41" t="n">
        <f aca="false">IF(G60&gt;50000000,25000000,IF(G60&gt;25000000,G60-25000000,0))</f>
        <v>0</v>
      </c>
      <c r="N60" s="40" t="n">
        <f aca="false">IF(F60&gt;57500000,25000000,IF(F60&gt;25000000,F60-25000000,0))</f>
        <v>0</v>
      </c>
      <c r="O60" s="42" t="n">
        <f aca="false">IF(G60&gt;57500000,25000000,IF(G60&gt;25000000,G60-25000000,0))</f>
        <v>0</v>
      </c>
      <c r="P60" s="2" t="n">
        <v>1960</v>
      </c>
      <c r="Q60" s="43" t="s">
        <v>55</v>
      </c>
      <c r="R60" s="3" t="n">
        <v>50000</v>
      </c>
      <c r="S60" s="2" t="n">
        <v>1</v>
      </c>
      <c r="T60" s="2" t="s">
        <v>25</v>
      </c>
    </row>
    <row r="61" customFormat="false" ht="15" hidden="false" customHeight="false" outlineLevel="0" collapsed="false">
      <c r="A61" s="57" t="s">
        <v>81</v>
      </c>
      <c r="B61" s="27"/>
      <c r="C61" s="27"/>
      <c r="D61" s="27"/>
      <c r="E61" s="27" t="n">
        <v>430000</v>
      </c>
      <c r="F61" s="28" t="n">
        <f aca="false">C61+E61</f>
        <v>430000</v>
      </c>
      <c r="G61" s="38" t="n">
        <f aca="false">F61*75%</f>
        <v>322500</v>
      </c>
      <c r="H61" s="38"/>
      <c r="I61" s="38"/>
      <c r="J61" s="39" t="n">
        <f aca="false">IF(F61&gt;25000000,25000000,F61)</f>
        <v>430000</v>
      </c>
      <c r="K61" s="39" t="n">
        <f aca="false">IF(G61&gt;25000000,25000000,G61)</f>
        <v>322500</v>
      </c>
      <c r="L61" s="40" t="n">
        <f aca="false">IF(F61&gt;50000000,25000000,IF(F61&gt;25000000,F61-25000000,0))</f>
        <v>0</v>
      </c>
      <c r="M61" s="41" t="n">
        <f aca="false">IF(G61&gt;50000000,25000000,IF(G61&gt;25000000,G61-25000000,0))</f>
        <v>0</v>
      </c>
      <c r="N61" s="40" t="n">
        <f aca="false">IF(F61&gt;57500000,25000000,IF(F61&gt;25000000,F61-25000000,0))</f>
        <v>0</v>
      </c>
      <c r="O61" s="42" t="n">
        <f aca="false">IF(G61&gt;57500000,25000000,IF(G61&gt;25000000,G61-25000000,0))</f>
        <v>0</v>
      </c>
    </row>
    <row r="62" customFormat="false" ht="15" hidden="false" customHeight="false" outlineLevel="0" collapsed="false">
      <c r="A62" s="57" t="s">
        <v>82</v>
      </c>
      <c r="B62" s="27"/>
      <c r="C62" s="27"/>
      <c r="D62" s="27"/>
      <c r="E62" s="36" t="n">
        <v>0</v>
      </c>
      <c r="F62" s="28" t="n">
        <f aca="false">C62+E62</f>
        <v>0</v>
      </c>
      <c r="G62" s="38" t="n">
        <f aca="false">F62*75%</f>
        <v>0</v>
      </c>
      <c r="H62" s="38"/>
      <c r="I62" s="38"/>
      <c r="J62" s="39" t="n">
        <f aca="false">IF(F62&gt;25000000,25000000,F62)</f>
        <v>0</v>
      </c>
      <c r="K62" s="39" t="n">
        <f aca="false">IF(G62&gt;25000000,25000000,G62)</f>
        <v>0</v>
      </c>
      <c r="L62" s="40" t="n">
        <f aca="false">IF(F62&gt;50000000,25000000,IF(F62&gt;25000000,F62-25000000,0))</f>
        <v>0</v>
      </c>
      <c r="M62" s="41" t="n">
        <f aca="false">IF(G62&gt;50000000,25000000,IF(G62&gt;25000000,G62-25000000,0))</f>
        <v>0</v>
      </c>
      <c r="N62" s="40" t="n">
        <f aca="false">IF(F62&gt;57500000,25000000,IF(F62&gt;25000000,F62-25000000,0))</f>
        <v>0</v>
      </c>
      <c r="O62" s="42" t="n">
        <f aca="false">IF(G62&gt;57500000,25000000,IF(G62&gt;25000000,G62-25000000,0))</f>
        <v>0</v>
      </c>
      <c r="P62" s="2" t="n">
        <v>1994</v>
      </c>
      <c r="Q62" s="0" t="s">
        <v>37</v>
      </c>
      <c r="R62" s="3" t="n">
        <v>65000</v>
      </c>
      <c r="S62" s="2" t="n">
        <v>1</v>
      </c>
      <c r="T62" s="2" t="s">
        <v>25</v>
      </c>
    </row>
    <row r="63" customFormat="false" ht="15" hidden="false" customHeight="false" outlineLevel="0" collapsed="false">
      <c r="A63" s="57" t="s">
        <v>83</v>
      </c>
      <c r="B63" s="27" t="n">
        <v>5000</v>
      </c>
      <c r="C63" s="27" t="n">
        <f aca="false">+B63*C$1</f>
        <v>6500</v>
      </c>
      <c r="D63" s="27" t="n">
        <f aca="false">+C63*D$1</f>
        <v>9750</v>
      </c>
      <c r="E63" s="27" t="n">
        <v>0</v>
      </c>
      <c r="F63" s="28" t="n">
        <f aca="false">C63+E63</f>
        <v>6500</v>
      </c>
      <c r="G63" s="38" t="n">
        <f aca="false">F63*75%</f>
        <v>4875</v>
      </c>
      <c r="H63" s="38"/>
      <c r="I63" s="38"/>
      <c r="J63" s="39" t="n">
        <f aca="false">IF(F63&gt;25000000,25000000,F63)</f>
        <v>6500</v>
      </c>
      <c r="K63" s="39" t="n">
        <f aca="false">IF(G63&gt;25000000,25000000,G63)</f>
        <v>4875</v>
      </c>
      <c r="L63" s="40" t="n">
        <f aca="false">IF(F63&gt;50000000,25000000,IF(F63&gt;25000000,F63-25000000,0))</f>
        <v>0</v>
      </c>
      <c r="M63" s="41" t="n">
        <f aca="false">IF(G63&gt;50000000,25000000,IF(G63&gt;25000000,G63-25000000,0))</f>
        <v>0</v>
      </c>
      <c r="N63" s="40" t="n">
        <f aca="false">IF(F63&gt;57500000,25000000,IF(F63&gt;25000000,F63-25000000,0))</f>
        <v>0</v>
      </c>
      <c r="O63" s="42" t="n">
        <f aca="false">IF(G63&gt;57500000,25000000,IF(G63&gt;25000000,G63-25000000,0))</f>
        <v>0</v>
      </c>
      <c r="P63" s="34" t="n">
        <v>1982</v>
      </c>
      <c r="Q63" s="0" t="s">
        <v>31</v>
      </c>
      <c r="R63" s="3" t="n">
        <v>6000</v>
      </c>
      <c r="S63" s="2" t="n">
        <v>1</v>
      </c>
      <c r="T63" s="2" t="s">
        <v>25</v>
      </c>
    </row>
    <row r="64" customFormat="false" ht="15" hidden="false" customHeight="false" outlineLevel="0" collapsed="false">
      <c r="A64" s="57" t="s">
        <v>84</v>
      </c>
      <c r="B64" s="27"/>
      <c r="C64" s="27"/>
      <c r="D64" s="27"/>
      <c r="E64" s="27" t="n">
        <v>4000000</v>
      </c>
      <c r="F64" s="28" t="n">
        <f aca="false">C64+E64</f>
        <v>4000000</v>
      </c>
      <c r="G64" s="38" t="n">
        <f aca="false">F64*75%</f>
        <v>3000000</v>
      </c>
      <c r="H64" s="38"/>
      <c r="I64" s="38"/>
      <c r="J64" s="39" t="n">
        <f aca="false">IF(F64&gt;25000000,25000000,F64)</f>
        <v>4000000</v>
      </c>
      <c r="K64" s="39" t="n">
        <f aca="false">IF(G64&gt;25000000,25000000,G64)</f>
        <v>3000000</v>
      </c>
      <c r="L64" s="40" t="n">
        <f aca="false">IF(F64&gt;50000000,25000000,IF(F64&gt;25000000,F64-25000000,0))</f>
        <v>0</v>
      </c>
      <c r="M64" s="41" t="n">
        <f aca="false">IF(G64&gt;50000000,25000000,IF(G64&gt;25000000,G64-25000000,0))</f>
        <v>0</v>
      </c>
      <c r="N64" s="40" t="n">
        <f aca="false">IF(F64&gt;57500000,25000000,IF(F64&gt;25000000,F64-25000000,0))</f>
        <v>0</v>
      </c>
      <c r="O64" s="42" t="n">
        <f aca="false">IF(G64&gt;57500000,25000000,IF(G64&gt;25000000,G64-25000000,0))</f>
        <v>0</v>
      </c>
    </row>
    <row r="65" customFormat="false" ht="15" hidden="false" customHeight="false" outlineLevel="0" collapsed="false">
      <c r="A65" s="55" t="s">
        <v>85</v>
      </c>
      <c r="B65" s="27"/>
      <c r="C65" s="27"/>
      <c r="D65" s="27"/>
      <c r="E65" s="44" t="n">
        <v>8000000</v>
      </c>
      <c r="F65" s="28"/>
      <c r="G65" s="38"/>
      <c r="H65" s="38"/>
      <c r="I65" s="38"/>
      <c r="J65" s="39"/>
      <c r="K65" s="39"/>
      <c r="L65" s="40"/>
      <c r="M65" s="41"/>
      <c r="N65" s="40"/>
      <c r="O65" s="42"/>
    </row>
    <row r="66" customFormat="false" ht="15" hidden="false" customHeight="false" outlineLevel="0" collapsed="false">
      <c r="A66" s="57" t="s">
        <v>86</v>
      </c>
      <c r="B66" s="27"/>
      <c r="C66" s="27"/>
      <c r="D66" s="27"/>
      <c r="E66" s="44"/>
      <c r="F66" s="28"/>
      <c r="G66" s="38"/>
      <c r="H66" s="38"/>
      <c r="I66" s="38"/>
      <c r="J66" s="39"/>
      <c r="K66" s="39"/>
      <c r="L66" s="40"/>
      <c r="M66" s="41"/>
      <c r="N66" s="40"/>
      <c r="O66" s="42"/>
      <c r="P66" s="2" t="n">
        <v>2007</v>
      </c>
      <c r="Q66" s="0" t="s">
        <v>40</v>
      </c>
      <c r="R66" s="3" t="n">
        <v>15000</v>
      </c>
      <c r="S66" s="2" t="n">
        <v>3</v>
      </c>
      <c r="T66" s="2" t="s">
        <v>25</v>
      </c>
    </row>
    <row r="67" customFormat="false" ht="15" hidden="false" customHeight="false" outlineLevel="0" collapsed="false">
      <c r="A67" s="57" t="s">
        <v>87</v>
      </c>
      <c r="B67" s="27"/>
      <c r="C67" s="27"/>
      <c r="D67" s="27"/>
      <c r="E67" s="44"/>
      <c r="F67" s="28"/>
      <c r="G67" s="38"/>
      <c r="H67" s="38"/>
      <c r="I67" s="38"/>
      <c r="J67" s="39"/>
      <c r="K67" s="39"/>
      <c r="L67" s="40"/>
      <c r="M67" s="41"/>
      <c r="N67" s="40"/>
      <c r="O67" s="42"/>
      <c r="P67" s="2" t="n">
        <v>2013</v>
      </c>
      <c r="Q67" s="0" t="s">
        <v>88</v>
      </c>
      <c r="R67" s="3" t="n">
        <v>6000</v>
      </c>
      <c r="S67" s="2" t="n">
        <v>2</v>
      </c>
      <c r="T67" s="2" t="s">
        <v>56</v>
      </c>
    </row>
    <row r="68" customFormat="false" ht="15" hidden="false" customHeight="false" outlineLevel="0" collapsed="false">
      <c r="A68" s="57"/>
      <c r="B68" s="27"/>
      <c r="C68" s="27"/>
      <c r="D68" s="27"/>
      <c r="E68" s="58" t="s">
        <v>28</v>
      </c>
      <c r="F68" s="28" t="n">
        <f aca="false">E65</f>
        <v>8000000</v>
      </c>
      <c r="G68" s="38" t="n">
        <f aca="false">F68*75%</f>
        <v>6000000</v>
      </c>
      <c r="H68" s="38"/>
      <c r="I68" s="38"/>
      <c r="J68" s="39" t="n">
        <f aca="false">IF(F68&gt;25000000,25000000,F68)</f>
        <v>8000000</v>
      </c>
      <c r="K68" s="39" t="n">
        <f aca="false">IF(G68&gt;25000000,25000000,G68)</f>
        <v>6000000</v>
      </c>
      <c r="L68" s="40" t="n">
        <f aca="false">IF(F68&gt;50000000,25000000,IF(F68&gt;25000000,F68-25000000,0))</f>
        <v>0</v>
      </c>
      <c r="M68" s="41" t="n">
        <f aca="false">IF(G68&gt;50000000,25000000,IF(G68&gt;25000000,G68-25000000,0))</f>
        <v>0</v>
      </c>
      <c r="N68" s="40" t="n">
        <f aca="false">IF(F68&gt;57500000,25000000,IF(F68&gt;25000000,F68-25000000,0))</f>
        <v>0</v>
      </c>
      <c r="O68" s="42" t="n">
        <f aca="false">IF(G68&gt;57500000,25000000,IF(G68&gt;25000000,G68-25000000,0))</f>
        <v>0</v>
      </c>
    </row>
    <row r="69" customFormat="false" ht="15" hidden="false" customHeight="false" outlineLevel="0" collapsed="false">
      <c r="A69" s="57"/>
      <c r="B69" s="27"/>
      <c r="C69" s="27"/>
      <c r="D69" s="27"/>
      <c r="E69" s="58"/>
      <c r="F69" s="28"/>
      <c r="G69" s="38"/>
      <c r="H69" s="38"/>
      <c r="I69" s="38"/>
      <c r="J69" s="39"/>
      <c r="K69" s="39" t="n">
        <f aca="false">IF(G69&gt;25000000,25000000,G69)</f>
        <v>0</v>
      </c>
      <c r="L69" s="40"/>
      <c r="M69" s="41"/>
      <c r="N69" s="40"/>
      <c r="O69" s="42"/>
    </row>
    <row r="70" customFormat="false" ht="15" hidden="false" customHeight="false" outlineLevel="0" collapsed="false">
      <c r="A70" s="0" t="s">
        <v>89</v>
      </c>
      <c r="B70" s="27"/>
      <c r="C70" s="27" t="n">
        <f aca="false">+B70*C$1</f>
        <v>0</v>
      </c>
      <c r="D70" s="27" t="n">
        <f aca="false">+C70*D$1</f>
        <v>0</v>
      </c>
      <c r="E70" s="27" t="n">
        <v>0</v>
      </c>
      <c r="F70" s="28" t="n">
        <f aca="false">C70+E70</f>
        <v>0</v>
      </c>
      <c r="G70" s="38" t="n">
        <f aca="false">F70*75%</f>
        <v>0</v>
      </c>
      <c r="H70" s="38"/>
      <c r="I70" s="38"/>
      <c r="J70" s="39" t="n">
        <f aca="false">IF(F70&gt;25000000,25000000,F70)</f>
        <v>0</v>
      </c>
      <c r="K70" s="39" t="n">
        <f aca="false">IF(G70&gt;25000000,25000000,G70)</f>
        <v>0</v>
      </c>
      <c r="L70" s="40"/>
      <c r="M70" s="41"/>
      <c r="N70" s="40"/>
      <c r="O70" s="42"/>
      <c r="P70" s="34" t="n">
        <v>1982</v>
      </c>
      <c r="Q70" s="0" t="s">
        <v>88</v>
      </c>
      <c r="R70" s="3" t="n">
        <v>102000</v>
      </c>
      <c r="S70" s="2" t="n">
        <v>2</v>
      </c>
      <c r="T70" s="2" t="s">
        <v>25</v>
      </c>
    </row>
    <row r="71" customFormat="false" ht="15" hidden="false" customHeight="false" outlineLevel="0" collapsed="false">
      <c r="A71" s="57" t="s">
        <v>90</v>
      </c>
      <c r="B71" s="27"/>
      <c r="C71" s="27"/>
      <c r="D71" s="27"/>
      <c r="E71" s="27" t="n">
        <v>0</v>
      </c>
      <c r="F71" s="28" t="n">
        <f aca="false">C71+E71</f>
        <v>0</v>
      </c>
      <c r="G71" s="38" t="n">
        <f aca="false">F71*75%</f>
        <v>0</v>
      </c>
      <c r="H71" s="38"/>
      <c r="I71" s="38"/>
      <c r="J71" s="39" t="n">
        <f aca="false">IF(F71&gt;25000000,25000000,F71)</f>
        <v>0</v>
      </c>
      <c r="K71" s="39" t="n">
        <f aca="false">IF(G71&gt;25000000,25000000,G71)</f>
        <v>0</v>
      </c>
      <c r="L71" s="40"/>
      <c r="M71" s="41"/>
      <c r="N71" s="40"/>
      <c r="O71" s="42"/>
      <c r="P71" s="34" t="n">
        <v>2015</v>
      </c>
      <c r="Q71" s="0" t="s">
        <v>88</v>
      </c>
      <c r="R71" s="3" t="n">
        <v>65000</v>
      </c>
      <c r="S71" s="2" t="n">
        <v>3</v>
      </c>
      <c r="T71" s="2" t="s">
        <v>25</v>
      </c>
    </row>
    <row r="72" customFormat="false" ht="15" hidden="false" customHeight="false" outlineLevel="0" collapsed="false">
      <c r="A72" s="57" t="s">
        <v>91</v>
      </c>
      <c r="B72" s="27"/>
      <c r="C72" s="27"/>
      <c r="D72" s="27"/>
      <c r="E72" s="27" t="n">
        <v>4100000</v>
      </c>
      <c r="F72" s="28" t="n">
        <f aca="false">C72+E72</f>
        <v>4100000</v>
      </c>
      <c r="G72" s="38" t="n">
        <f aca="false">F72*75%</f>
        <v>3075000</v>
      </c>
      <c r="H72" s="38"/>
      <c r="I72" s="38"/>
      <c r="J72" s="39" t="n">
        <f aca="false">IF(F72&gt;25000000,25000000,F72)</f>
        <v>4100000</v>
      </c>
      <c r="K72" s="39" t="n">
        <f aca="false">IF(G72&gt;25000000,25000000,G72)</f>
        <v>3075000</v>
      </c>
      <c r="L72" s="40" t="n">
        <f aca="false">IF(F72&gt;50000000,25000000,IF(F72&gt;25000000,F72-25000000,0))</f>
        <v>0</v>
      </c>
      <c r="M72" s="41" t="n">
        <f aca="false">IF(G72&gt;50000000,25000000,IF(G72&gt;25000000,G72-25000000,0))</f>
        <v>0</v>
      </c>
      <c r="N72" s="40" t="n">
        <f aca="false">IF(F72&gt;57500000,25000000,IF(F72&gt;25000000,F72-25000000,0))</f>
        <v>0</v>
      </c>
      <c r="O72" s="42" t="n">
        <f aca="false">IF(G72&gt;57500000,25000000,IF(G72&gt;25000000,G72-25000000,0))</f>
        <v>0</v>
      </c>
      <c r="P72" s="34" t="n">
        <v>1999</v>
      </c>
      <c r="Q72" s="0" t="s">
        <v>50</v>
      </c>
      <c r="R72" s="3" t="n">
        <v>6000</v>
      </c>
      <c r="S72" s="2" t="n">
        <v>2</v>
      </c>
      <c r="T72" s="2" t="s">
        <v>56</v>
      </c>
    </row>
    <row r="73" customFormat="false" ht="15" hidden="false" customHeight="false" outlineLevel="0" collapsed="false">
      <c r="A73" s="57" t="s">
        <v>92</v>
      </c>
      <c r="B73" s="27" t="n">
        <v>4300000</v>
      </c>
      <c r="C73" s="27" t="n">
        <f aca="false">+B73*C$1</f>
        <v>5590000</v>
      </c>
      <c r="D73" s="27"/>
      <c r="E73" s="27"/>
      <c r="F73" s="28" t="n">
        <f aca="false">C73+E73</f>
        <v>5590000</v>
      </c>
      <c r="G73" s="38" t="n">
        <f aca="false">F73*75%</f>
        <v>4192500</v>
      </c>
      <c r="H73" s="38"/>
      <c r="I73" s="38"/>
      <c r="J73" s="39" t="n">
        <f aca="false">IF(F73&gt;25000000,25000000,F73)</f>
        <v>5590000</v>
      </c>
      <c r="K73" s="39" t="n">
        <f aca="false">IF(G73&gt;25000000,25000000,G73)</f>
        <v>4192500</v>
      </c>
      <c r="L73" s="40"/>
      <c r="M73" s="41"/>
      <c r="N73" s="40" t="n">
        <f aca="false">IF(F73&gt;57500000,25000000,IF(F73&gt;25000000,F73-25000000,0))</f>
        <v>0</v>
      </c>
      <c r="O73" s="42" t="n">
        <f aca="false">IF(G73&gt;57500000,25000000,IF(G73&gt;25000000,G73-25000000,0))</f>
        <v>0</v>
      </c>
      <c r="P73" s="34" t="n">
        <v>1990</v>
      </c>
      <c r="Q73" s="0" t="s">
        <v>24</v>
      </c>
      <c r="R73" s="3" t="n">
        <v>50000</v>
      </c>
      <c r="S73" s="2" t="n">
        <v>1</v>
      </c>
      <c r="T73" s="2" t="s">
        <v>25</v>
      </c>
    </row>
    <row r="74" customFormat="false" ht="15.75" hidden="false" customHeight="false" outlineLevel="0" collapsed="false">
      <c r="A74" s="57"/>
      <c r="B74" s="59" t="n">
        <f aca="false">SUM(B7:B73)</f>
        <v>56998500</v>
      </c>
      <c r="C74" s="59" t="n">
        <f aca="false">SUM(C7:C70)</f>
        <v>68027050</v>
      </c>
      <c r="D74" s="59" t="n">
        <f aca="false">SUM(D7:D70)</f>
        <v>102040575</v>
      </c>
      <c r="E74" s="59" t="n">
        <f aca="false">SUM(E7:E72)</f>
        <v>62330000</v>
      </c>
      <c r="F74" s="60" t="n">
        <f aca="false">SUM(F7:F73)</f>
        <v>135942500</v>
      </c>
      <c r="G74" s="60" t="n">
        <f aca="false">SUM(G7:G73)</f>
        <v>101956875</v>
      </c>
      <c r="H74" s="60"/>
      <c r="I74" s="60"/>
      <c r="J74" s="61" t="n">
        <f aca="false">SUM(J7:J73)</f>
        <v>103333500</v>
      </c>
      <c r="K74" s="62" t="n">
        <f aca="false">SUM(K7:K73)</f>
        <v>83750125</v>
      </c>
      <c r="L74" s="63" t="n">
        <f aca="false">SUM(L7:L73)</f>
        <v>25000000</v>
      </c>
      <c r="M74" s="64" t="n">
        <f aca="false">SUM(M7:M73)</f>
        <v>18206750</v>
      </c>
      <c r="N74" s="63" t="n">
        <f aca="false">SUM(N7:N73)</f>
        <v>25000000</v>
      </c>
      <c r="O74" s="64" t="n">
        <f aca="false">SUM(O7:O73)</f>
        <v>18206750</v>
      </c>
      <c r="P74" s="25"/>
    </row>
    <row r="75" customFormat="false" ht="15.75" hidden="false" customHeight="false" outlineLevel="0" collapsed="false"/>
    <row r="76" customFormat="false" ht="15" hidden="false" customHeight="false" outlineLevel="0" collapsed="false">
      <c r="A76" s="0" t="s">
        <v>93</v>
      </c>
    </row>
  </sheetData>
  <mergeCells count="9">
    <mergeCell ref="B3:E3"/>
    <mergeCell ref="F3:H5"/>
    <mergeCell ref="I3:K5"/>
    <mergeCell ref="L3:M3"/>
    <mergeCell ref="N3:O3"/>
    <mergeCell ref="B4:D4"/>
    <mergeCell ref="E14:E16"/>
    <mergeCell ref="E29:E30"/>
    <mergeCell ref="E65:E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34" t="n">
        <v>120000</v>
      </c>
      <c r="B1" s="0" t="n">
        <f aca="false" t="array" ref="B1:B1">INDEX($E$1:$E$16, RANDBETWEEN(1, ROWS($E$1:$E$16)), 1)</f>
        <v>7500</v>
      </c>
      <c r="C1" s="0" t="n">
        <f aca="false">IF(A1="","",B1)</f>
        <v>7500</v>
      </c>
      <c r="E1" s="34" t="n">
        <v>120000</v>
      </c>
    </row>
    <row r="2" customFormat="false" ht="15" hidden="false" customHeight="false" outlineLevel="0" collapsed="false">
      <c r="A2" s="34" t="n">
        <v>7500</v>
      </c>
      <c r="B2" s="0" t="n">
        <f aca="false" t="array" ref="B2:B2">INDEX($E$1:$E$16, RANDBETWEEN(1, ROWS($E$1:$E$16)), 1)</f>
        <v>120000</v>
      </c>
      <c r="C2" s="0" t="n">
        <f aca="false">IF(A2="","",B2)</f>
        <v>120000</v>
      </c>
      <c r="E2" s="34" t="n">
        <v>7500</v>
      </c>
      <c r="I2" s="35"/>
    </row>
    <row r="3" customFormat="false" ht="15" hidden="false" customHeight="false" outlineLevel="0" collapsed="false">
      <c r="A3" s="34"/>
      <c r="B3" s="0" t="n">
        <f aca="false" t="array" ref="B3:B3">INDEX($E$1:$E$16, RANDBETWEEN(1, ROWS($E$1:$E$16)), 1)</f>
        <v>3500</v>
      </c>
      <c r="C3" s="0" t="str">
        <f aca="false">IF(A3="","",B3)</f>
        <v/>
      </c>
      <c r="E3" s="34" t="n">
        <v>185000</v>
      </c>
      <c r="I3" s="43"/>
    </row>
    <row r="4" customFormat="false" ht="15" hidden="false" customHeight="false" outlineLevel="0" collapsed="false">
      <c r="A4" s="34"/>
      <c r="B4" s="0" t="n">
        <f aca="false" t="array" ref="B4:B4">INDEX($E$1:$E$16, RANDBETWEEN(1, ROWS($E$1:$E$16)), 1)</f>
        <v>7500</v>
      </c>
      <c r="C4" s="0" t="str">
        <f aca="false">IF(A4="","",B4)</f>
        <v/>
      </c>
      <c r="E4" s="34" t="n">
        <v>5000</v>
      </c>
      <c r="I4" s="43"/>
    </row>
    <row r="5" customFormat="false" ht="15" hidden="false" customHeight="false" outlineLevel="0" collapsed="false">
      <c r="A5" s="34"/>
      <c r="B5" s="0" t="n">
        <f aca="false" t="array" ref="B5:B5">INDEX($E$1:$E$16, RANDBETWEEN(1, ROWS($E$1:$E$16)), 1)</f>
        <v>120000</v>
      </c>
      <c r="C5" s="0" t="str">
        <f aca="false">IF(A5="","",B5)</f>
        <v/>
      </c>
      <c r="E5" s="34" t="n">
        <v>250000</v>
      </c>
      <c r="I5" s="43"/>
    </row>
    <row r="6" customFormat="false" ht="15" hidden="false" customHeight="false" outlineLevel="0" collapsed="false">
      <c r="A6" s="34"/>
      <c r="B6" s="0" t="n">
        <f aca="false" t="array" ref="B6:B6">INDEX($E$1:$E$16, RANDBETWEEN(1, ROWS($E$1:$E$16)), 1)</f>
        <v>220000</v>
      </c>
      <c r="C6" s="0" t="str">
        <f aca="false">IF(A6="","",B6)</f>
        <v/>
      </c>
      <c r="E6" s="34" t="n">
        <v>44000000</v>
      </c>
      <c r="I6" s="43"/>
    </row>
    <row r="7" customFormat="false" ht="15" hidden="false" customHeight="false" outlineLevel="0" collapsed="false">
      <c r="A7" s="34" t="n">
        <v>185000</v>
      </c>
      <c r="B7" s="0" t="n">
        <f aca="false" t="array" ref="B7:B7">INDEX($E$1:$E$16, RANDBETWEEN(1, ROWS($E$1:$E$16)), 1)</f>
        <v>220000</v>
      </c>
      <c r="C7" s="0" t="n">
        <f aca="false">IF(A7="","",B7)</f>
        <v>220000</v>
      </c>
      <c r="E7" s="34" t="n">
        <v>3500</v>
      </c>
      <c r="I7" s="43"/>
    </row>
    <row r="8" customFormat="false" ht="15" hidden="false" customHeight="false" outlineLevel="0" collapsed="false">
      <c r="A8" s="34"/>
      <c r="B8" s="0" t="n">
        <f aca="false" t="array" ref="B8:B8">INDEX($E$1:$E$16, RANDBETWEEN(1, ROWS($E$1:$E$16)), 1)</f>
        <v>44000000</v>
      </c>
      <c r="C8" s="0" t="str">
        <f aca="false">IF(A8="","",B8)</f>
        <v/>
      </c>
      <c r="E8" s="34" t="n">
        <v>130000</v>
      </c>
    </row>
    <row r="9" customFormat="false" ht="15" hidden="false" customHeight="false" outlineLevel="0" collapsed="false">
      <c r="A9" s="34"/>
      <c r="B9" s="0" t="n">
        <f aca="false" t="array" ref="B9:B9">INDEX($E$1:$E$16, RANDBETWEEN(1, ROWS($E$1:$E$16)), 1)</f>
        <v>1600000</v>
      </c>
      <c r="C9" s="0" t="str">
        <f aca="false">IF(A9="","",B9)</f>
        <v/>
      </c>
      <c r="E9" s="34" t="n">
        <v>60000</v>
      </c>
    </row>
    <row r="10" customFormat="false" ht="15" hidden="false" customHeight="false" outlineLevel="0" collapsed="false">
      <c r="A10" s="34" t="n">
        <v>5000</v>
      </c>
      <c r="B10" s="0" t="n">
        <f aca="false" t="array" ref="B10:B10">INDEX($E$1:$E$16, RANDBETWEEN(1, ROWS($E$1:$E$16)), 1)</f>
        <v>0</v>
      </c>
      <c r="C10" s="0" t="n">
        <f aca="false">IF(A10="","",B10)</f>
        <v>0</v>
      </c>
      <c r="E10" s="34" t="n">
        <v>350000</v>
      </c>
    </row>
    <row r="11" customFormat="false" ht="15" hidden="false" customHeight="false" outlineLevel="0" collapsed="false">
      <c r="A11" s="34" t="n">
        <v>250000</v>
      </c>
      <c r="B11" s="0" t="n">
        <f aca="false" t="array" ref="B11:B11">INDEX($E$1:$E$16, RANDBETWEEN(1, ROWS($E$1:$E$16)), 1)</f>
        <v>60000</v>
      </c>
      <c r="C11" s="0" t="n">
        <f aca="false">IF(A11="","",B11)</f>
        <v>60000</v>
      </c>
      <c r="E11" s="34" t="n">
        <v>2200000</v>
      </c>
    </row>
    <row r="12" customFormat="false" ht="15" hidden="false" customHeight="false" outlineLevel="0" collapsed="false">
      <c r="A12" s="34"/>
      <c r="B12" s="0" t="n">
        <f aca="false" t="array" ref="B12:B12">INDEX($E$1:$E$16, RANDBETWEEN(1, ROWS($E$1:$E$16)), 1)</f>
        <v>5000</v>
      </c>
      <c r="C12" s="0" t="str">
        <f aca="false">IF(A12="","",B12)</f>
        <v/>
      </c>
      <c r="E12" s="34" t="n">
        <v>0</v>
      </c>
    </row>
    <row r="13" customFormat="false" ht="15" hidden="false" customHeight="false" outlineLevel="0" collapsed="false">
      <c r="A13" s="34"/>
      <c r="B13" s="0" t="n">
        <f aca="false" t="array" ref="B13:B13">INDEX($E$1:$E$16, RANDBETWEEN(1, ROWS($E$1:$E$16)), 1)</f>
        <v>3500</v>
      </c>
      <c r="C13" s="0" t="str">
        <f aca="false">IF(A13="","",B13)</f>
        <v/>
      </c>
      <c r="E13" s="34" t="n">
        <v>220000</v>
      </c>
    </row>
    <row r="14" customFormat="false" ht="15" hidden="false" customHeight="false" outlineLevel="0" collapsed="false">
      <c r="A14" s="34" t="n">
        <v>44000000</v>
      </c>
      <c r="B14" s="0" t="n">
        <f aca="false" t="array" ref="B14:B14">INDEX($E$1:$E$16, RANDBETWEEN(1, ROWS($E$1:$E$16)), 1)</f>
        <v>60000</v>
      </c>
      <c r="C14" s="0" t="n">
        <f aca="false">IF(A14="","",B14)</f>
        <v>60000</v>
      </c>
      <c r="E14" s="34" t="n">
        <v>59000</v>
      </c>
    </row>
    <row r="15" customFormat="false" ht="15" hidden="false" customHeight="false" outlineLevel="0" collapsed="false">
      <c r="A15" s="34"/>
      <c r="B15" s="0" t="n">
        <f aca="false" t="array" ref="B15:B15">INDEX($E$1:$E$16, RANDBETWEEN(1, ROWS($E$1:$E$16)), 1)</f>
        <v>350000</v>
      </c>
      <c r="C15" s="0" t="str">
        <f aca="false">IF(A15="","",B15)</f>
        <v/>
      </c>
      <c r="E15" s="34" t="n">
        <v>1600000</v>
      </c>
    </row>
    <row r="16" customFormat="false" ht="15" hidden="false" customHeight="false" outlineLevel="0" collapsed="false">
      <c r="A16" s="34"/>
      <c r="B16" s="0" t="n">
        <f aca="false" t="array" ref="B16:B16">INDEX($E$1:$E$16, RANDBETWEEN(1, ROWS($E$1:$E$16)), 1)</f>
        <v>185000</v>
      </c>
      <c r="C16" s="0" t="str">
        <f aca="false">IF(A16="","",B16)</f>
        <v/>
      </c>
      <c r="E16" s="2" t="n">
        <v>30000</v>
      </c>
      <c r="I16" s="43"/>
    </row>
    <row r="17" customFormat="false" ht="15" hidden="false" customHeight="false" outlineLevel="0" collapsed="false">
      <c r="A17" s="34" t="n">
        <v>3500</v>
      </c>
      <c r="B17" s="0" t="n">
        <f aca="false" t="array" ref="B17:B17">INDEX($E$1:$E$16, RANDBETWEEN(1, ROWS($E$1:$E$16)), 1)</f>
        <v>120000</v>
      </c>
      <c r="C17" s="0" t="n">
        <f aca="false">IF(A17="","",B17)</f>
        <v>120000</v>
      </c>
      <c r="I17" s="43"/>
    </row>
    <row r="18" customFormat="false" ht="15" hidden="false" customHeight="false" outlineLevel="0" collapsed="false">
      <c r="A18" s="34" t="n">
        <v>130000</v>
      </c>
      <c r="B18" s="0" t="n">
        <f aca="false" t="array" ref="B18:B18">INDEX($E$1:$E$16, RANDBETWEEN(1, ROWS($E$1:$E$16)), 1)</f>
        <v>1600000</v>
      </c>
      <c r="C18" s="0" t="n">
        <f aca="false">IF(A18="","",B18)</f>
        <v>1600000</v>
      </c>
    </row>
    <row r="19" customFormat="false" ht="15" hidden="false" customHeight="false" outlineLevel="0" collapsed="false">
      <c r="A19" s="34"/>
      <c r="B19" s="0" t="n">
        <f aca="false" t="array" ref="B19:B19">INDEX($E$1:$E$16, RANDBETWEEN(1, ROWS($E$1:$E$16)), 1)</f>
        <v>185000</v>
      </c>
      <c r="C19" s="0" t="str">
        <f aca="false">IF(A19="","",B19)</f>
        <v/>
      </c>
    </row>
    <row r="20" customFormat="false" ht="15" hidden="false" customHeight="false" outlineLevel="0" collapsed="false">
      <c r="A20" s="34"/>
      <c r="B20" s="0" t="n">
        <f aca="false" t="array" ref="B20:B20">INDEX($E$1:$E$16, RANDBETWEEN(1, ROWS($E$1:$E$16)), 1)</f>
        <v>2200000</v>
      </c>
      <c r="C20" s="0" t="str">
        <f aca="false">IF(A20="","",B20)</f>
        <v/>
      </c>
    </row>
    <row r="21" customFormat="false" ht="15" hidden="false" customHeight="false" outlineLevel="0" collapsed="false">
      <c r="A21" s="34"/>
      <c r="B21" s="0" t="n">
        <f aca="false" t="array" ref="B21:B21">INDEX($E$1:$E$16, RANDBETWEEN(1, ROWS($E$1:$E$16)), 1)</f>
        <v>1600000</v>
      </c>
      <c r="C21" s="0" t="str">
        <f aca="false">IF(A21="","",B21)</f>
        <v/>
      </c>
    </row>
    <row r="22" customFormat="false" ht="15" hidden="false" customHeight="false" outlineLevel="0" collapsed="false">
      <c r="A22" s="34"/>
      <c r="B22" s="0" t="n">
        <f aca="false" t="array" ref="B22:B22">INDEX($E$1:$E$16, RANDBETWEEN(1, ROWS($E$1:$E$16)), 1)</f>
        <v>0</v>
      </c>
      <c r="C22" s="0" t="str">
        <f aca="false">IF(A22="","",B22)</f>
        <v/>
      </c>
    </row>
    <row r="23" customFormat="false" ht="15" hidden="false" customHeight="false" outlineLevel="0" collapsed="false">
      <c r="A23" s="34"/>
      <c r="B23" s="0" t="n">
        <f aca="false" t="array" ref="B23:B23">INDEX($E$1:$E$16, RANDBETWEEN(1, ROWS($E$1:$E$16)), 1)</f>
        <v>120000</v>
      </c>
      <c r="C23" s="0" t="str">
        <f aca="false">IF(A23="","",B23)</f>
        <v/>
      </c>
    </row>
    <row r="24" customFormat="false" ht="15" hidden="false" customHeight="false" outlineLevel="0" collapsed="false">
      <c r="A24" s="34"/>
      <c r="B24" s="0" t="n">
        <f aca="false" t="array" ref="B24:B24">INDEX($E$1:$E$16, RANDBETWEEN(1, ROWS($E$1:$E$16)), 1)</f>
        <v>30000</v>
      </c>
      <c r="C24" s="0" t="str">
        <f aca="false">IF(A24="","",B24)</f>
        <v/>
      </c>
    </row>
    <row r="25" customFormat="false" ht="15" hidden="false" customHeight="false" outlineLevel="0" collapsed="false">
      <c r="A25" s="34" t="n">
        <v>60000</v>
      </c>
      <c r="B25" s="0" t="n">
        <f aca="false" t="array" ref="B25:B25">INDEX($E$1:$E$16, RANDBETWEEN(1, ROWS($E$1:$E$16)), 1)</f>
        <v>220000</v>
      </c>
      <c r="C25" s="0" t="n">
        <f aca="false">IF(A25="","",B25)</f>
        <v>220000</v>
      </c>
    </row>
    <row r="26" customFormat="false" ht="15" hidden="false" customHeight="false" outlineLevel="0" collapsed="false">
      <c r="A26" s="34" t="n">
        <v>350000</v>
      </c>
      <c r="B26" s="0" t="n">
        <f aca="false" t="array" ref="B26:B26">INDEX($E$1:$E$16, RANDBETWEEN(1, ROWS($E$1:$E$16)), 1)</f>
        <v>1600000</v>
      </c>
      <c r="C26" s="0" t="n">
        <f aca="false">IF(A26="","",B26)</f>
        <v>1600000</v>
      </c>
    </row>
    <row r="27" customFormat="false" ht="15" hidden="false" customHeight="false" outlineLevel="0" collapsed="false">
      <c r="A27" s="34" t="n">
        <v>2200000</v>
      </c>
      <c r="B27" s="0" t="n">
        <f aca="false" t="array" ref="B27:B27">INDEX($E$1:$E$16, RANDBETWEEN(1, ROWS($E$1:$E$16)), 1)</f>
        <v>250000</v>
      </c>
      <c r="C27" s="0" t="n">
        <f aca="false">IF(A27="","",B27)</f>
        <v>250000</v>
      </c>
    </row>
    <row r="28" customFormat="false" ht="15" hidden="false" customHeight="false" outlineLevel="0" collapsed="false">
      <c r="A28" s="34"/>
      <c r="B28" s="0" t="n">
        <f aca="false" t="array" ref="B28:B28">INDEX($E$1:$E$16, RANDBETWEEN(1, ROWS($E$1:$E$16)), 1)</f>
        <v>30000</v>
      </c>
      <c r="C28" s="0" t="str">
        <f aca="false">IF(A28="","",B28)</f>
        <v/>
      </c>
    </row>
    <row r="29" customFormat="false" ht="15" hidden="false" customHeight="false" outlineLevel="0" collapsed="false">
      <c r="A29" s="34"/>
      <c r="B29" s="0" t="n">
        <f aca="false" t="array" ref="B29:B29">INDEX($E$1:$E$16, RANDBETWEEN(1, ROWS($E$1:$E$16)), 1)</f>
        <v>5000</v>
      </c>
      <c r="C29" s="0" t="str">
        <f aca="false">IF(A29="","",B29)</f>
        <v/>
      </c>
    </row>
    <row r="30" customFormat="false" ht="15" hidden="false" customHeight="false" outlineLevel="0" collapsed="false">
      <c r="A30" s="34"/>
      <c r="B30" s="0" t="n">
        <f aca="false" t="array" ref="B30:B30">INDEX($E$1:$E$16, RANDBETWEEN(1, ROWS($E$1:$E$16)), 1)</f>
        <v>1600000</v>
      </c>
      <c r="C30" s="0" t="str">
        <f aca="false">IF(A30="","",B30)</f>
        <v/>
      </c>
    </row>
    <row r="31" customFormat="false" ht="15" hidden="false" customHeight="false" outlineLevel="0" collapsed="false">
      <c r="A31" s="34"/>
      <c r="B31" s="0" t="n">
        <f aca="false" t="array" ref="B31:B31">INDEX($E$1:$E$16, RANDBETWEEN(1, ROWS($E$1:$E$16)), 1)</f>
        <v>2200000</v>
      </c>
      <c r="C31" s="0" t="str">
        <f aca="false">IF(A31="","",B31)</f>
        <v/>
      </c>
    </row>
    <row r="32" customFormat="false" ht="15" hidden="false" customHeight="false" outlineLevel="0" collapsed="false">
      <c r="A32" s="34"/>
      <c r="B32" s="0" t="n">
        <f aca="false" t="array" ref="B32:B32">INDEX($E$1:$E$16, RANDBETWEEN(1, ROWS($E$1:$E$16)), 1)</f>
        <v>30000</v>
      </c>
      <c r="C32" s="0" t="str">
        <f aca="false">IF(A32="","",B32)</f>
        <v/>
      </c>
    </row>
    <row r="33" customFormat="false" ht="15" hidden="false" customHeight="false" outlineLevel="0" collapsed="false">
      <c r="A33" s="34" t="n">
        <v>0</v>
      </c>
      <c r="B33" s="0" t="n">
        <f aca="false" t="array" ref="B33:B33">INDEX($E$1:$E$16, RANDBETWEEN(1, ROWS($E$1:$E$16)), 1)</f>
        <v>185000</v>
      </c>
      <c r="C33" s="0" t="n">
        <f aca="false">IF(A33="","",B33)</f>
        <v>185000</v>
      </c>
      <c r="I33" s="43"/>
    </row>
    <row r="34" customFormat="false" ht="15" hidden="false" customHeight="false" outlineLevel="0" collapsed="false">
      <c r="A34" s="34" t="n">
        <v>220000</v>
      </c>
      <c r="B34" s="0" t="n">
        <f aca="false" t="array" ref="B34:B34">INDEX($E$1:$E$16, RANDBETWEEN(1, ROWS($E$1:$E$16)), 1)</f>
        <v>30000</v>
      </c>
      <c r="C34" s="0" t="n">
        <f aca="false">IF(A34="","",B34)</f>
        <v>30000</v>
      </c>
    </row>
    <row r="35" customFormat="false" ht="15" hidden="false" customHeight="false" outlineLevel="0" collapsed="false">
      <c r="A35" s="34"/>
      <c r="B35" s="0" t="n">
        <f aca="false" t="array" ref="B35:B35">INDEX($E$1:$E$16, RANDBETWEEN(1, ROWS($E$1:$E$16)), 1)</f>
        <v>44000000</v>
      </c>
      <c r="C35" s="0" t="str">
        <f aca="false">IF(A35="","",B35)</f>
        <v/>
      </c>
    </row>
    <row r="36" customFormat="false" ht="15" hidden="false" customHeight="false" outlineLevel="0" collapsed="false">
      <c r="A36" s="34"/>
      <c r="B36" s="0" t="n">
        <f aca="false" t="array" ref="B36:B36">INDEX($E$1:$E$16, RANDBETWEEN(1, ROWS($E$1:$E$16)), 1)</f>
        <v>44000000</v>
      </c>
      <c r="C36" s="0" t="str">
        <f aca="false">IF(A36="","",B36)</f>
        <v/>
      </c>
    </row>
    <row r="37" customFormat="false" ht="15" hidden="false" customHeight="false" outlineLevel="0" collapsed="false">
      <c r="A37" s="34" t="n">
        <v>59000</v>
      </c>
      <c r="B37" s="0" t="n">
        <f aca="false" t="array" ref="B37:B37">INDEX($E$1:$E$16, RANDBETWEEN(1, ROWS($E$1:$E$16)), 1)</f>
        <v>220000</v>
      </c>
      <c r="C37" s="0" t="n">
        <f aca="false">IF(A37="","",B37)</f>
        <v>220000</v>
      </c>
    </row>
    <row r="38" customFormat="false" ht="15" hidden="false" customHeight="false" outlineLevel="0" collapsed="false">
      <c r="A38" s="34" t="n">
        <v>1600000</v>
      </c>
      <c r="B38" s="0" t="n">
        <f aca="false" t="array" ref="B38:B38">INDEX($E$1:$E$16, RANDBETWEEN(1, ROWS($E$1:$E$16)), 1)</f>
        <v>60000</v>
      </c>
      <c r="C38" s="0" t="n">
        <f aca="false">IF(A38="","",B38)</f>
        <v>60000</v>
      </c>
    </row>
    <row r="39" customFormat="false" ht="15" hidden="false" customHeight="false" outlineLevel="0" collapsed="false">
      <c r="A39" s="2"/>
      <c r="B39" s="0" t="n">
        <f aca="false" t="array" ref="B39:B39">INDEX($E$1:$E$16, RANDBETWEEN(1, ROWS($E$1:$E$16)), 1)</f>
        <v>130000</v>
      </c>
      <c r="C39" s="0" t="str">
        <f aca="false">IF(A39="","",B39)</f>
        <v/>
      </c>
    </row>
    <row r="40" customFormat="false" ht="15" hidden="false" customHeight="false" outlineLevel="0" collapsed="false">
      <c r="A40" s="2"/>
      <c r="B40" s="0" t="n">
        <f aca="false" t="array" ref="B40:B40">INDEX($E$1:$E$16, RANDBETWEEN(1, ROWS($E$1:$E$16)), 1)</f>
        <v>2200000</v>
      </c>
      <c r="C40" s="0" t="str">
        <f aca="false">IF(A40="","",B40)</f>
        <v/>
      </c>
    </row>
    <row r="41" customFormat="false" ht="15" hidden="false" customHeight="false" outlineLevel="0" collapsed="false">
      <c r="A41" s="2"/>
      <c r="B41" s="0" t="n">
        <f aca="false" t="array" ref="B41:B41">INDEX($E$1:$E$16, RANDBETWEEN(1, ROWS($E$1:$E$16)), 1)</f>
        <v>59000</v>
      </c>
      <c r="C41" s="0" t="str">
        <f aca="false">IF(A41="","",B41)</f>
        <v/>
      </c>
    </row>
    <row r="42" customFormat="false" ht="15" hidden="false" customHeight="false" outlineLevel="0" collapsed="false">
      <c r="A42" s="2"/>
      <c r="B42" s="0" t="n">
        <f aca="false" t="array" ref="B42:B42">INDEX($E$1:$E$16, RANDBETWEEN(1, ROWS($E$1:$E$16)), 1)</f>
        <v>30000</v>
      </c>
      <c r="C42" s="0" t="str">
        <f aca="false">IF(A42="","",B42)</f>
        <v/>
      </c>
    </row>
    <row r="43" customFormat="false" ht="15" hidden="false" customHeight="false" outlineLevel="0" collapsed="false">
      <c r="A43" s="2" t="n">
        <v>30000</v>
      </c>
      <c r="B43" s="0" t="n">
        <f aca="false" t="array" ref="B43:B43">INDEX($E$1:$E$16, RANDBETWEEN(1, ROWS($E$1:$E$16)), 1)</f>
        <v>220000</v>
      </c>
      <c r="C43" s="0" t="n">
        <f aca="false">IF(A43="","",B43)</f>
        <v>220000</v>
      </c>
      <c r="I43" s="43"/>
    </row>
    <row r="44" customFormat="false" ht="15" hidden="false" customHeight="false" outlineLevel="0" collapsed="false">
      <c r="A44" s="2" t="n">
        <v>110000</v>
      </c>
      <c r="B44" s="0" t="n">
        <f aca="false" t="array" ref="B44:B44">INDEX($E$1:$E$16, RANDBETWEEN(1, ROWS($E$1:$E$16)), 1)</f>
        <v>350000</v>
      </c>
      <c r="C44" s="0" t="n">
        <f aca="false">IF(A44="","",B44)</f>
        <v>350000</v>
      </c>
    </row>
    <row r="45" customFormat="false" ht="15" hidden="false" customHeight="false" outlineLevel="0" collapsed="false">
      <c r="A45" s="2"/>
      <c r="B45" s="0" t="n">
        <f aca="false" t="array" ref="B45:B45">INDEX($E$1:$E$16, RANDBETWEEN(1, ROWS($E$1:$E$16)), 1)</f>
        <v>5000</v>
      </c>
      <c r="C45" s="0" t="str">
        <f aca="false">IF(A45="","",B45)</f>
        <v/>
      </c>
    </row>
    <row r="46" customFormat="false" ht="15" hidden="false" customHeight="false" outlineLevel="0" collapsed="false">
      <c r="A46" s="2"/>
      <c r="B46" s="0" t="n">
        <f aca="false" t="array" ref="B46:B46">INDEX($E$1:$E$16, RANDBETWEEN(1, ROWS($E$1:$E$16)), 1)</f>
        <v>350000</v>
      </c>
      <c r="C46" s="0" t="str">
        <f aca="false">IF(A46="","",B46)</f>
        <v/>
      </c>
    </row>
    <row r="47" customFormat="false" ht="15" hidden="false" customHeight="false" outlineLevel="0" collapsed="false">
      <c r="A47" s="2" t="n">
        <v>500000</v>
      </c>
      <c r="B47" s="0" t="n">
        <f aca="false" t="array" ref="B47:B47">INDEX($E$1:$E$16, RANDBETWEEN(1, ROWS($E$1:$E$16)), 1)</f>
        <v>3500</v>
      </c>
      <c r="C47" s="0" t="n">
        <f aca="false">IF(A47="","",B47)</f>
        <v>3500</v>
      </c>
    </row>
    <row r="48" customFormat="false" ht="15" hidden="false" customHeight="false" outlineLevel="0" collapsed="false">
      <c r="A48" s="2"/>
      <c r="B48" s="0" t="n">
        <f aca="false" t="array" ref="B48:B48">INDEX($E$1:$E$16, RANDBETWEEN(1, ROWS($E$1:$E$16)), 1)</f>
        <v>60000</v>
      </c>
      <c r="C48" s="0" t="str">
        <f aca="false">IF(A48="","",B48)</f>
        <v/>
      </c>
    </row>
    <row r="49" customFormat="false" ht="15" hidden="false" customHeight="false" outlineLevel="0" collapsed="false">
      <c r="A49" s="2" t="n">
        <v>1600000</v>
      </c>
      <c r="B49" s="0" t="n">
        <f aca="false" t="array" ref="B49:B49">INDEX($E$1:$E$16, RANDBETWEEN(1, ROWS($E$1:$E$16)), 1)</f>
        <v>7500</v>
      </c>
      <c r="C49" s="0" t="n">
        <f aca="false">IF(A49="","",B49)</f>
        <v>7500</v>
      </c>
    </row>
    <row r="50" customFormat="false" ht="15" hidden="false" customHeight="false" outlineLevel="0" collapsed="false">
      <c r="A50" s="2"/>
      <c r="B50" s="0" t="n">
        <f aca="false" t="array" ref="B50:B50">INDEX($E$1:$E$16, RANDBETWEEN(1, ROWS($E$1:$E$16)), 1)</f>
        <v>44000000</v>
      </c>
      <c r="C50" s="0" t="str">
        <f aca="false">IF(A50="","",B50)</f>
        <v/>
      </c>
    </row>
    <row r="51" customFormat="false" ht="15" hidden="false" customHeight="false" outlineLevel="0" collapsed="false">
      <c r="A51" s="2" t="n">
        <v>1300000</v>
      </c>
      <c r="B51" s="0" t="n">
        <f aca="false" t="array" ref="B51:B51">INDEX($E$1:$E$16, RANDBETWEEN(1, ROWS($E$1:$E$16)), 1)</f>
        <v>2200000</v>
      </c>
      <c r="C51" s="0" t="n">
        <f aca="false">IF(A51="","",B51)</f>
        <v>2200000</v>
      </c>
    </row>
    <row r="52" customFormat="false" ht="15" hidden="false" customHeight="false" outlineLevel="0" collapsed="false">
      <c r="A52" s="2"/>
      <c r="B52" s="0" t="n">
        <f aca="false" t="array" ref="B52:B52">INDEX($E$1:$E$16, RANDBETWEEN(1, ROWS($E$1:$E$16)), 1)</f>
        <v>3500</v>
      </c>
      <c r="C52" s="0" t="str">
        <f aca="false">IF(A52="","",B52)</f>
        <v/>
      </c>
    </row>
    <row r="53" customFormat="false" ht="15" hidden="false" customHeight="false" outlineLevel="0" collapsed="false">
      <c r="A53" s="2"/>
      <c r="B53" s="0" t="n">
        <f aca="false" t="array" ref="B53:B53">INDEX($E$1:$E$16, RANDBETWEEN(1, ROWS($E$1:$E$16)), 1)</f>
        <v>350000</v>
      </c>
      <c r="C53" s="0" t="str">
        <f aca="false">IF(A53="","",B53)</f>
        <v/>
      </c>
    </row>
    <row r="54" customFormat="false" ht="15" hidden="false" customHeight="false" outlineLevel="0" collapsed="false">
      <c r="A54" s="2"/>
      <c r="B54" s="0" t="n">
        <f aca="false" t="array" ref="B54:B54">INDEX($E$1:$E$16, RANDBETWEEN(1, ROWS($E$1:$E$16)), 1)</f>
        <v>44000000</v>
      </c>
      <c r="C54" s="0" t="str">
        <f aca="false">IF(A54="","",B54)</f>
        <v/>
      </c>
      <c r="I54" s="43"/>
    </row>
    <row r="55" customFormat="false" ht="15" hidden="false" customHeight="false" outlineLevel="0" collapsed="false">
      <c r="A55" s="2"/>
      <c r="B55" s="0" t="n">
        <f aca="false" t="array" ref="B55:B55">INDEX($E$1:$E$16, RANDBETWEEN(1, ROWS($E$1:$E$16)), 1)</f>
        <v>2200000</v>
      </c>
      <c r="C55" s="0" t="str">
        <f aca="false">IF(A55="","",B55)</f>
        <v/>
      </c>
    </row>
    <row r="56" customFormat="false" ht="15" hidden="false" customHeight="false" outlineLevel="0" collapsed="false">
      <c r="A56" s="34" t="n">
        <v>9000000</v>
      </c>
      <c r="B56" s="0" t="n">
        <f aca="false" t="array" ref="B56:B56">INDEX($E$1:$E$16, RANDBETWEEN(1, ROWS($E$1:$E$16)), 1)</f>
        <v>250000</v>
      </c>
      <c r="C56" s="0" t="n">
        <f aca="false">IF(A56="","",B56)</f>
        <v>250000</v>
      </c>
    </row>
    <row r="57" customFormat="false" ht="15" hidden="false" customHeight="false" outlineLevel="0" collapsed="false">
      <c r="A57" s="2"/>
      <c r="B57" s="0" t="n">
        <f aca="false" t="array" ref="B57:B57">INDEX($E$1:$E$16, RANDBETWEEN(1, ROWS($E$1:$E$16)), 1)</f>
        <v>350000</v>
      </c>
      <c r="C57" s="0" t="str">
        <f aca="false">IF(A57="","",B57)</f>
        <v/>
      </c>
    </row>
    <row r="58" customFormat="false" ht="15" hidden="false" customHeight="false" outlineLevel="0" collapsed="false">
      <c r="A58" s="2"/>
      <c r="B58" s="0" t="n">
        <f aca="false" t="array" ref="B58:B58">INDEX($E$1:$E$16, RANDBETWEEN(1, ROWS($E$1:$E$16)), 1)</f>
        <v>0</v>
      </c>
      <c r="C58" s="0" t="str">
        <f aca="false">IF(A58="","",B58)</f>
        <v/>
      </c>
    </row>
    <row r="59" customFormat="false" ht="15" hidden="false" customHeight="false" outlineLevel="0" collapsed="false">
      <c r="A59" s="2"/>
      <c r="B59" s="0" t="n">
        <f aca="false" t="array" ref="B59:B59">INDEX($E$1:$E$16, RANDBETWEEN(1, ROWS($E$1:$E$16)), 1)</f>
        <v>7500</v>
      </c>
      <c r="C59" s="0" t="str">
        <f aca="false">IF(A59="","",B59)</f>
        <v/>
      </c>
    </row>
    <row r="60" customFormat="false" ht="15" hidden="false" customHeight="false" outlineLevel="0" collapsed="false">
      <c r="A60" s="2"/>
      <c r="B60" s="0" t="n">
        <f aca="false" t="array" ref="B60:B60">INDEX($E$1:$E$16, RANDBETWEEN(1, ROWS($E$1:$E$16)), 1)</f>
        <v>120000</v>
      </c>
      <c r="C60" s="0" t="str">
        <f aca="false">IF(A60="","",B60)</f>
        <v/>
      </c>
    </row>
    <row r="61" customFormat="false" ht="15" hidden="false" customHeight="false" outlineLevel="0" collapsed="false">
      <c r="A61" s="2"/>
      <c r="B61" s="0" t="n">
        <f aca="false" t="array" ref="B61:B61">INDEX($E$1:$E$16, RANDBETWEEN(1, ROWS($E$1:$E$16)), 1)</f>
        <v>44000000</v>
      </c>
      <c r="C61" s="0" t="str">
        <f aca="false">IF(A61="","",B61)</f>
        <v/>
      </c>
    </row>
    <row r="62" customFormat="false" ht="15" hidden="false" customHeight="false" outlineLevel="0" collapsed="false">
      <c r="A62" s="2"/>
      <c r="B62" s="0" t="n">
        <f aca="false" t="array" ref="B62:B62">INDEX($E$1:$E$16, RANDBETWEEN(1, ROWS($E$1:$E$16)), 1)</f>
        <v>185000</v>
      </c>
      <c r="C62" s="0" t="str">
        <f aca="false">IF(A62="","",B62)</f>
        <v/>
      </c>
    </row>
    <row r="63" customFormat="false" ht="15" hidden="false" customHeight="false" outlineLevel="0" collapsed="false">
      <c r="A63" s="34"/>
      <c r="B63" s="0" t="n">
        <f aca="false" t="array" ref="B63:B63">INDEX($E$1:$E$16, RANDBETWEEN(1, ROWS($E$1:$E$16)), 1)</f>
        <v>59000</v>
      </c>
      <c r="C63" s="0" t="str">
        <f aca="false">IF(A63="","",B63)</f>
        <v/>
      </c>
    </row>
    <row r="64" customFormat="false" ht="15" hidden="false" customHeight="false" outlineLevel="0" collapsed="false">
      <c r="A64" s="34"/>
      <c r="B64" s="0" t="n">
        <f aca="false" t="array" ref="B64:B64">INDEX($E$1:$E$16, RANDBETWEEN(1, ROWS($E$1:$E$16)), 1)</f>
        <v>130000</v>
      </c>
      <c r="C64" s="0" t="str">
        <f aca="false">IF(A64="","",B64)</f>
        <v/>
      </c>
    </row>
    <row r="65" customFormat="false" ht="15" hidden="false" customHeight="false" outlineLevel="0" collapsed="false">
      <c r="A65" s="34"/>
      <c r="B65" s="0" t="n">
        <f aca="false" t="array" ref="B65:B65">INDEX($E$1:$E$16, RANDBETWEEN(1, ROWS($E$1:$E$16)), 1)</f>
        <v>59000</v>
      </c>
      <c r="C65" s="0" t="str">
        <f aca="false">IF(A65="","",B65)</f>
        <v/>
      </c>
    </row>
    <row r="66" customFormat="false" ht="15" hidden="false" customHeight="false" outlineLevel="0" collapsed="false">
      <c r="A66" s="34" t="n">
        <v>250000</v>
      </c>
      <c r="B66" s="0" t="n">
        <f aca="false" t="array" ref="B66:B66">INDEX($E$1:$E$16, RANDBETWEEN(1, ROWS($E$1:$E$16)), 1)</f>
        <v>2200000</v>
      </c>
      <c r="C66" s="0" t="n">
        <f aca="false">IF(A66="","",B66)</f>
        <v>2200000</v>
      </c>
    </row>
    <row r="74" customFormat="false" ht="15" hidden="false" customHeight="false" outlineLevel="0" collapsed="false">
      <c r="I74" s="0" t="s">
        <v>44</v>
      </c>
    </row>
    <row r="75" customFormat="false" ht="15" hidden="false" customHeight="false" outlineLevel="0" collapsed="false">
      <c r="I75" s="0" t="s">
        <v>44</v>
      </c>
    </row>
    <row r="76" customFormat="false" ht="15" hidden="false" customHeight="false" outlineLevel="0" collapsed="false">
      <c r="I76" s="0" t="s">
        <v>42</v>
      </c>
    </row>
    <row r="77" customFormat="false" ht="15" hidden="false" customHeight="false" outlineLevel="0" collapsed="false">
      <c r="I77" s="0" t="s">
        <v>50</v>
      </c>
    </row>
    <row r="78" customFormat="false" ht="15" hidden="false" customHeight="false" outlineLevel="0" collapsed="false">
      <c r="I78" s="0" t="s">
        <v>47</v>
      </c>
    </row>
    <row r="79" customFormat="false" ht="15" hidden="false" customHeight="false" outlineLevel="0" collapsed="false">
      <c r="I79" s="0" t="s">
        <v>40</v>
      </c>
    </row>
    <row r="80" customFormat="false" ht="15" hidden="false" customHeight="false" outlineLevel="0" collapsed="false">
      <c r="I80" s="0" t="s">
        <v>34</v>
      </c>
    </row>
    <row r="81" customFormat="false" ht="15" hidden="false" customHeight="false" outlineLevel="0" collapsed="false">
      <c r="I81" s="0" t="s">
        <v>94</v>
      </c>
    </row>
    <row r="82" customFormat="false" ht="15" hidden="false" customHeight="false" outlineLevel="0" collapsed="false">
      <c r="I82" s="0" t="s">
        <v>32</v>
      </c>
    </row>
    <row r="83" customFormat="false" ht="15" hidden="false" customHeight="false" outlineLevel="0" collapsed="false">
      <c r="I83" s="0" t="s">
        <v>37</v>
      </c>
    </row>
    <row r="84" customFormat="false" ht="15" hidden="false" customHeight="false" outlineLevel="0" collapsed="false">
      <c r="I84" s="0" t="s">
        <v>61</v>
      </c>
    </row>
    <row r="85" customFormat="false" ht="15" hidden="false" customHeight="false" outlineLevel="0" collapsed="false">
      <c r="I85" s="0" t="s">
        <v>24</v>
      </c>
    </row>
    <row r="86" customFormat="false" ht="15" hidden="false" customHeight="false" outlineLevel="0" collapsed="false">
      <c r="I86" s="0" t="s">
        <v>88</v>
      </c>
    </row>
    <row r="87" customFormat="false" ht="15" hidden="false" customHeight="false" outlineLevel="0" collapsed="false">
      <c r="I87" s="0" t="s">
        <v>27</v>
      </c>
    </row>
    <row r="88" customFormat="false" ht="15" hidden="false" customHeight="false" outlineLevel="0" collapsed="false">
      <c r="I88" s="0" t="s">
        <v>55</v>
      </c>
    </row>
    <row r="89" customFormat="false" ht="15" hidden="false" customHeight="false" outlineLevel="0" collapsed="false">
      <c r="I89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65" width="27.33"/>
    <col collapsed="false" customWidth="true" hidden="false" outlineLevel="0" max="2" min="2" style="66" width="15.66"/>
    <col collapsed="false" customWidth="true" hidden="false" outlineLevel="0" max="3" min="3" style="67" width="16.66"/>
    <col collapsed="false" customWidth="false" hidden="false" outlineLevel="0" max="4" min="4" style="65" width="8.83"/>
    <col collapsed="false" customWidth="true" hidden="false" outlineLevel="0" max="5" min="5" style="65" width="26"/>
    <col collapsed="false" customWidth="true" hidden="false" outlineLevel="0" max="6" min="6" style="66" width="15.66"/>
    <col collapsed="false" customWidth="true" hidden="false" outlineLevel="0" max="7" min="7" style="67" width="16.66"/>
    <col collapsed="false" customWidth="false" hidden="false" outlineLevel="0" max="8" min="8" style="65" width="8.83"/>
    <col collapsed="false" customWidth="true" hidden="false" outlineLevel="0" max="10" min="9" style="65" width="14.66"/>
    <col collapsed="false" customWidth="true" hidden="false" outlineLevel="0" max="11" min="11" style="68" width="19.33"/>
    <col collapsed="false" customWidth="false" hidden="false" outlineLevel="0" max="1024" min="12" style="65" width="8.83"/>
  </cols>
  <sheetData>
    <row r="1" customFormat="false" ht="15" hidden="false" customHeight="false" outlineLevel="0" collapsed="false">
      <c r="E1" s="65" t="s">
        <v>95</v>
      </c>
      <c r="F1" s="66" t="s">
        <v>96</v>
      </c>
    </row>
    <row r="2" customFormat="false" ht="15" hidden="false" customHeight="false" outlineLevel="0" collapsed="false">
      <c r="E2" s="65" t="s">
        <v>97</v>
      </c>
      <c r="F2" s="66" t="s">
        <v>96</v>
      </c>
    </row>
    <row r="3" customFormat="false" ht="15" hidden="false" customHeight="false" outlineLevel="0" collapsed="false">
      <c r="E3" s="65" t="s">
        <v>98</v>
      </c>
      <c r="F3" s="66" t="s">
        <v>96</v>
      </c>
    </row>
    <row r="4" customFormat="false" ht="15" hidden="false" customHeight="false" outlineLevel="0" collapsed="false">
      <c r="E4" s="65" t="s">
        <v>99</v>
      </c>
      <c r="F4" s="66" t="s">
        <v>96</v>
      </c>
    </row>
    <row r="5" customFormat="false" ht="15" hidden="false" customHeight="false" outlineLevel="0" collapsed="false">
      <c r="A5" s="65" t="s">
        <v>100</v>
      </c>
      <c r="B5" s="66" t="s">
        <v>96</v>
      </c>
      <c r="E5" s="65" t="s">
        <v>101</v>
      </c>
      <c r="F5" s="66" t="s">
        <v>96</v>
      </c>
    </row>
    <row r="6" customFormat="false" ht="15" hidden="false" customHeight="false" outlineLevel="0" collapsed="false">
      <c r="A6" s="65" t="s">
        <v>98</v>
      </c>
      <c r="B6" s="66" t="s">
        <v>102</v>
      </c>
    </row>
    <row r="7" customFormat="false" ht="15" hidden="false" customHeight="false" outlineLevel="0" collapsed="false">
      <c r="A7" s="65" t="s">
        <v>103</v>
      </c>
      <c r="B7" s="66" t="s">
        <v>96</v>
      </c>
      <c r="F7" s="66" t="s">
        <v>104</v>
      </c>
    </row>
    <row r="8" customFormat="false" ht="15" hidden="false" customHeight="false" outlineLevel="0" collapsed="false">
      <c r="A8" s="65" t="s">
        <v>99</v>
      </c>
      <c r="B8" s="66" t="s">
        <v>96</v>
      </c>
    </row>
    <row r="9" customFormat="false" ht="15" hidden="false" customHeight="false" outlineLevel="0" collapsed="false">
      <c r="A9" s="65" t="s">
        <v>101</v>
      </c>
      <c r="B9" s="66" t="s">
        <v>96</v>
      </c>
    </row>
    <row r="10" customFormat="false" ht="15" hidden="false" customHeight="false" outlineLevel="0" collapsed="false">
      <c r="A10" s="65" t="s">
        <v>105</v>
      </c>
      <c r="B10" s="66" t="s">
        <v>96</v>
      </c>
    </row>
    <row r="12" customFormat="false" ht="15" hidden="false" customHeight="false" outlineLevel="0" collapsed="false">
      <c r="B12" s="66" t="s">
        <v>104</v>
      </c>
      <c r="C12" s="67" t="s">
        <v>106</v>
      </c>
      <c r="G12" s="67" t="s">
        <v>107</v>
      </c>
    </row>
    <row r="13" customFormat="false" ht="15" hidden="false" customHeight="false" outlineLevel="0" collapsed="false">
      <c r="A13" s="65" t="s">
        <v>108</v>
      </c>
      <c r="B13" s="66" t="s">
        <v>109</v>
      </c>
      <c r="C13" s="67" t="s">
        <v>110</v>
      </c>
      <c r="E13" s="65" t="s">
        <v>108</v>
      </c>
      <c r="F13" s="66" t="s">
        <v>109</v>
      </c>
      <c r="G13" s="67" t="s">
        <v>110</v>
      </c>
    </row>
    <row r="14" customFormat="false" ht="15" hidden="false" customHeight="false" outlineLevel="0" collapsed="false">
      <c r="A14" s="65" t="s">
        <v>111</v>
      </c>
      <c r="B14" s="66" t="n">
        <v>336829.75</v>
      </c>
      <c r="C14" s="67" t="n">
        <v>24896212.42</v>
      </c>
      <c r="E14" s="65" t="s">
        <v>112</v>
      </c>
      <c r="F14" s="66" t="n">
        <v>409786.5</v>
      </c>
      <c r="G14" s="67" t="n">
        <v>29052786.74</v>
      </c>
      <c r="I14" s="69" t="n">
        <f aca="false">AVERAGE(G14,C14)</f>
        <v>26974499.58</v>
      </c>
    </row>
    <row r="15" customFormat="false" ht="15" hidden="false" customHeight="false" outlineLevel="0" collapsed="false">
      <c r="A15" s="65" t="s">
        <v>113</v>
      </c>
      <c r="B15" s="66" t="n">
        <v>3161.25</v>
      </c>
      <c r="C15" s="67" t="n">
        <v>532909.32</v>
      </c>
      <c r="E15" s="65" t="s">
        <v>114</v>
      </c>
      <c r="F15" s="66" t="n">
        <v>3179.33</v>
      </c>
      <c r="G15" s="67" t="n">
        <v>534625.47</v>
      </c>
      <c r="I15" s="69" t="n">
        <f aca="false">AVERAGE(G15,C15)</f>
        <v>533767.395</v>
      </c>
    </row>
    <row r="16" customFormat="false" ht="15" hidden="false" customHeight="false" outlineLevel="0" collapsed="false">
      <c r="A16" s="65" t="s">
        <v>115</v>
      </c>
      <c r="B16" s="66" t="n">
        <v>71169.06</v>
      </c>
      <c r="C16" s="67" t="n">
        <v>5374169.72</v>
      </c>
      <c r="E16" s="65" t="s">
        <v>116</v>
      </c>
      <c r="F16" s="66" t="n">
        <v>62826.33</v>
      </c>
      <c r="G16" s="67" t="n">
        <v>4925373.2</v>
      </c>
      <c r="I16" s="69" t="n">
        <f aca="false">AVERAGE(G16,C16)</f>
        <v>5149771.46</v>
      </c>
    </row>
    <row r="17" customFormat="false" ht="15.75" hidden="false" customHeight="false" outlineLevel="0" collapsed="false">
      <c r="A17" s="65" t="s">
        <v>117</v>
      </c>
      <c r="B17" s="66" t="n">
        <v>77.5</v>
      </c>
      <c r="C17" s="67" t="n">
        <v>12404.66</v>
      </c>
      <c r="E17" s="65" t="s">
        <v>118</v>
      </c>
      <c r="F17" s="66" t="n">
        <v>81.5</v>
      </c>
      <c r="G17" s="67" t="n">
        <v>13016.09</v>
      </c>
      <c r="I17" s="69" t="n">
        <f aca="false">AVERAGE(G17,C17)</f>
        <v>12710.375</v>
      </c>
      <c r="J17" s="70" t="n">
        <f aca="false">SUM(I14:I17)</f>
        <v>32670748.81</v>
      </c>
      <c r="K17" s="68" t="s">
        <v>119</v>
      </c>
    </row>
    <row r="18" customFormat="false" ht="15" hidden="false" customHeight="false" outlineLevel="0" collapsed="false">
      <c r="A18" s="65" t="s">
        <v>120</v>
      </c>
      <c r="B18" s="66" t="n">
        <v>1157626.68</v>
      </c>
      <c r="C18" s="67" t="n">
        <v>2267136.12</v>
      </c>
      <c r="E18" s="65" t="s">
        <v>121</v>
      </c>
      <c r="F18" s="66" t="n">
        <v>1405149.16</v>
      </c>
      <c r="G18" s="67" t="n">
        <v>2182397.93</v>
      </c>
      <c r="I18" s="69" t="n">
        <f aca="false">AVERAGE(G18,C18)</f>
        <v>2224767.025</v>
      </c>
      <c r="J18" s="69"/>
    </row>
    <row r="19" customFormat="false" ht="15.75" hidden="false" customHeight="false" outlineLevel="0" collapsed="false">
      <c r="A19" s="65" t="s">
        <v>122</v>
      </c>
      <c r="B19" s="66" t="n">
        <v>951.58</v>
      </c>
      <c r="C19" s="67" t="n">
        <v>107091.65</v>
      </c>
      <c r="E19" s="65" t="s">
        <v>123</v>
      </c>
      <c r="F19" s="66" t="n">
        <v>951.58</v>
      </c>
      <c r="G19" s="67" t="n">
        <v>107091.65</v>
      </c>
      <c r="I19" s="69" t="n">
        <f aca="false">AVERAGE(G19,C19)</f>
        <v>107091.65</v>
      </c>
      <c r="J19" s="70" t="n">
        <f aca="false">SUM(I18:I19)</f>
        <v>2331858.675</v>
      </c>
      <c r="K19" s="68" t="s">
        <v>124</v>
      </c>
    </row>
    <row r="20" customFormat="false" ht="15" hidden="false" customHeight="false" outlineLevel="0" collapsed="false">
      <c r="A20" s="65" t="s">
        <v>125</v>
      </c>
      <c r="B20" s="66" t="n">
        <v>62.72</v>
      </c>
      <c r="C20" s="67" t="n">
        <v>7512.75</v>
      </c>
      <c r="E20" s="65" t="s">
        <v>126</v>
      </c>
      <c r="F20" s="66" t="n">
        <v>45.05</v>
      </c>
      <c r="G20" s="67" t="n">
        <v>6374.59</v>
      </c>
      <c r="I20" s="69" t="n">
        <f aca="false">AVERAGE(G20,C20)</f>
        <v>6943.67</v>
      </c>
    </row>
    <row r="21" customFormat="false" ht="15.75" hidden="false" customHeight="false" outlineLevel="0" collapsed="false">
      <c r="A21" s="65" t="s">
        <v>127</v>
      </c>
      <c r="B21" s="66" t="n">
        <v>4930.59</v>
      </c>
      <c r="C21" s="67" t="n">
        <v>169985.57</v>
      </c>
      <c r="E21" s="65" t="s">
        <v>128</v>
      </c>
      <c r="F21" s="66" t="n">
        <v>4087.78</v>
      </c>
      <c r="G21" s="67" t="n">
        <v>146449.7</v>
      </c>
      <c r="I21" s="69" t="n">
        <f aca="false">AVERAGE(G21,C21)</f>
        <v>158217.635</v>
      </c>
      <c r="J21" s="70" t="n">
        <f aca="false">SUM(I20:I21)</f>
        <v>165161.305</v>
      </c>
      <c r="K21" s="68" t="s">
        <v>129</v>
      </c>
    </row>
    <row r="22" customFormat="false" ht="15" hidden="false" customHeight="false" outlineLevel="0" collapsed="false">
      <c r="A22" s="65" t="s">
        <v>130</v>
      </c>
      <c r="B22" s="66" t="n">
        <v>15</v>
      </c>
      <c r="C22" s="67" t="n">
        <v>2096.41</v>
      </c>
      <c r="E22" s="65" t="s">
        <v>131</v>
      </c>
      <c r="F22" s="66" t="n">
        <v>34.33</v>
      </c>
      <c r="G22" s="67" t="n">
        <v>4845.43</v>
      </c>
      <c r="I22" s="69" t="n">
        <f aca="false">AVERAGE(G22,C22)</f>
        <v>3470.92</v>
      </c>
    </row>
    <row r="23" customFormat="false" ht="15" hidden="false" customHeight="false" outlineLevel="0" collapsed="false">
      <c r="A23" s="65" t="s">
        <v>132</v>
      </c>
      <c r="B23" s="66" t="n">
        <v>-0.74</v>
      </c>
      <c r="C23" s="67" t="n">
        <v>-79.13</v>
      </c>
      <c r="I23" s="69" t="n">
        <f aca="false">AVERAGE(G23,C23)</f>
        <v>-79.13</v>
      </c>
    </row>
    <row r="24" customFormat="false" ht="15.75" hidden="false" customHeight="false" outlineLevel="0" collapsed="false">
      <c r="A24" s="65" t="s">
        <v>133</v>
      </c>
      <c r="B24" s="66" t="n">
        <v>3331.16</v>
      </c>
      <c r="C24" s="67" t="n">
        <v>145533.02</v>
      </c>
      <c r="E24" s="65" t="s">
        <v>134</v>
      </c>
      <c r="F24" s="66" t="n">
        <v>3249.37</v>
      </c>
      <c r="G24" s="67" t="n">
        <v>145603.8</v>
      </c>
      <c r="I24" s="69" t="n">
        <f aca="false">AVERAGE(G24,C24)</f>
        <v>145568.41</v>
      </c>
      <c r="J24" s="70" t="n">
        <f aca="false">SUM(I22:I24)</f>
        <v>148960.2</v>
      </c>
      <c r="K24" s="68" t="s">
        <v>135</v>
      </c>
    </row>
    <row r="25" customFormat="false" ht="15" hidden="false" customHeight="false" outlineLevel="0" collapsed="false">
      <c r="A25" s="65" t="s">
        <v>136</v>
      </c>
      <c r="B25" s="66" t="n">
        <v>74.25</v>
      </c>
      <c r="C25" s="67" t="n">
        <v>11776.16</v>
      </c>
      <c r="E25" s="65" t="s">
        <v>137</v>
      </c>
      <c r="F25" s="66" t="n">
        <v>126</v>
      </c>
      <c r="G25" s="67" t="n">
        <v>13793.3</v>
      </c>
      <c r="I25" s="69" t="n">
        <f aca="false">AVERAGE(G25,C25)</f>
        <v>12784.73</v>
      </c>
    </row>
    <row r="26" customFormat="false" ht="15" hidden="false" customHeight="false" outlineLevel="0" collapsed="false">
      <c r="A26" s="65" t="s">
        <v>138</v>
      </c>
      <c r="B26" s="66" t="n">
        <v>15.17</v>
      </c>
      <c r="C26" s="67" t="n">
        <v>635.84</v>
      </c>
      <c r="E26" s="65" t="s">
        <v>139</v>
      </c>
      <c r="F26" s="66" t="n">
        <v>6.5</v>
      </c>
      <c r="G26" s="67" t="n">
        <v>182.36</v>
      </c>
      <c r="I26" s="69" t="n">
        <f aca="false">AVERAGE(G26,C26)</f>
        <v>409.1</v>
      </c>
    </row>
    <row r="27" customFormat="false" ht="15" hidden="false" customHeight="false" outlineLevel="0" collapsed="false">
      <c r="A27" s="65" t="s">
        <v>140</v>
      </c>
      <c r="B27" s="66" t="n">
        <v>99.5</v>
      </c>
      <c r="C27" s="67" t="n">
        <v>27202.54</v>
      </c>
      <c r="E27" s="65" t="s">
        <v>141</v>
      </c>
      <c r="F27" s="66" t="n">
        <v>58.5</v>
      </c>
      <c r="G27" s="67" t="n">
        <v>1937.53</v>
      </c>
      <c r="I27" s="69" t="n">
        <f aca="false">AVERAGE(G27,C27)</f>
        <v>14570.035</v>
      </c>
    </row>
    <row r="28" customFormat="false" ht="15" hidden="false" customHeight="false" outlineLevel="0" collapsed="false">
      <c r="E28" s="65" t="s">
        <v>142</v>
      </c>
      <c r="F28" s="66" t="n">
        <v>2</v>
      </c>
      <c r="G28" s="67" t="n">
        <v>226.65</v>
      </c>
      <c r="I28" s="69" t="n">
        <f aca="false">AVERAGE(G28,C28)</f>
        <v>226.65</v>
      </c>
    </row>
    <row r="29" customFormat="false" ht="15" hidden="false" customHeight="false" outlineLevel="0" collapsed="false">
      <c r="A29" s="65" t="s">
        <v>143</v>
      </c>
      <c r="B29" s="66" t="n">
        <v>1102.49</v>
      </c>
      <c r="C29" s="67" t="n">
        <v>123002.79</v>
      </c>
      <c r="E29" s="65" t="s">
        <v>144</v>
      </c>
      <c r="F29" s="66" t="n">
        <v>333.58</v>
      </c>
      <c r="G29" s="67" t="n">
        <v>42983.51</v>
      </c>
      <c r="I29" s="69" t="n">
        <f aca="false">AVERAGE(G29,C29)</f>
        <v>82993.15</v>
      </c>
    </row>
    <row r="30" customFormat="false" ht="15.75" hidden="false" customHeight="false" outlineLevel="0" collapsed="false">
      <c r="A30" s="65" t="s">
        <v>145</v>
      </c>
      <c r="B30" s="66" t="n">
        <v>6546.97</v>
      </c>
      <c r="C30" s="67" t="n">
        <v>213509.86</v>
      </c>
      <c r="E30" s="65" t="s">
        <v>146</v>
      </c>
      <c r="F30" s="66" t="n">
        <v>6546.97</v>
      </c>
      <c r="G30" s="67" t="n">
        <v>213509.86</v>
      </c>
      <c r="I30" s="69" t="n">
        <f aca="false">AVERAGE(G30,C30)</f>
        <v>213509.86</v>
      </c>
      <c r="J30" s="70" t="n">
        <f aca="false">SUM(I28:I30)</f>
        <v>296729.66</v>
      </c>
      <c r="K30" s="68" t="s">
        <v>147</v>
      </c>
    </row>
    <row r="31" customFormat="false" ht="15" hidden="false" customHeight="false" outlineLevel="0" collapsed="false">
      <c r="A31" s="65" t="s">
        <v>148</v>
      </c>
      <c r="B31" s="66" t="n">
        <v>32.4</v>
      </c>
      <c r="C31" s="67" t="n">
        <v>3047.6</v>
      </c>
      <c r="E31" s="65" t="s">
        <v>149</v>
      </c>
      <c r="F31" s="66" t="n">
        <v>16.51</v>
      </c>
      <c r="G31" s="67" t="n">
        <v>1890.74</v>
      </c>
      <c r="I31" s="69" t="n">
        <f aca="false">AVERAGE(G31,C31)</f>
        <v>2469.17</v>
      </c>
    </row>
    <row r="32" customFormat="false" ht="15" hidden="false" customHeight="false" outlineLevel="0" collapsed="false">
      <c r="A32" s="65" t="s">
        <v>150</v>
      </c>
      <c r="B32" s="66" t="n">
        <v>611</v>
      </c>
      <c r="C32" s="67" t="n">
        <v>22196.16</v>
      </c>
      <c r="I32" s="69" t="n">
        <f aca="false">AVERAGE(G32,C32)</f>
        <v>22196.16</v>
      </c>
      <c r="J32" s="69" t="n">
        <f aca="false">+I32</f>
        <v>22196.16</v>
      </c>
      <c r="K32" s="68" t="s">
        <v>151</v>
      </c>
    </row>
    <row r="33" customFormat="false" ht="15" hidden="false" customHeight="false" outlineLevel="0" collapsed="false">
      <c r="A33" s="65" t="s">
        <v>152</v>
      </c>
      <c r="B33" s="66" t="n">
        <v>2767.49</v>
      </c>
      <c r="C33" s="67" t="n">
        <v>94190.24</v>
      </c>
      <c r="E33" s="65" t="s">
        <v>153</v>
      </c>
      <c r="F33" s="66" t="n">
        <v>2795.09</v>
      </c>
      <c r="G33" s="67" t="n">
        <v>340751.38</v>
      </c>
      <c r="I33" s="69" t="n">
        <f aca="false">AVERAGE(G33,C33)</f>
        <v>217470.81</v>
      </c>
      <c r="J33" s="69" t="n">
        <f aca="false">I33</f>
        <v>217470.81</v>
      </c>
      <c r="K33" s="68" t="s">
        <v>154</v>
      </c>
    </row>
    <row r="34" customFormat="false" ht="15" hidden="false" customHeight="false" outlineLevel="0" collapsed="false">
      <c r="A34" s="65" t="s">
        <v>155</v>
      </c>
      <c r="B34" s="66" t="n">
        <v>70.2</v>
      </c>
      <c r="C34" s="67" t="n">
        <v>13041.22</v>
      </c>
      <c r="E34" s="65" t="s">
        <v>156</v>
      </c>
      <c r="F34" s="66" t="n">
        <v>91.78</v>
      </c>
      <c r="G34" s="67" t="n">
        <v>17675.27</v>
      </c>
      <c r="I34" s="69" t="n">
        <f aca="false">AVERAGE(G34,C34)</f>
        <v>15358.245</v>
      </c>
    </row>
    <row r="35" customFormat="false" ht="15.75" hidden="false" customHeight="false" outlineLevel="0" collapsed="false">
      <c r="A35" s="65" t="s">
        <v>157</v>
      </c>
      <c r="B35" s="66" t="n">
        <v>7834.45</v>
      </c>
      <c r="C35" s="67" t="n">
        <v>460684.55</v>
      </c>
      <c r="E35" s="65" t="s">
        <v>158</v>
      </c>
      <c r="F35" s="66" t="n">
        <v>8879.59</v>
      </c>
      <c r="G35" s="67" t="n">
        <v>497125.35</v>
      </c>
      <c r="I35" s="69" t="n">
        <f aca="false">AVERAGE(G35,C35)</f>
        <v>478904.95</v>
      </c>
      <c r="J35" s="70" t="n">
        <f aca="false">SUM(I34:I35)</f>
        <v>494263.195</v>
      </c>
      <c r="K35" s="68" t="s">
        <v>159</v>
      </c>
    </row>
    <row r="36" customFormat="false" ht="15" hidden="false" customHeight="false" outlineLevel="0" collapsed="false">
      <c r="A36" s="65" t="s">
        <v>160</v>
      </c>
      <c r="B36" s="66" t="n">
        <v>1100.43</v>
      </c>
      <c r="C36" s="67" t="n">
        <v>82344.44</v>
      </c>
      <c r="E36" s="65" t="s">
        <v>161</v>
      </c>
      <c r="F36" s="66" t="n">
        <v>1101.83</v>
      </c>
      <c r="G36" s="67" t="n">
        <v>79377.95</v>
      </c>
      <c r="I36" s="69" t="n">
        <f aca="false">AVERAGE(G36,C36)</f>
        <v>80861.195</v>
      </c>
      <c r="J36" s="69" t="n">
        <f aca="false">+I36</f>
        <v>80861.195</v>
      </c>
      <c r="K36" s="68" t="s">
        <v>162</v>
      </c>
    </row>
    <row r="37" customFormat="false" ht="15" hidden="false" customHeight="false" outlineLevel="0" collapsed="false">
      <c r="A37" s="65" t="s">
        <v>163</v>
      </c>
      <c r="B37" s="66" t="n">
        <v>2.75</v>
      </c>
      <c r="C37" s="67" t="n">
        <v>516.41</v>
      </c>
      <c r="I37" s="69" t="n">
        <f aca="false">AVERAGE(G37,C37)</f>
        <v>516.41</v>
      </c>
    </row>
    <row r="38" customFormat="false" ht="15" hidden="false" customHeight="false" outlineLevel="0" collapsed="false">
      <c r="A38" s="65" t="s">
        <v>164</v>
      </c>
      <c r="B38" s="66" t="n">
        <v>663.9</v>
      </c>
      <c r="C38" s="67" t="n">
        <v>22393.71</v>
      </c>
      <c r="E38" s="65" t="s">
        <v>165</v>
      </c>
      <c r="F38" s="66" t="n">
        <v>799.72</v>
      </c>
      <c r="G38" s="67" t="n">
        <v>42163.73</v>
      </c>
      <c r="I38" s="69" t="n">
        <f aca="false">AVERAGE(G38,C38)</f>
        <v>32278.72</v>
      </c>
      <c r="J38" s="69" t="n">
        <f aca="false">I38</f>
        <v>32278.72</v>
      </c>
      <c r="K38" s="68" t="s">
        <v>166</v>
      </c>
    </row>
    <row r="39" customFormat="false" ht="15" hidden="false" customHeight="false" outlineLevel="0" collapsed="false">
      <c r="A39" s="65" t="s">
        <v>167</v>
      </c>
      <c r="B39" s="66" t="n">
        <v>40482.36</v>
      </c>
      <c r="C39" s="67" t="n">
        <v>1419082.14</v>
      </c>
      <c r="E39" s="65" t="s">
        <v>168</v>
      </c>
      <c r="F39" s="66" t="n">
        <v>31994.28</v>
      </c>
      <c r="G39" s="67" t="n">
        <v>1223844.35</v>
      </c>
      <c r="I39" s="69" t="n">
        <f aca="false">AVERAGE(G39,C39)</f>
        <v>1321463.245</v>
      </c>
      <c r="J39" s="69" t="n">
        <f aca="false">+I39</f>
        <v>1321463.245</v>
      </c>
      <c r="K39" s="68" t="s">
        <v>169</v>
      </c>
    </row>
    <row r="40" customFormat="false" ht="15" hidden="false" customHeight="false" outlineLevel="0" collapsed="false">
      <c r="A40" s="65" t="s">
        <v>170</v>
      </c>
      <c r="B40" s="66" t="n">
        <v>1089.84</v>
      </c>
      <c r="C40" s="67" t="n">
        <v>45446.17</v>
      </c>
      <c r="E40" s="65" t="s">
        <v>171</v>
      </c>
      <c r="F40" s="66" t="n">
        <v>1071.49</v>
      </c>
      <c r="G40" s="67" t="n">
        <v>43243.41</v>
      </c>
      <c r="I40" s="69" t="n">
        <f aca="false">AVERAGE(G40,C40)</f>
        <v>44344.79</v>
      </c>
      <c r="J40" s="69" t="n">
        <f aca="false">+I40</f>
        <v>44344.79</v>
      </c>
      <c r="K40" s="68" t="s">
        <v>172</v>
      </c>
    </row>
    <row r="41" customFormat="false" ht="15" hidden="false" customHeight="false" outlineLevel="0" collapsed="false">
      <c r="A41" s="65" t="s">
        <v>173</v>
      </c>
      <c r="B41" s="66" t="n">
        <v>8411.9</v>
      </c>
      <c r="C41" s="67" t="n">
        <v>67681.31</v>
      </c>
      <c r="E41" s="65" t="s">
        <v>174</v>
      </c>
      <c r="F41" s="66" t="n">
        <v>8819.6</v>
      </c>
      <c r="G41" s="67" t="n">
        <v>70957.78</v>
      </c>
      <c r="I41" s="69" t="n">
        <f aca="false">AVERAGE(G41,C41)</f>
        <v>69319.545</v>
      </c>
      <c r="J41" s="69" t="n">
        <f aca="false">+I41</f>
        <v>69319.545</v>
      </c>
      <c r="K41" s="68" t="s">
        <v>175</v>
      </c>
    </row>
    <row r="42" customFormat="false" ht="15" hidden="false" customHeight="false" outlineLevel="0" collapsed="false">
      <c r="A42" s="65" t="s">
        <v>176</v>
      </c>
      <c r="B42" s="66" t="n">
        <v>3096.46</v>
      </c>
      <c r="C42" s="67" t="n">
        <v>345928.14</v>
      </c>
      <c r="E42" s="65" t="s">
        <v>177</v>
      </c>
      <c r="F42" s="66" t="n">
        <v>3143.86</v>
      </c>
      <c r="G42" s="67" t="n">
        <v>305277.69</v>
      </c>
      <c r="I42" s="69" t="n">
        <f aca="false">AVERAGE(G42,C42)</f>
        <v>325602.915</v>
      </c>
      <c r="J42" s="69" t="n">
        <f aca="false">+I42</f>
        <v>325602.915</v>
      </c>
      <c r="K42" s="68" t="s">
        <v>178</v>
      </c>
    </row>
    <row r="43" customFormat="false" ht="15" hidden="false" customHeight="false" outlineLevel="0" collapsed="false">
      <c r="A43" s="65" t="s">
        <v>179</v>
      </c>
      <c r="B43" s="66" t="n">
        <v>499.04</v>
      </c>
      <c r="C43" s="67" t="n">
        <v>40977.35</v>
      </c>
      <c r="E43" s="65" t="s">
        <v>180</v>
      </c>
      <c r="F43" s="66" t="n">
        <v>679.15</v>
      </c>
      <c r="G43" s="67" t="n">
        <v>42194.13</v>
      </c>
      <c r="I43" s="69" t="n">
        <f aca="false">AVERAGE(G43,C43)</f>
        <v>41585.74</v>
      </c>
      <c r="J43" s="69" t="n">
        <f aca="false">+I43</f>
        <v>41585.74</v>
      </c>
      <c r="K43" s="68" t="s">
        <v>181</v>
      </c>
    </row>
    <row r="44" customFormat="false" ht="15.75" hidden="false" customHeight="false" outlineLevel="0" collapsed="false">
      <c r="A44" s="65" t="s">
        <v>182</v>
      </c>
      <c r="B44" s="66" t="n">
        <v>1652655.15</v>
      </c>
      <c r="C44" s="71" t="n">
        <f aca="false">SUM(C14:C43)</f>
        <v>36508629.14</v>
      </c>
      <c r="E44" s="65" t="s">
        <v>182</v>
      </c>
      <c r="F44" s="66" t="n">
        <v>1955857.38</v>
      </c>
      <c r="G44" s="71" t="n">
        <f aca="false">SUM(G14:G43)</f>
        <v>40055699.59</v>
      </c>
      <c r="I44" s="71" t="n">
        <f aca="false">SUM(I14:I43)</f>
        <v>38293594.41</v>
      </c>
      <c r="J44" s="71" t="n">
        <f aca="false">SUM(J14:J43)</f>
        <v>38262844.965</v>
      </c>
    </row>
    <row r="45" customFormat="false" ht="15.75" hidden="false" customHeight="false" outlineLevel="0" collapsed="false">
      <c r="I45" s="6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2019-08-16T18:55:34Z</dcterms:created>
  <dc:creator>Kelley Nowrouz</dc:creator>
  <dc:description/>
  <dc:language>en-GB</dc:language>
  <cp:lastModifiedBy/>
  <dcterms:modified xsi:type="dcterms:W3CDTF">2023-01-04T12:31:31Z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