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90" windowWidth="14115" windowHeight="468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AI7" i="1"/>
  <c r="AI8"/>
  <c r="AI9"/>
  <c r="AI10"/>
  <c r="AI11"/>
  <c r="AI18"/>
  <c r="AI19"/>
  <c r="AI20"/>
  <c r="AI21"/>
  <c r="AI22"/>
  <c r="AI23"/>
  <c r="AI24"/>
  <c r="AI25"/>
  <c r="AI26"/>
  <c r="AH7"/>
  <c r="AH8"/>
  <c r="AH9"/>
  <c r="AH10"/>
  <c r="AH11"/>
  <c r="AH12"/>
  <c r="AH13"/>
  <c r="AH14"/>
  <c r="AH15"/>
  <c r="AH16"/>
  <c r="AH17"/>
  <c r="AI17" s="1"/>
  <c r="AH18"/>
  <c r="AH19"/>
  <c r="AH20"/>
  <c r="AH21"/>
  <c r="AH22"/>
  <c r="AH23"/>
  <c r="AH24"/>
  <c r="AH25"/>
  <c r="AH26"/>
  <c r="AH6"/>
  <c r="AI6" s="1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6"/>
  <c r="Z7"/>
  <c r="Z10"/>
  <c r="Z11"/>
  <c r="Z26"/>
  <c r="Z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6"/>
  <c r="T12"/>
  <c r="T7"/>
  <c r="U7"/>
  <c r="T8"/>
  <c r="U8" s="1"/>
  <c r="Z8" s="1"/>
  <c r="T9"/>
  <c r="U9" s="1"/>
  <c r="Z9" s="1"/>
  <c r="T10"/>
  <c r="U10" s="1"/>
  <c r="T11"/>
  <c r="U12"/>
  <c r="Z12" s="1"/>
  <c r="T13"/>
  <c r="U13" s="1"/>
  <c r="Z13" s="1"/>
  <c r="T14"/>
  <c r="U14" s="1"/>
  <c r="Z14" s="1"/>
  <c r="T15"/>
  <c r="U15" s="1"/>
  <c r="Z15" s="1"/>
  <c r="T16"/>
  <c r="U16" s="1"/>
  <c r="Z16" s="1"/>
  <c r="T17"/>
  <c r="U17" s="1"/>
  <c r="Z17" s="1"/>
  <c r="T18"/>
  <c r="U18" s="1"/>
  <c r="Z18" s="1"/>
  <c r="T19"/>
  <c r="U19" s="1"/>
  <c r="Z19" s="1"/>
  <c r="T20"/>
  <c r="T21"/>
  <c r="U21" s="1"/>
  <c r="Z21" s="1"/>
  <c r="T22"/>
  <c r="U22" s="1"/>
  <c r="Z22" s="1"/>
  <c r="T23"/>
  <c r="U23" s="1"/>
  <c r="Z23" s="1"/>
  <c r="T24"/>
  <c r="U24" s="1"/>
  <c r="Z24" s="1"/>
  <c r="T25"/>
  <c r="U25" s="1"/>
  <c r="Z25" s="1"/>
  <c r="T26"/>
  <c r="U26" s="1"/>
  <c r="U11"/>
  <c r="U20"/>
  <c r="Z20" s="1"/>
  <c r="U6"/>
  <c r="T6"/>
  <c r="X2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6"/>
  <c r="C30"/>
  <c r="I6"/>
  <c r="J6" s="1"/>
  <c r="I7"/>
  <c r="J7" s="1"/>
  <c r="I8"/>
  <c r="J8" s="1"/>
  <c r="I9"/>
  <c r="J9" s="1"/>
  <c r="I10"/>
  <c r="J10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11"/>
  <c r="J11" s="1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6"/>
  <c r="J5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6"/>
  <c r="F6" s="1"/>
  <c r="AI15" l="1"/>
  <c r="AI16"/>
  <c r="AI12"/>
  <c r="AI13"/>
  <c r="AI14"/>
</calcChain>
</file>

<file path=xl/comments1.xml><?xml version="1.0" encoding="utf-8"?>
<comments xmlns="http://schemas.openxmlformats.org/spreadsheetml/2006/main">
  <authors>
    <author>Carolina Támara</author>
  </authors>
  <commentList>
    <comment ref="K9" authorId="0">
      <text>
        <r>
          <rPr>
            <b/>
            <sz val="9"/>
            <color indexed="81"/>
            <rFont val="Tahoma"/>
            <charset val="1"/>
          </rPr>
          <t>Carolina Támara:</t>
        </r>
        <r>
          <rPr>
            <sz val="9"/>
            <color indexed="81"/>
            <rFont val="Tahoma"/>
            <charset val="1"/>
          </rPr>
          <t xml:space="preserve">
Imagen errada
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Carolina Támara:</t>
        </r>
        <r>
          <rPr>
            <sz val="9"/>
            <color indexed="81"/>
            <rFont val="Tahoma"/>
            <charset val="1"/>
          </rPr>
          <t xml:space="preserve">
No lo envio
</t>
        </r>
      </text>
    </comment>
  </commentList>
</comments>
</file>

<file path=xl/sharedStrings.xml><?xml version="1.0" encoding="utf-8"?>
<sst xmlns="http://schemas.openxmlformats.org/spreadsheetml/2006/main" count="64" uniqueCount="59">
  <si>
    <t>Codigo</t>
  </si>
  <si>
    <t>Nombre</t>
  </si>
  <si>
    <t>Arias De La Hoz Lizeth Karina</t>
  </si>
  <si>
    <t>Cabeza Sinuco Moises Guillermo</t>
  </si>
  <si>
    <t>Cañaveras Martinez Mauricio Javier</t>
  </si>
  <si>
    <t>Eljach Polo Daniela</t>
  </si>
  <si>
    <t>Garcia Peña Sergio Andres</t>
  </si>
  <si>
    <t>Gonzales Florez  Andrea Camila</t>
  </si>
  <si>
    <t>Gutierrez Morales Pierre Javier</t>
  </si>
  <si>
    <t>Hernandez Sagbini Janeth Paola</t>
  </si>
  <si>
    <t xml:space="preserve">Jimenez Vergara Javier Ernesto </t>
  </si>
  <si>
    <t>Mandonnet Henriquez Jean Pierre</t>
  </si>
  <si>
    <t>Marquez Yaruro Maria Alejandra</t>
  </si>
  <si>
    <t>Martinez Gomez Jorge Federico</t>
  </si>
  <si>
    <t>Monroy Garcia Kathy Maria</t>
  </si>
  <si>
    <t>Martinez Quijano Julieth Andrea</t>
  </si>
  <si>
    <t>Morales Salazar Maria Cristina</t>
  </si>
  <si>
    <t>Ojeda Hernandez Mikaela Beatriz</t>
  </si>
  <si>
    <t>Ospina Marun Gina Paola</t>
  </si>
  <si>
    <t>Puerta Ballestas Lorena</t>
  </si>
  <si>
    <t>Robles Bolaño  Lilia Angelica</t>
  </si>
  <si>
    <t>Suarez Luque Randy</t>
  </si>
  <si>
    <t>Vargas Quevedo Daniela Margarita</t>
  </si>
  <si>
    <t>Total</t>
  </si>
  <si>
    <t>Nota 
computada PP</t>
  </si>
  <si>
    <t>Primer Parcial 20%</t>
  </si>
  <si>
    <t>Segundo parcial 20%</t>
  </si>
  <si>
    <t>Teórico  50%</t>
  </si>
  <si>
    <t>Practico 50%</t>
  </si>
  <si>
    <t>Quices y laboratorios 20%</t>
  </si>
  <si>
    <t>Laboratorios 15%</t>
  </si>
  <si>
    <t>Lab1</t>
  </si>
  <si>
    <t>Lab3</t>
  </si>
  <si>
    <t>lab4</t>
  </si>
  <si>
    <t>lab5</t>
  </si>
  <si>
    <t>Quiz 1</t>
  </si>
  <si>
    <t>Quiz2</t>
  </si>
  <si>
    <t>Quices 5%</t>
  </si>
  <si>
    <t xml:space="preserve"> total</t>
  </si>
  <si>
    <t>Proyecto final 40%</t>
  </si>
  <si>
    <t>Trabajo escrito 10%</t>
  </si>
  <si>
    <t>Exposición 1</t>
  </si>
  <si>
    <t>Exposición 2</t>
  </si>
  <si>
    <t>Exposiciones 10%</t>
  </si>
  <si>
    <t>Teorico</t>
  </si>
  <si>
    <t>Examen final 20%</t>
  </si>
  <si>
    <t>Total Expo</t>
  </si>
  <si>
    <t>lab6</t>
  </si>
  <si>
    <t>Practico 20%</t>
  </si>
  <si>
    <t xml:space="preserve">Lab2 (parte 1- parte 2 ) ------ total </t>
  </si>
  <si>
    <t>ia</t>
  </si>
  <si>
    <t>Andrea gonzales noticia 16 de octubre</t>
  </si>
  <si>
    <t>Total 20%</t>
  </si>
  <si>
    <t>lab7</t>
  </si>
  <si>
    <t>Teórico 80%</t>
  </si>
  <si>
    <t>NOTA computada</t>
  </si>
  <si>
    <t>Nota computada</t>
  </si>
  <si>
    <t>Nota  computada</t>
  </si>
  <si>
    <t>NOTA TOTAL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</si>
</sst>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9" xfId="0" applyBorder="1"/>
    <xf numFmtId="0" fontId="0" fillId="0" borderId="9" xfId="0" applyBorder="1" applyAlignment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2" borderId="5" xfId="0" applyFill="1" applyBorder="1"/>
    <xf numFmtId="0" fontId="0" fillId="0" borderId="0" xfId="0" applyFill="1" applyBorder="1"/>
    <xf numFmtId="0" fontId="0" fillId="2" borderId="4" xfId="0" applyFill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6" xfId="0" applyFill="1" applyBorder="1"/>
    <xf numFmtId="0" fontId="0" fillId="0" borderId="10" xfId="0" applyBorder="1"/>
    <xf numFmtId="0" fontId="0" fillId="0" borderId="13" xfId="0" applyBorder="1"/>
    <xf numFmtId="0" fontId="0" fillId="0" borderId="22" xfId="0" applyBorder="1"/>
    <xf numFmtId="0" fontId="0" fillId="2" borderId="24" xfId="0" applyFill="1" applyBorder="1" applyAlignment="1">
      <alignment horizontal="center" wrapText="1"/>
    </xf>
    <xf numFmtId="0" fontId="0" fillId="0" borderId="15" xfId="0" applyBorder="1"/>
    <xf numFmtId="0" fontId="0" fillId="0" borderId="30" xfId="0" applyBorder="1"/>
    <xf numFmtId="0" fontId="0" fillId="0" borderId="31" xfId="0" applyBorder="1"/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1" fillId="0" borderId="0" xfId="0" applyFont="1" applyBorder="1" applyAlignmen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41" xfId="0" applyBorder="1"/>
    <xf numFmtId="0" fontId="0" fillId="0" borderId="42" xfId="0" applyBorder="1"/>
    <xf numFmtId="0" fontId="0" fillId="0" borderId="29" xfId="0" applyBorder="1"/>
    <xf numFmtId="0" fontId="0" fillId="0" borderId="43" xfId="0" applyBorder="1"/>
    <xf numFmtId="0" fontId="0" fillId="0" borderId="44" xfId="0" applyBorder="1"/>
    <xf numFmtId="0" fontId="0" fillId="0" borderId="30" xfId="0" applyFill="1" applyBorder="1"/>
    <xf numFmtId="0" fontId="0" fillId="0" borderId="1" xfId="0" applyFill="1" applyBorder="1"/>
    <xf numFmtId="0" fontId="0" fillId="0" borderId="45" xfId="0" applyFill="1" applyBorder="1"/>
    <xf numFmtId="0" fontId="0" fillId="0" borderId="46" xfId="0" applyFill="1" applyBorder="1"/>
    <xf numFmtId="0" fontId="0" fillId="0" borderId="2" xfId="0" applyFill="1" applyBorder="1"/>
    <xf numFmtId="0" fontId="0" fillId="0" borderId="9" xfId="0" applyFill="1" applyBorder="1"/>
    <xf numFmtId="0" fontId="0" fillId="0" borderId="2" xfId="0" applyFill="1" applyBorder="1" applyAlignment="1">
      <alignment horizontal="right"/>
    </xf>
    <xf numFmtId="0" fontId="0" fillId="0" borderId="33" xfId="0" applyFill="1" applyBorder="1"/>
    <xf numFmtId="0" fontId="0" fillId="0" borderId="3" xfId="0" applyFill="1" applyBorder="1"/>
    <xf numFmtId="0" fontId="0" fillId="0" borderId="43" xfId="0" applyFill="1" applyBorder="1"/>
    <xf numFmtId="0" fontId="0" fillId="0" borderId="37" xfId="0" applyFill="1" applyBorder="1"/>
    <xf numFmtId="0" fontId="0" fillId="0" borderId="10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right"/>
    </xf>
    <xf numFmtId="0" fontId="1" fillId="0" borderId="47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7" xfId="0" applyFill="1" applyBorder="1"/>
    <xf numFmtId="0" fontId="0" fillId="2" borderId="4" xfId="0" applyFill="1" applyBorder="1"/>
    <xf numFmtId="0" fontId="1" fillId="0" borderId="47" xfId="0" applyFont="1" applyBorder="1" applyAlignment="1">
      <alignment horizontal="center" vertical="center"/>
    </xf>
    <xf numFmtId="0" fontId="0" fillId="2" borderId="41" xfId="0" applyFill="1" applyBorder="1"/>
    <xf numFmtId="0" fontId="0" fillId="2" borderId="35" xfId="0" applyFill="1" applyBorder="1"/>
    <xf numFmtId="0" fontId="0" fillId="2" borderId="10" xfId="0" applyFill="1" applyBorder="1"/>
    <xf numFmtId="0" fontId="0" fillId="2" borderId="29" xfId="0" applyFill="1" applyBorder="1" applyAlignment="1"/>
    <xf numFmtId="0" fontId="0" fillId="2" borderId="30" xfId="0" applyFill="1" applyBorder="1"/>
    <xf numFmtId="0" fontId="0" fillId="0" borderId="49" xfId="0" applyBorder="1" applyAlignment="1">
      <alignment horizontal="center" vertical="center"/>
    </xf>
    <xf numFmtId="0" fontId="0" fillId="2" borderId="50" xfId="0" applyFill="1" applyBorder="1"/>
    <xf numFmtId="0" fontId="0" fillId="0" borderId="50" xfId="0" applyBorder="1"/>
    <xf numFmtId="0" fontId="0" fillId="2" borderId="46" xfId="0" applyFill="1" applyBorder="1" applyAlignment="1"/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5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0"/>
  <sheetViews>
    <sheetView tabSelected="1" topLeftCell="A3" zoomScale="120" zoomScaleNormal="120" workbookViewId="0">
      <selection activeCell="A19" sqref="A19"/>
    </sheetView>
  </sheetViews>
  <sheetFormatPr baseColWidth="10" defaultRowHeight="15"/>
  <cols>
    <col min="2" max="2" width="33.7109375" customWidth="1"/>
    <col min="3" max="3" width="11.42578125" customWidth="1"/>
    <col min="4" max="4" width="12.7109375" customWidth="1"/>
    <col min="5" max="5" width="11.42578125" customWidth="1"/>
    <col min="6" max="6" width="15.28515625" style="4" hidden="1" customWidth="1"/>
    <col min="7" max="7" width="11.42578125" customWidth="1"/>
    <col min="8" max="8" width="12.85546875" customWidth="1"/>
    <col min="9" max="9" width="11.42578125" style="6" customWidth="1"/>
    <col min="10" max="10" width="13.85546875" hidden="1" customWidth="1"/>
    <col min="11" max="18" width="11.42578125" customWidth="1"/>
    <col min="19" max="19" width="9.7109375" customWidth="1"/>
    <col min="20" max="20" width="11.85546875" customWidth="1"/>
    <col min="21" max="21" width="11.85546875" hidden="1" customWidth="1"/>
    <col min="22" max="24" width="11.42578125" customWidth="1"/>
    <col min="25" max="26" width="11.42578125" hidden="1" customWidth="1"/>
    <col min="27" max="27" width="23.28515625" customWidth="1"/>
    <col min="28" max="28" width="23.28515625" hidden="1" customWidth="1"/>
    <col min="29" max="31" width="11.42578125" customWidth="1"/>
    <col min="32" max="32" width="18.28515625" hidden="1" customWidth="1"/>
    <col min="33" max="33" width="18.42578125" customWidth="1"/>
    <col min="34" max="34" width="16.140625" hidden="1" customWidth="1"/>
    <col min="35" max="35" width="0" hidden="1" customWidth="1"/>
  </cols>
  <sheetData>
    <row r="1" spans="1:35" ht="15.75" hidden="1" thickBot="1"/>
    <row r="2" spans="1:35" ht="8.25" hidden="1" customHeight="1" thickBot="1"/>
    <row r="3" spans="1:35" ht="19.5" thickBot="1">
      <c r="A3" s="6"/>
      <c r="B3" s="7"/>
      <c r="C3" s="69" t="s">
        <v>25</v>
      </c>
      <c r="D3" s="70"/>
      <c r="E3" s="70"/>
      <c r="F3" s="71"/>
      <c r="G3" s="72" t="s">
        <v>26</v>
      </c>
      <c r="H3" s="73"/>
      <c r="I3" s="73"/>
      <c r="J3" s="74"/>
      <c r="K3" s="72" t="s">
        <v>29</v>
      </c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93"/>
      <c r="Z3" s="94"/>
      <c r="AA3" s="81" t="s">
        <v>39</v>
      </c>
      <c r="AB3" s="82"/>
      <c r="AC3" s="82"/>
      <c r="AD3" s="82"/>
      <c r="AE3" s="82"/>
      <c r="AF3" s="82"/>
      <c r="AG3" s="83"/>
      <c r="AH3" s="31"/>
    </row>
    <row r="4" spans="1:35" ht="31.5" customHeight="1" thickBot="1">
      <c r="A4" s="6"/>
      <c r="B4" s="7"/>
      <c r="C4" s="13" t="s">
        <v>27</v>
      </c>
      <c r="D4" s="5" t="s">
        <v>28</v>
      </c>
      <c r="E4" s="14" t="s">
        <v>23</v>
      </c>
      <c r="F4" s="16" t="s">
        <v>24</v>
      </c>
      <c r="G4" s="19" t="s">
        <v>54</v>
      </c>
      <c r="H4" s="42" t="s">
        <v>48</v>
      </c>
      <c r="I4" s="57" t="s">
        <v>23</v>
      </c>
      <c r="J4" s="23" t="s">
        <v>24</v>
      </c>
      <c r="K4" s="84" t="s">
        <v>30</v>
      </c>
      <c r="L4" s="85"/>
      <c r="M4" s="85"/>
      <c r="N4" s="86"/>
      <c r="O4" s="87"/>
      <c r="P4" s="87"/>
      <c r="Q4" s="88"/>
      <c r="R4" s="88"/>
      <c r="S4" s="88"/>
      <c r="T4" s="89"/>
      <c r="U4" s="55"/>
      <c r="V4" s="90" t="s">
        <v>37</v>
      </c>
      <c r="W4" s="91"/>
      <c r="X4" s="92"/>
      <c r="Y4" s="59"/>
      <c r="Z4" s="27" t="s">
        <v>52</v>
      </c>
      <c r="AA4" s="61" t="s">
        <v>40</v>
      </c>
      <c r="AB4" s="61" t="s">
        <v>57</v>
      </c>
      <c r="AC4" s="78" t="s">
        <v>43</v>
      </c>
      <c r="AD4" s="79"/>
      <c r="AE4" s="80"/>
      <c r="AF4" s="65"/>
      <c r="AG4" s="63" t="s">
        <v>45</v>
      </c>
      <c r="AH4" s="68" t="s">
        <v>56</v>
      </c>
      <c r="AI4" s="68" t="s">
        <v>58</v>
      </c>
    </row>
    <row r="5" spans="1:35" ht="15.75" thickBot="1">
      <c r="A5" s="5" t="s">
        <v>0</v>
      </c>
      <c r="B5" s="8" t="s">
        <v>1</v>
      </c>
      <c r="C5" s="10"/>
      <c r="D5" s="3"/>
      <c r="E5" s="3"/>
      <c r="F5" s="17"/>
      <c r="G5" s="29"/>
      <c r="H5" s="41"/>
      <c r="I5" s="33"/>
      <c r="J5" s="8">
        <f>I5*0.2</f>
        <v>0</v>
      </c>
      <c r="K5" s="28" t="s">
        <v>31</v>
      </c>
      <c r="L5" s="75" t="s">
        <v>49</v>
      </c>
      <c r="M5" s="76"/>
      <c r="N5" s="77"/>
      <c r="O5" s="32" t="s">
        <v>32</v>
      </c>
      <c r="P5" s="5" t="s">
        <v>33</v>
      </c>
      <c r="Q5" s="24" t="s">
        <v>34</v>
      </c>
      <c r="R5" s="24" t="s">
        <v>47</v>
      </c>
      <c r="S5" s="24" t="s">
        <v>53</v>
      </c>
      <c r="T5" s="56" t="s">
        <v>38</v>
      </c>
      <c r="U5" s="15" t="s">
        <v>55</v>
      </c>
      <c r="V5" s="13" t="s">
        <v>35</v>
      </c>
      <c r="W5" s="5" t="s">
        <v>36</v>
      </c>
      <c r="X5" s="58" t="s">
        <v>23</v>
      </c>
      <c r="Y5" s="60" t="s">
        <v>56</v>
      </c>
      <c r="Z5" s="28"/>
      <c r="AA5" s="29"/>
      <c r="AB5" s="29"/>
      <c r="AC5" s="9" t="s">
        <v>41</v>
      </c>
      <c r="AD5" s="1" t="s">
        <v>42</v>
      </c>
      <c r="AE5" s="62" t="s">
        <v>46</v>
      </c>
      <c r="AF5" s="66" t="s">
        <v>56</v>
      </c>
      <c r="AG5" s="64" t="s">
        <v>44</v>
      </c>
      <c r="AH5" s="6"/>
    </row>
    <row r="6" spans="1:35">
      <c r="A6" s="1">
        <v>200049342</v>
      </c>
      <c r="B6" s="8" t="s">
        <v>2</v>
      </c>
      <c r="C6" s="9">
        <v>1</v>
      </c>
      <c r="D6" s="1">
        <v>2</v>
      </c>
      <c r="E6" s="1">
        <f>(C6+D6)/2</f>
        <v>1.5</v>
      </c>
      <c r="F6" s="17">
        <f>E6*0.2</f>
        <v>0.30000000000000004</v>
      </c>
      <c r="G6" s="9">
        <v>2.1</v>
      </c>
      <c r="H6" s="43">
        <v>3.7</v>
      </c>
      <c r="I6" s="1">
        <f t="shared" ref="I6:I10" si="0">(G6*0.8)+(H6*0.2)</f>
        <v>2.4200000000000004</v>
      </c>
      <c r="J6" s="8">
        <f t="shared" ref="J6:J26" si="1">I6*0.2</f>
        <v>0.4840000000000001</v>
      </c>
      <c r="K6" s="29">
        <v>3.5</v>
      </c>
      <c r="L6" s="13">
        <v>5</v>
      </c>
      <c r="M6" s="35">
        <v>0</v>
      </c>
      <c r="N6" s="37">
        <f>(L6+M6)/2</f>
        <v>2.5</v>
      </c>
      <c r="O6" s="33">
        <v>0</v>
      </c>
      <c r="P6" s="1">
        <v>0</v>
      </c>
      <c r="Q6" s="8">
        <v>0</v>
      </c>
      <c r="R6" s="8">
        <v>0</v>
      </c>
      <c r="S6" s="8"/>
      <c r="T6" s="20">
        <f>(K6+N6+O6+P6+Q6+R6+S6)/7</f>
        <v>0.8571428571428571</v>
      </c>
      <c r="U6" s="8">
        <f>T6*0.15</f>
        <v>0.12857142857142856</v>
      </c>
      <c r="V6" s="2">
        <v>4.5</v>
      </c>
      <c r="W6" s="1">
        <v>1.8</v>
      </c>
      <c r="X6" s="8">
        <f>((V6+W6)/2)</f>
        <v>3.15</v>
      </c>
      <c r="Y6" s="7">
        <f>X6*0.05</f>
        <v>0.1575</v>
      </c>
      <c r="Z6" s="29">
        <f>Y6+U6</f>
        <v>0.28607142857142853</v>
      </c>
      <c r="AA6" s="29">
        <v>5</v>
      </c>
      <c r="AB6" s="29">
        <f>AA6*0.1</f>
        <v>0.5</v>
      </c>
      <c r="AC6" s="9">
        <v>5</v>
      </c>
      <c r="AD6" s="1">
        <v>3.5</v>
      </c>
      <c r="AE6" s="20">
        <f>(AC6+AD6)/2</f>
        <v>4.25</v>
      </c>
      <c r="AF6" s="67">
        <f>AE6*0.1</f>
        <v>0.42500000000000004</v>
      </c>
      <c r="AG6" s="25"/>
      <c r="AH6" s="6">
        <f>AG6*0.2</f>
        <v>0</v>
      </c>
      <c r="AI6">
        <f>F6+J6+U6+Y6+AB6+AF6+AH6</f>
        <v>1.9950714285714288</v>
      </c>
    </row>
    <row r="7" spans="1:35">
      <c r="A7" s="1">
        <v>200039593</v>
      </c>
      <c r="B7" s="8" t="s">
        <v>3</v>
      </c>
      <c r="C7" s="9">
        <v>2.7</v>
      </c>
      <c r="D7" s="1">
        <v>2.8</v>
      </c>
      <c r="E7" s="1">
        <f>(C7+D7)/2</f>
        <v>2.75</v>
      </c>
      <c r="F7" s="17">
        <f t="shared" ref="F7:F26" si="2">E7*0.2</f>
        <v>0.55000000000000004</v>
      </c>
      <c r="G7" s="9">
        <v>3.4</v>
      </c>
      <c r="H7" s="40">
        <v>3.3</v>
      </c>
      <c r="I7" s="1">
        <f t="shared" si="0"/>
        <v>3.3800000000000003</v>
      </c>
      <c r="J7" s="8">
        <f t="shared" si="1"/>
        <v>0.67600000000000016</v>
      </c>
      <c r="K7" s="29">
        <v>3.5</v>
      </c>
      <c r="L7" s="9">
        <v>5</v>
      </c>
      <c r="M7" s="7">
        <v>4.5</v>
      </c>
      <c r="N7" s="38">
        <f t="shared" ref="N7:N26" si="3">(L7+M7)/2</f>
        <v>4.75</v>
      </c>
      <c r="O7" s="33">
        <v>3.8</v>
      </c>
      <c r="P7" s="1">
        <v>5</v>
      </c>
      <c r="Q7" s="8">
        <v>3.5</v>
      </c>
      <c r="R7" s="8">
        <v>4.7</v>
      </c>
      <c r="S7" s="8"/>
      <c r="T7" s="20">
        <f>(K7+N7+O7+P7+Q7+R7+S7)/7</f>
        <v>3.6071428571428572</v>
      </c>
      <c r="U7" s="8">
        <f t="shared" ref="U7:U26" si="4">T7*0.15</f>
        <v>0.54107142857142854</v>
      </c>
      <c r="V7" s="2">
        <v>4.4000000000000004</v>
      </c>
      <c r="W7" s="1">
        <v>3.7</v>
      </c>
      <c r="X7" s="8">
        <f t="shared" ref="X7:X26" si="5">((V7+W7)/2)</f>
        <v>4.0500000000000007</v>
      </c>
      <c r="Y7" s="7">
        <f t="shared" ref="Y7:Y26" si="6">X7*0.05</f>
        <v>0.20250000000000004</v>
      </c>
      <c r="Z7" s="29">
        <f t="shared" ref="Z7:Z26" si="7">Y7+U7</f>
        <v>0.74357142857142855</v>
      </c>
      <c r="AA7" s="29">
        <v>3.5</v>
      </c>
      <c r="AB7" s="29">
        <f t="shared" ref="AB7:AB26" si="8">AA7*0.1</f>
        <v>0.35000000000000003</v>
      </c>
      <c r="AC7" s="9">
        <v>4.5</v>
      </c>
      <c r="AD7" s="1">
        <v>4</v>
      </c>
      <c r="AE7" s="20">
        <f t="shared" ref="AE7:AE26" si="9">(AC7+AD7)/2</f>
        <v>4.25</v>
      </c>
      <c r="AF7" s="67">
        <f t="shared" ref="AF7:AF26" si="10">AE7*0.1</f>
        <v>0.42500000000000004</v>
      </c>
      <c r="AG7" s="25"/>
      <c r="AH7" s="6">
        <f t="shared" ref="AH7:AH26" si="11">AG7*0.2</f>
        <v>0</v>
      </c>
      <c r="AI7">
        <f t="shared" ref="AI7:AI26" si="12">F7+J7+U7+Y7+AB7+AF7+AH7</f>
        <v>2.7445714285714287</v>
      </c>
    </row>
    <row r="8" spans="1:35">
      <c r="A8" s="1">
        <v>200028679</v>
      </c>
      <c r="B8" s="8" t="s">
        <v>4</v>
      </c>
      <c r="C8" s="9">
        <v>2.8</v>
      </c>
      <c r="D8" s="1">
        <v>4.5999999999999996</v>
      </c>
      <c r="E8" s="1">
        <f t="shared" ref="E8:E26" si="13">(C8+D8)/2</f>
        <v>3.6999999999999997</v>
      </c>
      <c r="F8" s="17">
        <f t="shared" si="2"/>
        <v>0.74</v>
      </c>
      <c r="G8" s="9">
        <v>3.1</v>
      </c>
      <c r="H8" s="40">
        <v>5</v>
      </c>
      <c r="I8" s="1">
        <f t="shared" si="0"/>
        <v>3.4800000000000004</v>
      </c>
      <c r="J8" s="8">
        <f t="shared" si="1"/>
        <v>0.69600000000000017</v>
      </c>
      <c r="K8" s="29">
        <v>4.8</v>
      </c>
      <c r="L8" s="9">
        <v>5</v>
      </c>
      <c r="M8" s="7">
        <v>5</v>
      </c>
      <c r="N8" s="38">
        <f t="shared" si="3"/>
        <v>5</v>
      </c>
      <c r="O8" s="33">
        <v>0</v>
      </c>
      <c r="P8" s="1">
        <v>5</v>
      </c>
      <c r="Q8" s="8">
        <v>5</v>
      </c>
      <c r="R8" s="8">
        <v>4.8</v>
      </c>
      <c r="S8" s="8"/>
      <c r="T8" s="20">
        <f t="shared" ref="T8:T26" si="14">(K8+N8+O8+P8+Q8+R8+S8)/7</f>
        <v>3.5142857142857147</v>
      </c>
      <c r="U8" s="8">
        <f t="shared" si="4"/>
        <v>0.52714285714285714</v>
      </c>
      <c r="V8" s="2">
        <v>4.4000000000000004</v>
      </c>
      <c r="W8" s="1">
        <v>3</v>
      </c>
      <c r="X8" s="8">
        <f t="shared" si="5"/>
        <v>3.7</v>
      </c>
      <c r="Y8" s="7">
        <f t="shared" si="6"/>
        <v>0.18500000000000003</v>
      </c>
      <c r="Z8" s="29">
        <f t="shared" si="7"/>
        <v>0.71214285714285719</v>
      </c>
      <c r="AA8" s="29">
        <v>3.2</v>
      </c>
      <c r="AB8" s="29">
        <f t="shared" si="8"/>
        <v>0.32000000000000006</v>
      </c>
      <c r="AC8" s="9">
        <v>5</v>
      </c>
      <c r="AD8" s="1">
        <v>5</v>
      </c>
      <c r="AE8" s="20">
        <f t="shared" si="9"/>
        <v>5</v>
      </c>
      <c r="AF8" s="67">
        <f t="shared" si="10"/>
        <v>0.5</v>
      </c>
      <c r="AG8" s="25"/>
      <c r="AH8" s="6">
        <f t="shared" si="11"/>
        <v>0</v>
      </c>
      <c r="AI8">
        <f t="shared" si="12"/>
        <v>2.9681428571428574</v>
      </c>
    </row>
    <row r="9" spans="1:35">
      <c r="A9" s="1">
        <v>200022681</v>
      </c>
      <c r="B9" s="8" t="s">
        <v>5</v>
      </c>
      <c r="C9" s="9">
        <v>4.2</v>
      </c>
      <c r="D9" s="1">
        <v>5</v>
      </c>
      <c r="E9" s="1">
        <f t="shared" si="13"/>
        <v>4.5999999999999996</v>
      </c>
      <c r="F9" s="17">
        <f t="shared" si="2"/>
        <v>0.91999999999999993</v>
      </c>
      <c r="G9" s="9">
        <v>3.6</v>
      </c>
      <c r="H9" s="40">
        <v>3.4</v>
      </c>
      <c r="I9" s="1">
        <f t="shared" si="0"/>
        <v>3.5600000000000005</v>
      </c>
      <c r="J9" s="8">
        <f t="shared" si="1"/>
        <v>0.71200000000000019</v>
      </c>
      <c r="K9" s="29">
        <v>0</v>
      </c>
      <c r="L9" s="9">
        <v>4</v>
      </c>
      <c r="M9" s="7">
        <v>5</v>
      </c>
      <c r="N9" s="38">
        <f t="shared" si="3"/>
        <v>4.5</v>
      </c>
      <c r="O9" s="33">
        <v>4.8</v>
      </c>
      <c r="P9" s="1">
        <v>5</v>
      </c>
      <c r="Q9" s="8">
        <v>5</v>
      </c>
      <c r="R9" s="8">
        <v>4.8</v>
      </c>
      <c r="S9" s="8"/>
      <c r="T9" s="20">
        <f t="shared" si="14"/>
        <v>3.4428571428571431</v>
      </c>
      <c r="U9" s="8">
        <f t="shared" si="4"/>
        <v>0.51642857142857146</v>
      </c>
      <c r="V9" s="2">
        <v>5</v>
      </c>
      <c r="W9" s="1">
        <v>4.0999999999999996</v>
      </c>
      <c r="X9" s="8">
        <f t="shared" si="5"/>
        <v>4.55</v>
      </c>
      <c r="Y9" s="7">
        <f t="shared" si="6"/>
        <v>0.22750000000000001</v>
      </c>
      <c r="Z9" s="29">
        <f t="shared" si="7"/>
        <v>0.74392857142857149</v>
      </c>
      <c r="AA9" s="29">
        <v>3.8</v>
      </c>
      <c r="AB9" s="29">
        <f t="shared" si="8"/>
        <v>0.38</v>
      </c>
      <c r="AC9" s="9">
        <v>4.5</v>
      </c>
      <c r="AD9" s="1">
        <v>3.5</v>
      </c>
      <c r="AE9" s="20">
        <f t="shared" si="9"/>
        <v>4</v>
      </c>
      <c r="AF9" s="67">
        <f t="shared" si="10"/>
        <v>0.4</v>
      </c>
      <c r="AG9" s="25"/>
      <c r="AH9" s="6">
        <f t="shared" si="11"/>
        <v>0</v>
      </c>
      <c r="AI9">
        <f t="shared" si="12"/>
        <v>3.1559285714285714</v>
      </c>
    </row>
    <row r="10" spans="1:35">
      <c r="A10" s="1">
        <v>200015404</v>
      </c>
      <c r="B10" s="8" t="s">
        <v>6</v>
      </c>
      <c r="C10" s="9">
        <v>3</v>
      </c>
      <c r="D10" s="1">
        <v>4.7</v>
      </c>
      <c r="E10" s="1">
        <f t="shared" si="13"/>
        <v>3.85</v>
      </c>
      <c r="F10" s="17">
        <f t="shared" si="2"/>
        <v>0.77</v>
      </c>
      <c r="G10" s="9">
        <v>2.73</v>
      </c>
      <c r="H10" s="40">
        <v>4.4000000000000004</v>
      </c>
      <c r="I10" s="1">
        <f t="shared" si="0"/>
        <v>3.0640000000000001</v>
      </c>
      <c r="J10" s="8">
        <f t="shared" si="1"/>
        <v>0.61280000000000001</v>
      </c>
      <c r="K10" s="29">
        <v>5</v>
      </c>
      <c r="L10" s="9">
        <v>5</v>
      </c>
      <c r="M10" s="7">
        <v>5</v>
      </c>
      <c r="N10" s="38">
        <f t="shared" si="3"/>
        <v>5</v>
      </c>
      <c r="O10" s="33">
        <v>4.8</v>
      </c>
      <c r="P10" s="1">
        <v>5</v>
      </c>
      <c r="Q10" s="8">
        <v>5</v>
      </c>
      <c r="R10" s="8">
        <v>4.4000000000000004</v>
      </c>
      <c r="S10" s="8"/>
      <c r="T10" s="20">
        <f t="shared" si="14"/>
        <v>4.1714285714285717</v>
      </c>
      <c r="U10" s="8">
        <f t="shared" si="4"/>
        <v>0.62571428571428578</v>
      </c>
      <c r="V10" s="2">
        <v>3</v>
      </c>
      <c r="W10" s="1">
        <v>4.5</v>
      </c>
      <c r="X10" s="8">
        <f t="shared" si="5"/>
        <v>3.75</v>
      </c>
      <c r="Y10" s="7">
        <f t="shared" si="6"/>
        <v>0.1875</v>
      </c>
      <c r="Z10" s="29">
        <f t="shared" si="7"/>
        <v>0.81321428571428578</v>
      </c>
      <c r="AA10" s="29">
        <v>3.2</v>
      </c>
      <c r="AB10" s="29">
        <f t="shared" si="8"/>
        <v>0.32000000000000006</v>
      </c>
      <c r="AC10" s="9">
        <v>5</v>
      </c>
      <c r="AD10" s="1">
        <v>4</v>
      </c>
      <c r="AE10" s="20">
        <f t="shared" si="9"/>
        <v>4.5</v>
      </c>
      <c r="AF10" s="67">
        <f t="shared" si="10"/>
        <v>0.45</v>
      </c>
      <c r="AG10" s="25"/>
      <c r="AH10" s="6">
        <f t="shared" si="11"/>
        <v>0</v>
      </c>
      <c r="AI10">
        <f t="shared" si="12"/>
        <v>2.9660142857142864</v>
      </c>
    </row>
    <row r="11" spans="1:35">
      <c r="A11" s="1">
        <v>200049411</v>
      </c>
      <c r="B11" s="8" t="s">
        <v>7</v>
      </c>
      <c r="C11" s="9">
        <v>2.4</v>
      </c>
      <c r="D11" s="1">
        <v>4.5999999999999996</v>
      </c>
      <c r="E11" s="1">
        <f t="shared" si="13"/>
        <v>3.5</v>
      </c>
      <c r="F11" s="17">
        <f t="shared" si="2"/>
        <v>0.70000000000000007</v>
      </c>
      <c r="G11" s="9">
        <v>3.7</v>
      </c>
      <c r="H11" s="40">
        <v>1.5</v>
      </c>
      <c r="I11" s="1">
        <f>(G11*0.8)+(H11*0.2)</f>
        <v>3.2600000000000007</v>
      </c>
      <c r="J11" s="8">
        <f t="shared" si="1"/>
        <v>0.65200000000000014</v>
      </c>
      <c r="K11" s="29">
        <v>4</v>
      </c>
      <c r="L11" s="9">
        <v>0</v>
      </c>
      <c r="M11" s="7">
        <v>0</v>
      </c>
      <c r="N11" s="38">
        <f t="shared" si="3"/>
        <v>0</v>
      </c>
      <c r="O11" s="33">
        <v>4</v>
      </c>
      <c r="P11" s="1">
        <v>5</v>
      </c>
      <c r="Q11" s="8">
        <v>0</v>
      </c>
      <c r="R11" s="8">
        <v>5</v>
      </c>
      <c r="S11" s="8"/>
      <c r="T11" s="20">
        <f t="shared" si="14"/>
        <v>2.5714285714285716</v>
      </c>
      <c r="U11" s="8">
        <f t="shared" si="4"/>
        <v>0.38571428571428573</v>
      </c>
      <c r="V11" s="2">
        <v>3.82</v>
      </c>
      <c r="W11" s="1">
        <v>4.5</v>
      </c>
      <c r="X11" s="8">
        <f t="shared" si="5"/>
        <v>4.16</v>
      </c>
      <c r="Y11" s="7">
        <f t="shared" si="6"/>
        <v>0.20800000000000002</v>
      </c>
      <c r="Z11" s="29">
        <f t="shared" si="7"/>
        <v>0.59371428571428575</v>
      </c>
      <c r="AA11" s="29">
        <v>5</v>
      </c>
      <c r="AB11" s="29">
        <f t="shared" si="8"/>
        <v>0.5</v>
      </c>
      <c r="AC11" s="9">
        <v>5</v>
      </c>
      <c r="AD11" s="1">
        <v>4.5</v>
      </c>
      <c r="AE11" s="20">
        <f t="shared" si="9"/>
        <v>4.75</v>
      </c>
      <c r="AF11" s="67">
        <f t="shared" si="10"/>
        <v>0.47500000000000003</v>
      </c>
      <c r="AG11" s="25"/>
      <c r="AH11" s="6">
        <f t="shared" si="11"/>
        <v>0</v>
      </c>
      <c r="AI11">
        <f t="shared" si="12"/>
        <v>2.9207142857142858</v>
      </c>
    </row>
    <row r="12" spans="1:35">
      <c r="A12" s="1">
        <v>200026946</v>
      </c>
      <c r="B12" s="8" t="s">
        <v>8</v>
      </c>
      <c r="C12" s="9">
        <v>2.1</v>
      </c>
      <c r="D12" s="1">
        <v>4.7</v>
      </c>
      <c r="E12" s="1">
        <f t="shared" si="13"/>
        <v>3.4000000000000004</v>
      </c>
      <c r="F12" s="17">
        <f t="shared" si="2"/>
        <v>0.68000000000000016</v>
      </c>
      <c r="G12" s="9">
        <v>3.2</v>
      </c>
      <c r="H12" s="40">
        <v>5</v>
      </c>
      <c r="I12" s="1">
        <f t="shared" ref="I12:I26" si="15">(G12*0.8)+(H12*0.2)</f>
        <v>3.5600000000000005</v>
      </c>
      <c r="J12" s="8">
        <f t="shared" si="1"/>
        <v>0.71200000000000019</v>
      </c>
      <c r="K12" s="29">
        <v>0</v>
      </c>
      <c r="L12" s="9">
        <v>3</v>
      </c>
      <c r="M12" s="7">
        <v>3.2</v>
      </c>
      <c r="N12" s="38">
        <f t="shared" si="3"/>
        <v>3.1</v>
      </c>
      <c r="O12" s="33">
        <v>3.5</v>
      </c>
      <c r="P12" s="1">
        <v>3</v>
      </c>
      <c r="Q12" s="8">
        <v>5</v>
      </c>
      <c r="R12" s="8">
        <v>5</v>
      </c>
      <c r="S12" s="8"/>
      <c r="T12" s="20">
        <f>(K12+N12+O12+P12+Q12+R12+S12)/7</f>
        <v>2.8000000000000003</v>
      </c>
      <c r="U12" s="8">
        <f t="shared" si="4"/>
        <v>0.42000000000000004</v>
      </c>
      <c r="V12" s="2">
        <v>0</v>
      </c>
      <c r="W12" s="1">
        <v>4.2</v>
      </c>
      <c r="X12" s="8">
        <f t="shared" si="5"/>
        <v>2.1</v>
      </c>
      <c r="Y12" s="7">
        <f t="shared" si="6"/>
        <v>0.10500000000000001</v>
      </c>
      <c r="Z12" s="29">
        <f t="shared" si="7"/>
        <v>0.52500000000000002</v>
      </c>
      <c r="AA12" s="29">
        <v>5</v>
      </c>
      <c r="AB12" s="29">
        <f t="shared" si="8"/>
        <v>0.5</v>
      </c>
      <c r="AC12" s="9">
        <v>5</v>
      </c>
      <c r="AD12" s="1">
        <v>4.7</v>
      </c>
      <c r="AE12" s="20">
        <f t="shared" si="9"/>
        <v>4.8499999999999996</v>
      </c>
      <c r="AF12" s="67">
        <f t="shared" si="10"/>
        <v>0.48499999999999999</v>
      </c>
      <c r="AG12" s="25"/>
      <c r="AH12" s="6">
        <f t="shared" si="11"/>
        <v>0</v>
      </c>
      <c r="AI12">
        <f t="shared" si="12"/>
        <v>2.9020000000000001</v>
      </c>
    </row>
    <row r="13" spans="1:35">
      <c r="A13" s="1">
        <v>200052076</v>
      </c>
      <c r="B13" s="8" t="s">
        <v>9</v>
      </c>
      <c r="C13" s="9">
        <v>3.7</v>
      </c>
      <c r="D13" s="1">
        <v>4.7</v>
      </c>
      <c r="E13" s="1">
        <f t="shared" si="13"/>
        <v>4.2</v>
      </c>
      <c r="F13" s="17">
        <f t="shared" si="2"/>
        <v>0.84000000000000008</v>
      </c>
      <c r="G13" s="9">
        <v>3.6</v>
      </c>
      <c r="H13" s="40">
        <v>3.5</v>
      </c>
      <c r="I13" s="1">
        <f t="shared" si="15"/>
        <v>3.5800000000000005</v>
      </c>
      <c r="J13" s="8">
        <f t="shared" si="1"/>
        <v>0.71600000000000019</v>
      </c>
      <c r="K13" s="29">
        <v>3.5</v>
      </c>
      <c r="L13" s="9">
        <v>3.8</v>
      </c>
      <c r="M13" s="7">
        <v>4.5</v>
      </c>
      <c r="N13" s="38">
        <f t="shared" si="3"/>
        <v>4.1500000000000004</v>
      </c>
      <c r="O13" s="33">
        <v>3.3</v>
      </c>
      <c r="P13" s="1">
        <v>5</v>
      </c>
      <c r="Q13" s="8">
        <v>4.5999999999999996</v>
      </c>
      <c r="R13" s="8">
        <v>4.8</v>
      </c>
      <c r="S13" s="8"/>
      <c r="T13" s="20">
        <f t="shared" si="14"/>
        <v>3.621428571428571</v>
      </c>
      <c r="U13" s="8">
        <f t="shared" si="4"/>
        <v>0.54321428571428565</v>
      </c>
      <c r="V13" s="2">
        <v>0</v>
      </c>
      <c r="W13" s="1">
        <v>0</v>
      </c>
      <c r="X13" s="8">
        <f t="shared" si="5"/>
        <v>0</v>
      </c>
      <c r="Y13" s="7">
        <f t="shared" si="6"/>
        <v>0</v>
      </c>
      <c r="Z13" s="29">
        <f t="shared" si="7"/>
        <v>0.54321428571428565</v>
      </c>
      <c r="AA13" s="29">
        <v>4</v>
      </c>
      <c r="AB13" s="29">
        <f t="shared" si="8"/>
        <v>0.4</v>
      </c>
      <c r="AC13" s="9">
        <v>3.5</v>
      </c>
      <c r="AD13" s="1">
        <v>3.7</v>
      </c>
      <c r="AE13" s="20">
        <f t="shared" si="9"/>
        <v>3.6</v>
      </c>
      <c r="AF13" s="67">
        <f t="shared" si="10"/>
        <v>0.36000000000000004</v>
      </c>
      <c r="AG13" s="25"/>
      <c r="AH13" s="6">
        <f t="shared" si="11"/>
        <v>0</v>
      </c>
      <c r="AI13">
        <f t="shared" si="12"/>
        <v>2.8592142857142857</v>
      </c>
    </row>
    <row r="14" spans="1:35">
      <c r="A14" s="1">
        <v>200036203</v>
      </c>
      <c r="B14" s="8" t="s">
        <v>10</v>
      </c>
      <c r="C14" s="9">
        <v>4.0999999999999996</v>
      </c>
      <c r="D14" s="1">
        <v>5</v>
      </c>
      <c r="E14" s="1">
        <f t="shared" si="13"/>
        <v>4.55</v>
      </c>
      <c r="F14" s="17">
        <f t="shared" si="2"/>
        <v>0.91</v>
      </c>
      <c r="G14" s="9">
        <v>3.2</v>
      </c>
      <c r="H14" s="40">
        <v>3.4</v>
      </c>
      <c r="I14" s="1">
        <f t="shared" si="15"/>
        <v>3.2400000000000007</v>
      </c>
      <c r="J14" s="8">
        <f t="shared" si="1"/>
        <v>0.64800000000000013</v>
      </c>
      <c r="K14" s="29">
        <v>5</v>
      </c>
      <c r="L14" s="9">
        <v>5</v>
      </c>
      <c r="M14" s="7">
        <v>5</v>
      </c>
      <c r="N14" s="38">
        <f t="shared" si="3"/>
        <v>5</v>
      </c>
      <c r="O14" s="33">
        <v>4.8</v>
      </c>
      <c r="P14" s="1">
        <v>5</v>
      </c>
      <c r="Q14" s="8">
        <v>0</v>
      </c>
      <c r="R14" s="8">
        <v>4.8</v>
      </c>
      <c r="S14" s="8"/>
      <c r="T14" s="20">
        <f t="shared" si="14"/>
        <v>3.5142857142857147</v>
      </c>
      <c r="U14" s="8">
        <f t="shared" si="4"/>
        <v>0.52714285714285714</v>
      </c>
      <c r="V14" s="2">
        <v>5</v>
      </c>
      <c r="W14" s="1">
        <v>0</v>
      </c>
      <c r="X14" s="8">
        <f t="shared" si="5"/>
        <v>2.5</v>
      </c>
      <c r="Y14" s="7">
        <f t="shared" si="6"/>
        <v>0.125</v>
      </c>
      <c r="Z14" s="29">
        <f t="shared" si="7"/>
        <v>0.65214285714285714</v>
      </c>
      <c r="AA14" s="29">
        <v>3.8</v>
      </c>
      <c r="AB14" s="29">
        <f t="shared" si="8"/>
        <v>0.38</v>
      </c>
      <c r="AC14" s="9">
        <v>4.5</v>
      </c>
      <c r="AD14" s="1">
        <v>0</v>
      </c>
      <c r="AE14" s="20">
        <f t="shared" si="9"/>
        <v>2.25</v>
      </c>
      <c r="AF14" s="67">
        <f t="shared" si="10"/>
        <v>0.22500000000000001</v>
      </c>
      <c r="AG14" s="25"/>
      <c r="AH14" s="6">
        <f t="shared" si="11"/>
        <v>0</v>
      </c>
      <c r="AI14">
        <f t="shared" si="12"/>
        <v>2.8151428571428574</v>
      </c>
    </row>
    <row r="15" spans="1:35" s="53" customFormat="1">
      <c r="A15" s="41">
        <v>200049070</v>
      </c>
      <c r="B15" s="44" t="s">
        <v>11</v>
      </c>
      <c r="C15" s="45">
        <v>2.9</v>
      </c>
      <c r="D15" s="41">
        <v>3</v>
      </c>
      <c r="E15" s="41">
        <f t="shared" si="13"/>
        <v>2.95</v>
      </c>
      <c r="F15" s="46">
        <f t="shared" si="2"/>
        <v>0.59000000000000008</v>
      </c>
      <c r="G15" s="45">
        <v>3.3</v>
      </c>
      <c r="H15" s="40">
        <v>3.85</v>
      </c>
      <c r="I15" s="41">
        <f t="shared" si="15"/>
        <v>3.41</v>
      </c>
      <c r="J15" s="44">
        <f t="shared" si="1"/>
        <v>0.68200000000000005</v>
      </c>
      <c r="K15" s="47">
        <v>5</v>
      </c>
      <c r="L15" s="45">
        <v>0</v>
      </c>
      <c r="M15" s="48">
        <v>0</v>
      </c>
      <c r="N15" s="49">
        <f t="shared" si="3"/>
        <v>0</v>
      </c>
      <c r="O15" s="50">
        <v>0</v>
      </c>
      <c r="P15" s="41">
        <v>0</v>
      </c>
      <c r="Q15" s="44">
        <v>5</v>
      </c>
      <c r="R15" s="44">
        <v>0</v>
      </c>
      <c r="S15" s="44"/>
      <c r="T15" s="20">
        <f t="shared" si="14"/>
        <v>1.4285714285714286</v>
      </c>
      <c r="U15" s="8">
        <f t="shared" si="4"/>
        <v>0.21428571428571427</v>
      </c>
      <c r="V15" s="52">
        <v>0</v>
      </c>
      <c r="W15" s="41">
        <v>5</v>
      </c>
      <c r="X15" s="8">
        <f t="shared" si="5"/>
        <v>2.5</v>
      </c>
      <c r="Y15" s="7">
        <f t="shared" si="6"/>
        <v>0.125</v>
      </c>
      <c r="Z15" s="29">
        <f t="shared" si="7"/>
        <v>0.3392857142857143</v>
      </c>
      <c r="AA15" s="47">
        <v>3.8</v>
      </c>
      <c r="AB15" s="29">
        <f t="shared" si="8"/>
        <v>0.38</v>
      </c>
      <c r="AC15" s="45">
        <v>4</v>
      </c>
      <c r="AD15" s="41">
        <v>3.5</v>
      </c>
      <c r="AE15" s="51">
        <f t="shared" si="9"/>
        <v>3.75</v>
      </c>
      <c r="AF15" s="67">
        <f t="shared" si="10"/>
        <v>0.375</v>
      </c>
      <c r="AG15" s="40"/>
      <c r="AH15" s="6">
        <f t="shared" si="11"/>
        <v>0</v>
      </c>
      <c r="AI15">
        <f t="shared" si="12"/>
        <v>2.3662857142857145</v>
      </c>
    </row>
    <row r="16" spans="1:35">
      <c r="A16" s="1">
        <v>200043329</v>
      </c>
      <c r="B16" s="8" t="s">
        <v>12</v>
      </c>
      <c r="C16" s="9">
        <v>1</v>
      </c>
      <c r="D16" s="1">
        <v>4.7</v>
      </c>
      <c r="E16" s="1">
        <f t="shared" si="13"/>
        <v>2.85</v>
      </c>
      <c r="F16" s="17">
        <f t="shared" si="2"/>
        <v>0.57000000000000006</v>
      </c>
      <c r="G16" s="9">
        <v>2</v>
      </c>
      <c r="H16" s="40">
        <v>3.8</v>
      </c>
      <c r="I16" s="1">
        <f t="shared" si="15"/>
        <v>2.3600000000000003</v>
      </c>
      <c r="J16" s="8">
        <f t="shared" si="1"/>
        <v>0.47200000000000009</v>
      </c>
      <c r="K16" s="29">
        <v>4.5</v>
      </c>
      <c r="L16" s="9">
        <v>3.8</v>
      </c>
      <c r="M16" s="7">
        <v>4.5</v>
      </c>
      <c r="N16" s="38">
        <f t="shared" si="3"/>
        <v>4.1500000000000004</v>
      </c>
      <c r="O16" s="33">
        <v>4.7</v>
      </c>
      <c r="P16" s="1">
        <v>5</v>
      </c>
      <c r="Q16" s="8">
        <v>0</v>
      </c>
      <c r="R16" s="8">
        <v>0</v>
      </c>
      <c r="S16" s="8"/>
      <c r="T16" s="20">
        <f t="shared" si="14"/>
        <v>2.6214285714285714</v>
      </c>
      <c r="U16" s="8">
        <f t="shared" si="4"/>
        <v>0.39321428571428568</v>
      </c>
      <c r="V16" s="2">
        <v>1.2</v>
      </c>
      <c r="W16" s="1">
        <v>5</v>
      </c>
      <c r="X16" s="8">
        <f t="shared" si="5"/>
        <v>3.1</v>
      </c>
      <c r="Y16" s="7">
        <f t="shared" si="6"/>
        <v>0.15500000000000003</v>
      </c>
      <c r="Z16" s="29">
        <f t="shared" si="7"/>
        <v>0.54821428571428577</v>
      </c>
      <c r="AA16" s="29">
        <v>3.2</v>
      </c>
      <c r="AB16" s="29">
        <f t="shared" si="8"/>
        <v>0.32000000000000006</v>
      </c>
      <c r="AC16" s="9">
        <v>4</v>
      </c>
      <c r="AD16" s="1">
        <v>4</v>
      </c>
      <c r="AE16" s="20">
        <f t="shared" si="9"/>
        <v>4</v>
      </c>
      <c r="AF16" s="67">
        <f t="shared" si="10"/>
        <v>0.4</v>
      </c>
      <c r="AG16" s="25"/>
      <c r="AH16" s="6">
        <f t="shared" si="11"/>
        <v>0</v>
      </c>
      <c r="AI16">
        <f t="shared" si="12"/>
        <v>2.3102142857142862</v>
      </c>
    </row>
    <row r="17" spans="1:35">
      <c r="A17" s="1">
        <v>200023252</v>
      </c>
      <c r="B17" s="8" t="s">
        <v>13</v>
      </c>
      <c r="C17" s="9">
        <v>4.7</v>
      </c>
      <c r="D17" s="1">
        <v>5</v>
      </c>
      <c r="E17" s="1">
        <f t="shared" si="13"/>
        <v>4.8499999999999996</v>
      </c>
      <c r="F17" s="17">
        <f t="shared" si="2"/>
        <v>0.97</v>
      </c>
      <c r="G17" s="9">
        <v>4.9000000000000004</v>
      </c>
      <c r="H17" s="40">
        <v>5</v>
      </c>
      <c r="I17" s="1">
        <f t="shared" si="15"/>
        <v>4.92</v>
      </c>
      <c r="J17" s="8">
        <f t="shared" si="1"/>
        <v>0.98399999999999999</v>
      </c>
      <c r="K17" s="29">
        <v>5</v>
      </c>
      <c r="L17" s="9">
        <v>5</v>
      </c>
      <c r="M17" s="7">
        <v>5</v>
      </c>
      <c r="N17" s="38">
        <f t="shared" si="3"/>
        <v>5</v>
      </c>
      <c r="O17" s="33">
        <v>5</v>
      </c>
      <c r="P17" s="1">
        <v>5</v>
      </c>
      <c r="Q17" s="8">
        <v>5</v>
      </c>
      <c r="R17" s="8">
        <v>5</v>
      </c>
      <c r="S17" s="8"/>
      <c r="T17" s="20">
        <f t="shared" si="14"/>
        <v>4.2857142857142856</v>
      </c>
      <c r="U17" s="8">
        <f t="shared" si="4"/>
        <v>0.64285714285714279</v>
      </c>
      <c r="V17" s="2">
        <v>5</v>
      </c>
      <c r="W17" s="1">
        <v>5</v>
      </c>
      <c r="X17" s="8">
        <f t="shared" si="5"/>
        <v>5</v>
      </c>
      <c r="Y17" s="7">
        <f t="shared" si="6"/>
        <v>0.25</v>
      </c>
      <c r="Z17" s="29">
        <f t="shared" si="7"/>
        <v>0.89285714285714279</v>
      </c>
      <c r="AA17" s="29">
        <v>5</v>
      </c>
      <c r="AB17" s="29">
        <f t="shared" si="8"/>
        <v>0.5</v>
      </c>
      <c r="AC17" s="9">
        <v>5</v>
      </c>
      <c r="AD17" s="1">
        <v>5</v>
      </c>
      <c r="AE17" s="20">
        <f t="shared" si="9"/>
        <v>5</v>
      </c>
      <c r="AF17" s="67">
        <f t="shared" si="10"/>
        <v>0.5</v>
      </c>
      <c r="AG17" s="25"/>
      <c r="AH17" s="6">
        <f t="shared" si="11"/>
        <v>0</v>
      </c>
      <c r="AI17">
        <f t="shared" si="12"/>
        <v>3.846857142857143</v>
      </c>
    </row>
    <row r="18" spans="1:35" ht="14.25" customHeight="1">
      <c r="A18" s="1">
        <v>200051730</v>
      </c>
      <c r="B18" s="8" t="s">
        <v>15</v>
      </c>
      <c r="C18" s="9">
        <v>4.5</v>
      </c>
      <c r="D18" s="1">
        <v>5</v>
      </c>
      <c r="E18" s="1">
        <f t="shared" si="13"/>
        <v>4.75</v>
      </c>
      <c r="F18" s="17">
        <f t="shared" si="2"/>
        <v>0.95000000000000007</v>
      </c>
      <c r="G18" s="9">
        <v>3.1</v>
      </c>
      <c r="H18" s="40">
        <v>4.4000000000000004</v>
      </c>
      <c r="I18" s="1">
        <f t="shared" si="15"/>
        <v>3.3600000000000003</v>
      </c>
      <c r="J18" s="8">
        <f t="shared" si="1"/>
        <v>0.67200000000000015</v>
      </c>
      <c r="K18" s="29">
        <v>5</v>
      </c>
      <c r="L18" s="9">
        <v>5</v>
      </c>
      <c r="M18" s="7">
        <v>5</v>
      </c>
      <c r="N18" s="38">
        <f t="shared" si="3"/>
        <v>5</v>
      </c>
      <c r="O18" s="33">
        <v>4.8</v>
      </c>
      <c r="P18" s="1">
        <v>5</v>
      </c>
      <c r="Q18" s="8">
        <v>5</v>
      </c>
      <c r="R18" s="8">
        <v>4.8</v>
      </c>
      <c r="S18" s="8"/>
      <c r="T18" s="20">
        <f t="shared" si="14"/>
        <v>4.2285714285714286</v>
      </c>
      <c r="U18" s="8">
        <f t="shared" si="4"/>
        <v>0.63428571428571423</v>
      </c>
      <c r="V18" s="2">
        <v>4.5</v>
      </c>
      <c r="W18" s="54">
        <v>4.2</v>
      </c>
      <c r="X18" s="8">
        <f t="shared" si="5"/>
        <v>4.3499999999999996</v>
      </c>
      <c r="Y18" s="7">
        <f t="shared" si="6"/>
        <v>0.2175</v>
      </c>
      <c r="Z18" s="29">
        <f t="shared" si="7"/>
        <v>0.85178571428571426</v>
      </c>
      <c r="AA18" s="29">
        <v>4</v>
      </c>
      <c r="AB18" s="29">
        <f t="shared" si="8"/>
        <v>0.4</v>
      </c>
      <c r="AC18" s="9">
        <v>3.5</v>
      </c>
      <c r="AD18" s="1">
        <v>4</v>
      </c>
      <c r="AE18" s="20">
        <f t="shared" si="9"/>
        <v>3.75</v>
      </c>
      <c r="AF18" s="67">
        <f t="shared" si="10"/>
        <v>0.375</v>
      </c>
      <c r="AG18" s="25"/>
      <c r="AH18" s="6">
        <f t="shared" si="11"/>
        <v>0</v>
      </c>
      <c r="AI18">
        <f t="shared" si="12"/>
        <v>3.2487857142857144</v>
      </c>
    </row>
    <row r="19" spans="1:35">
      <c r="A19" s="1">
        <v>200052325</v>
      </c>
      <c r="B19" s="8" t="s">
        <v>14</v>
      </c>
      <c r="C19" s="9">
        <v>2.8</v>
      </c>
      <c r="D19" s="1">
        <v>4.7</v>
      </c>
      <c r="E19" s="1">
        <f t="shared" si="13"/>
        <v>3.75</v>
      </c>
      <c r="F19" s="17">
        <f t="shared" si="2"/>
        <v>0.75</v>
      </c>
      <c r="G19" s="9">
        <v>3.5</v>
      </c>
      <c r="H19" s="41">
        <v>0</v>
      </c>
      <c r="I19" s="1">
        <f t="shared" si="15"/>
        <v>2.8000000000000003</v>
      </c>
      <c r="J19" s="8">
        <f t="shared" si="1"/>
        <v>0.56000000000000005</v>
      </c>
      <c r="K19" s="29">
        <v>4.8</v>
      </c>
      <c r="L19" s="9">
        <v>5</v>
      </c>
      <c r="M19" s="7">
        <v>4.5</v>
      </c>
      <c r="N19" s="38">
        <f t="shared" si="3"/>
        <v>4.75</v>
      </c>
      <c r="O19" s="33">
        <v>4.8</v>
      </c>
      <c r="P19" s="1">
        <v>5</v>
      </c>
      <c r="Q19" s="8">
        <v>5</v>
      </c>
      <c r="R19" s="8">
        <v>4.8</v>
      </c>
      <c r="S19" s="8"/>
      <c r="T19" s="20">
        <f t="shared" si="14"/>
        <v>4.1642857142857146</v>
      </c>
      <c r="U19" s="8">
        <f t="shared" si="4"/>
        <v>0.62464285714285717</v>
      </c>
      <c r="V19" s="2">
        <v>5</v>
      </c>
      <c r="W19" s="1">
        <v>5</v>
      </c>
      <c r="X19" s="8">
        <f t="shared" si="5"/>
        <v>5</v>
      </c>
      <c r="Y19" s="7">
        <f t="shared" si="6"/>
        <v>0.25</v>
      </c>
      <c r="Z19" s="29">
        <f t="shared" si="7"/>
        <v>0.87464285714285717</v>
      </c>
      <c r="AA19" s="29">
        <v>3.5</v>
      </c>
      <c r="AB19" s="29">
        <f t="shared" si="8"/>
        <v>0.35000000000000003</v>
      </c>
      <c r="AC19" s="9">
        <v>4.5</v>
      </c>
      <c r="AD19" s="1">
        <v>4.5</v>
      </c>
      <c r="AE19" s="20">
        <f t="shared" si="9"/>
        <v>4.5</v>
      </c>
      <c r="AF19" s="67">
        <f t="shared" si="10"/>
        <v>0.45</v>
      </c>
      <c r="AG19" s="25"/>
      <c r="AH19" s="6">
        <f t="shared" si="11"/>
        <v>0</v>
      </c>
      <c r="AI19">
        <f t="shared" si="12"/>
        <v>2.9846428571428576</v>
      </c>
    </row>
    <row r="20" spans="1:35">
      <c r="A20" s="1">
        <v>200039700</v>
      </c>
      <c r="B20" s="8" t="s">
        <v>16</v>
      </c>
      <c r="C20" s="9">
        <v>2.7</v>
      </c>
      <c r="D20" s="1">
        <v>2.7</v>
      </c>
      <c r="E20" s="1">
        <f t="shared" si="13"/>
        <v>2.7</v>
      </c>
      <c r="F20" s="17">
        <f t="shared" si="2"/>
        <v>0.54</v>
      </c>
      <c r="G20" s="9">
        <v>2</v>
      </c>
      <c r="H20" s="40">
        <v>3.3</v>
      </c>
      <c r="I20" s="1">
        <f t="shared" si="15"/>
        <v>2.2600000000000002</v>
      </c>
      <c r="J20" s="8">
        <f t="shared" si="1"/>
        <v>0.45200000000000007</v>
      </c>
      <c r="K20" s="29">
        <v>3</v>
      </c>
      <c r="L20" s="9">
        <v>5</v>
      </c>
      <c r="M20" s="7">
        <v>0</v>
      </c>
      <c r="N20" s="38">
        <f t="shared" si="3"/>
        <v>2.5</v>
      </c>
      <c r="O20" s="33">
        <v>3.8</v>
      </c>
      <c r="P20" s="1">
        <v>5</v>
      </c>
      <c r="Q20" s="8">
        <v>4</v>
      </c>
      <c r="R20" s="8">
        <v>4.7</v>
      </c>
      <c r="S20" s="8"/>
      <c r="T20" s="20">
        <f t="shared" si="14"/>
        <v>3.2857142857142856</v>
      </c>
      <c r="U20" s="8">
        <f t="shared" si="4"/>
        <v>0.49285714285714283</v>
      </c>
      <c r="V20" s="2">
        <v>4</v>
      </c>
      <c r="W20" s="1">
        <v>3.3</v>
      </c>
      <c r="X20" s="8">
        <f t="shared" si="5"/>
        <v>3.65</v>
      </c>
      <c r="Y20" s="7">
        <f t="shared" si="6"/>
        <v>0.1825</v>
      </c>
      <c r="Z20" s="29">
        <f t="shared" si="7"/>
        <v>0.67535714285714277</v>
      </c>
      <c r="AA20" s="29">
        <v>3.5</v>
      </c>
      <c r="AB20" s="29">
        <f t="shared" si="8"/>
        <v>0.35000000000000003</v>
      </c>
      <c r="AC20" s="9">
        <v>4.5</v>
      </c>
      <c r="AD20" s="1">
        <v>3.8</v>
      </c>
      <c r="AE20" s="20">
        <f t="shared" si="9"/>
        <v>4.1500000000000004</v>
      </c>
      <c r="AF20" s="67">
        <f t="shared" si="10"/>
        <v>0.41500000000000004</v>
      </c>
      <c r="AG20" s="25"/>
      <c r="AH20" s="6">
        <f t="shared" si="11"/>
        <v>0</v>
      </c>
      <c r="AI20">
        <f t="shared" si="12"/>
        <v>2.4323571428571431</v>
      </c>
    </row>
    <row r="21" spans="1:35">
      <c r="A21" s="1">
        <v>200052043</v>
      </c>
      <c r="B21" s="8" t="s">
        <v>17</v>
      </c>
      <c r="C21" s="9">
        <v>2.8</v>
      </c>
      <c r="D21" s="1">
        <v>5</v>
      </c>
      <c r="E21" s="1">
        <f t="shared" si="13"/>
        <v>3.9</v>
      </c>
      <c r="F21" s="17">
        <f t="shared" si="2"/>
        <v>0.78</v>
      </c>
      <c r="G21" s="9">
        <v>3.23</v>
      </c>
      <c r="H21" s="40">
        <v>3.4</v>
      </c>
      <c r="I21" s="1">
        <f t="shared" si="15"/>
        <v>3.2640000000000002</v>
      </c>
      <c r="J21" s="8">
        <f t="shared" si="1"/>
        <v>0.65280000000000005</v>
      </c>
      <c r="K21" s="29">
        <v>4.5</v>
      </c>
      <c r="L21" s="9">
        <v>5</v>
      </c>
      <c r="M21" s="7">
        <v>4.8</v>
      </c>
      <c r="N21" s="38">
        <f t="shared" si="3"/>
        <v>4.9000000000000004</v>
      </c>
      <c r="O21" s="33">
        <v>4.5</v>
      </c>
      <c r="P21" s="1">
        <v>5</v>
      </c>
      <c r="Q21" s="8">
        <v>5</v>
      </c>
      <c r="R21" s="8">
        <v>4.8</v>
      </c>
      <c r="S21" s="8"/>
      <c r="T21" s="20">
        <f t="shared" si="14"/>
        <v>4.0999999999999996</v>
      </c>
      <c r="U21" s="8">
        <f t="shared" si="4"/>
        <v>0.61499999999999988</v>
      </c>
      <c r="V21" s="2">
        <v>5</v>
      </c>
      <c r="W21" s="1">
        <v>4.2</v>
      </c>
      <c r="X21" s="8">
        <f t="shared" si="5"/>
        <v>4.5999999999999996</v>
      </c>
      <c r="Y21" s="7">
        <f t="shared" si="6"/>
        <v>0.22999999999999998</v>
      </c>
      <c r="Z21" s="29">
        <f t="shared" si="7"/>
        <v>0.84499999999999986</v>
      </c>
      <c r="AA21" s="29">
        <v>3.5</v>
      </c>
      <c r="AB21" s="29">
        <f t="shared" si="8"/>
        <v>0.35000000000000003</v>
      </c>
      <c r="AC21" s="9">
        <v>3.5</v>
      </c>
      <c r="AD21" s="1">
        <v>3.5</v>
      </c>
      <c r="AE21" s="20">
        <f t="shared" si="9"/>
        <v>3.5</v>
      </c>
      <c r="AF21" s="67">
        <f t="shared" si="10"/>
        <v>0.35000000000000003</v>
      </c>
      <c r="AG21" s="25"/>
      <c r="AH21" s="6">
        <f t="shared" si="11"/>
        <v>0</v>
      </c>
      <c r="AI21">
        <f t="shared" si="12"/>
        <v>2.9778000000000002</v>
      </c>
    </row>
    <row r="22" spans="1:35">
      <c r="A22" s="1">
        <v>200047728</v>
      </c>
      <c r="B22" s="8" t="s">
        <v>18</v>
      </c>
      <c r="C22" s="9">
        <v>3</v>
      </c>
      <c r="D22" s="1">
        <v>2.5</v>
      </c>
      <c r="E22" s="1">
        <f t="shared" si="13"/>
        <v>2.75</v>
      </c>
      <c r="F22" s="17">
        <f t="shared" si="2"/>
        <v>0.55000000000000004</v>
      </c>
      <c r="G22" s="9">
        <v>3.2</v>
      </c>
      <c r="H22" s="40">
        <v>1.5</v>
      </c>
      <c r="I22" s="1">
        <f t="shared" si="15"/>
        <v>2.8600000000000003</v>
      </c>
      <c r="J22" s="8">
        <f t="shared" si="1"/>
        <v>0.57200000000000006</v>
      </c>
      <c r="K22" s="29">
        <v>5</v>
      </c>
      <c r="L22" s="9">
        <v>5</v>
      </c>
      <c r="M22" s="7">
        <v>4.8</v>
      </c>
      <c r="N22" s="38">
        <f t="shared" si="3"/>
        <v>4.9000000000000004</v>
      </c>
      <c r="O22" s="33">
        <v>0</v>
      </c>
      <c r="P22" s="1">
        <v>5</v>
      </c>
      <c r="Q22" s="8">
        <v>5</v>
      </c>
      <c r="R22" s="8">
        <v>0</v>
      </c>
      <c r="S22" s="8"/>
      <c r="T22" s="20">
        <f t="shared" si="14"/>
        <v>2.8428571428571425</v>
      </c>
      <c r="U22" s="8">
        <f t="shared" si="4"/>
        <v>0.42642857142857138</v>
      </c>
      <c r="V22" s="2">
        <v>4.4000000000000004</v>
      </c>
      <c r="W22" s="1">
        <v>4.2</v>
      </c>
      <c r="X22" s="8">
        <f t="shared" si="5"/>
        <v>4.3000000000000007</v>
      </c>
      <c r="Y22" s="7">
        <f t="shared" si="6"/>
        <v>0.21500000000000005</v>
      </c>
      <c r="Z22" s="29">
        <f t="shared" si="7"/>
        <v>0.64142857142857146</v>
      </c>
      <c r="AA22" s="29">
        <v>3.5</v>
      </c>
      <c r="AB22" s="29">
        <f t="shared" si="8"/>
        <v>0.35000000000000003</v>
      </c>
      <c r="AC22" s="9">
        <v>4.5</v>
      </c>
      <c r="AD22" s="1">
        <v>5</v>
      </c>
      <c r="AE22" s="20">
        <f t="shared" si="9"/>
        <v>4.75</v>
      </c>
      <c r="AF22" s="67">
        <f t="shared" si="10"/>
        <v>0.47500000000000003</v>
      </c>
      <c r="AG22" s="25"/>
      <c r="AH22" s="6">
        <f t="shared" si="11"/>
        <v>0</v>
      </c>
      <c r="AI22">
        <f t="shared" si="12"/>
        <v>2.5884285714285715</v>
      </c>
    </row>
    <row r="23" spans="1:35">
      <c r="A23" s="1">
        <v>200048396</v>
      </c>
      <c r="B23" s="8" t="s">
        <v>19</v>
      </c>
      <c r="C23" s="9">
        <v>4.0999999999999996</v>
      </c>
      <c r="D23" s="1">
        <v>4.8</v>
      </c>
      <c r="E23" s="1">
        <f t="shared" si="13"/>
        <v>4.4499999999999993</v>
      </c>
      <c r="F23" s="17">
        <f t="shared" si="2"/>
        <v>0.8899999999999999</v>
      </c>
      <c r="G23" s="9">
        <v>4.2</v>
      </c>
      <c r="H23" s="40">
        <v>4.3</v>
      </c>
      <c r="I23" s="1">
        <f t="shared" si="15"/>
        <v>4.2200000000000006</v>
      </c>
      <c r="J23" s="8">
        <f t="shared" si="1"/>
        <v>0.84400000000000019</v>
      </c>
      <c r="K23" s="29">
        <v>5</v>
      </c>
      <c r="L23" s="9">
        <v>4.7</v>
      </c>
      <c r="M23" s="7">
        <v>4.8</v>
      </c>
      <c r="N23" s="38">
        <f t="shared" si="3"/>
        <v>4.75</v>
      </c>
      <c r="O23" s="33">
        <v>5</v>
      </c>
      <c r="P23" s="1">
        <v>5</v>
      </c>
      <c r="Q23" s="8">
        <v>5</v>
      </c>
      <c r="R23" s="8">
        <v>4.8</v>
      </c>
      <c r="S23" s="8"/>
      <c r="T23" s="20">
        <f t="shared" si="14"/>
        <v>4.2214285714285715</v>
      </c>
      <c r="U23" s="8">
        <f t="shared" si="4"/>
        <v>0.63321428571428573</v>
      </c>
      <c r="V23" s="2">
        <v>5</v>
      </c>
      <c r="W23" s="1">
        <v>5</v>
      </c>
      <c r="X23" s="8">
        <f t="shared" si="5"/>
        <v>5</v>
      </c>
      <c r="Y23" s="7">
        <f t="shared" si="6"/>
        <v>0.25</v>
      </c>
      <c r="Z23" s="29">
        <f t="shared" si="7"/>
        <v>0.88321428571428573</v>
      </c>
      <c r="AA23" s="29">
        <v>4</v>
      </c>
      <c r="AB23" s="29">
        <f t="shared" si="8"/>
        <v>0.4</v>
      </c>
      <c r="AC23" s="9">
        <v>3.5</v>
      </c>
      <c r="AD23" s="1">
        <v>4</v>
      </c>
      <c r="AE23" s="20">
        <f t="shared" si="9"/>
        <v>3.75</v>
      </c>
      <c r="AF23" s="67">
        <f t="shared" si="10"/>
        <v>0.375</v>
      </c>
      <c r="AG23" s="25"/>
      <c r="AH23" s="6">
        <f t="shared" si="11"/>
        <v>0</v>
      </c>
      <c r="AI23">
        <f t="shared" si="12"/>
        <v>3.3922142857142856</v>
      </c>
    </row>
    <row r="24" spans="1:35">
      <c r="A24" s="1">
        <v>200050415</v>
      </c>
      <c r="B24" s="8" t="s">
        <v>20</v>
      </c>
      <c r="C24" s="9">
        <v>3.9</v>
      </c>
      <c r="D24" s="1">
        <v>4.7</v>
      </c>
      <c r="E24" s="1">
        <f t="shared" si="13"/>
        <v>4.3</v>
      </c>
      <c r="F24" s="17">
        <f t="shared" si="2"/>
        <v>0.86</v>
      </c>
      <c r="G24" s="9">
        <v>3.1</v>
      </c>
      <c r="H24" s="41">
        <v>0</v>
      </c>
      <c r="I24" s="1">
        <f t="shared" si="15"/>
        <v>2.4800000000000004</v>
      </c>
      <c r="J24" s="8">
        <f t="shared" si="1"/>
        <v>0.49600000000000011</v>
      </c>
      <c r="K24" s="29">
        <v>5</v>
      </c>
      <c r="L24" s="9">
        <v>4.7</v>
      </c>
      <c r="M24" s="7">
        <v>4.5</v>
      </c>
      <c r="N24" s="38">
        <f t="shared" si="3"/>
        <v>4.5999999999999996</v>
      </c>
      <c r="O24" s="33">
        <v>4.8</v>
      </c>
      <c r="P24" s="1">
        <v>5</v>
      </c>
      <c r="Q24" s="8">
        <v>5</v>
      </c>
      <c r="R24" s="8">
        <v>0</v>
      </c>
      <c r="S24" s="8"/>
      <c r="T24" s="20">
        <f t="shared" si="14"/>
        <v>3.4857142857142853</v>
      </c>
      <c r="U24" s="8">
        <f t="shared" si="4"/>
        <v>0.5228571428571428</v>
      </c>
      <c r="V24" s="2">
        <v>4.4000000000000004</v>
      </c>
      <c r="W24" s="1">
        <v>5</v>
      </c>
      <c r="X24" s="8">
        <f t="shared" si="5"/>
        <v>4.7</v>
      </c>
      <c r="Y24" s="7">
        <f t="shared" si="6"/>
        <v>0.23500000000000001</v>
      </c>
      <c r="Z24" s="29">
        <f t="shared" si="7"/>
        <v>0.75785714285714278</v>
      </c>
      <c r="AA24" s="29">
        <v>3.5</v>
      </c>
      <c r="AB24" s="29">
        <f t="shared" si="8"/>
        <v>0.35000000000000003</v>
      </c>
      <c r="AC24" s="9">
        <v>4.5</v>
      </c>
      <c r="AD24" s="1">
        <v>0</v>
      </c>
      <c r="AE24" s="20">
        <f t="shared" si="9"/>
        <v>2.25</v>
      </c>
      <c r="AF24" s="67">
        <f t="shared" si="10"/>
        <v>0.22500000000000001</v>
      </c>
      <c r="AG24" s="25"/>
      <c r="AH24" s="6">
        <f t="shared" si="11"/>
        <v>0</v>
      </c>
      <c r="AI24">
        <f t="shared" si="12"/>
        <v>2.6888571428571431</v>
      </c>
    </row>
    <row r="25" spans="1:35">
      <c r="A25" s="1">
        <v>200028738</v>
      </c>
      <c r="B25" s="8" t="s">
        <v>21</v>
      </c>
      <c r="C25" s="9">
        <v>2.9</v>
      </c>
      <c r="D25" s="1">
        <v>5</v>
      </c>
      <c r="E25" s="1">
        <f t="shared" si="13"/>
        <v>3.95</v>
      </c>
      <c r="F25" s="17">
        <f t="shared" si="2"/>
        <v>0.79</v>
      </c>
      <c r="G25" s="9">
        <v>3</v>
      </c>
      <c r="H25" s="40">
        <v>5</v>
      </c>
      <c r="I25" s="1">
        <f t="shared" si="15"/>
        <v>3.4000000000000004</v>
      </c>
      <c r="J25" s="8">
        <f t="shared" si="1"/>
        <v>0.68000000000000016</v>
      </c>
      <c r="K25" s="29">
        <v>4.8</v>
      </c>
      <c r="L25" s="9">
        <v>5</v>
      </c>
      <c r="M25" s="7">
        <v>5</v>
      </c>
      <c r="N25" s="38">
        <f t="shared" si="3"/>
        <v>5</v>
      </c>
      <c r="O25" s="33">
        <v>5</v>
      </c>
      <c r="P25" s="1">
        <v>5</v>
      </c>
      <c r="Q25" s="8">
        <v>4.8</v>
      </c>
      <c r="R25" s="8">
        <v>4.5</v>
      </c>
      <c r="S25" s="8"/>
      <c r="T25" s="20">
        <f t="shared" si="14"/>
        <v>4.1571428571428575</v>
      </c>
      <c r="U25" s="8">
        <f t="shared" si="4"/>
        <v>0.62357142857142855</v>
      </c>
      <c r="V25" s="2">
        <v>4</v>
      </c>
      <c r="W25" s="1">
        <v>2.2000000000000002</v>
      </c>
      <c r="X25" s="8">
        <f t="shared" si="5"/>
        <v>3.1</v>
      </c>
      <c r="Y25" s="7">
        <f t="shared" si="6"/>
        <v>0.15500000000000003</v>
      </c>
      <c r="Z25" s="29">
        <f t="shared" si="7"/>
        <v>0.77857142857142858</v>
      </c>
      <c r="AA25" s="29">
        <v>3.2</v>
      </c>
      <c r="AB25" s="29">
        <f t="shared" si="8"/>
        <v>0.32000000000000006</v>
      </c>
      <c r="AC25" s="9">
        <v>5</v>
      </c>
      <c r="AD25" s="1">
        <v>4.8</v>
      </c>
      <c r="AE25" s="20">
        <f t="shared" si="9"/>
        <v>4.9000000000000004</v>
      </c>
      <c r="AF25" s="67">
        <f t="shared" si="10"/>
        <v>0.49000000000000005</v>
      </c>
      <c r="AG25" s="25"/>
      <c r="AH25" s="6">
        <f t="shared" si="11"/>
        <v>0</v>
      </c>
      <c r="AI25">
        <f t="shared" si="12"/>
        <v>3.0585714285714296</v>
      </c>
    </row>
    <row r="26" spans="1:35" ht="15.75" thickBot="1">
      <c r="A26" s="1">
        <v>200045200</v>
      </c>
      <c r="B26" s="8" t="s">
        <v>22</v>
      </c>
      <c r="C26" s="11">
        <v>4.4000000000000004</v>
      </c>
      <c r="D26" s="12">
        <v>4.7</v>
      </c>
      <c r="E26" s="12">
        <f t="shared" si="13"/>
        <v>4.5500000000000007</v>
      </c>
      <c r="F26" s="18">
        <f t="shared" si="2"/>
        <v>0.91000000000000014</v>
      </c>
      <c r="G26" s="11">
        <v>3.13</v>
      </c>
      <c r="H26" s="40">
        <v>4.4000000000000004</v>
      </c>
      <c r="I26" s="1">
        <f t="shared" si="15"/>
        <v>3.3840000000000003</v>
      </c>
      <c r="J26" s="22">
        <f t="shared" si="1"/>
        <v>0.67680000000000007</v>
      </c>
      <c r="K26" s="30">
        <v>5</v>
      </c>
      <c r="L26" s="11">
        <v>5</v>
      </c>
      <c r="M26" s="36">
        <v>5</v>
      </c>
      <c r="N26" s="39">
        <f t="shared" si="3"/>
        <v>5</v>
      </c>
      <c r="O26" s="34">
        <v>4.3</v>
      </c>
      <c r="P26" s="12">
        <v>5</v>
      </c>
      <c r="Q26" s="22">
        <v>5</v>
      </c>
      <c r="R26" s="22">
        <v>5</v>
      </c>
      <c r="S26" s="22"/>
      <c r="T26" s="20">
        <f t="shared" si="14"/>
        <v>4.1857142857142859</v>
      </c>
      <c r="U26" s="8">
        <f t="shared" si="4"/>
        <v>0.62785714285714289</v>
      </c>
      <c r="V26" s="2">
        <v>4.5</v>
      </c>
      <c r="W26" s="12">
        <v>5</v>
      </c>
      <c r="X26" s="8">
        <f t="shared" si="5"/>
        <v>4.75</v>
      </c>
      <c r="Y26" s="7">
        <f t="shared" si="6"/>
        <v>0.23750000000000002</v>
      </c>
      <c r="Z26" s="29">
        <f t="shared" si="7"/>
        <v>0.86535714285714294</v>
      </c>
      <c r="AA26" s="30">
        <v>3.8</v>
      </c>
      <c r="AB26" s="29">
        <f t="shared" si="8"/>
        <v>0.38</v>
      </c>
      <c r="AC26" s="11">
        <v>4.5</v>
      </c>
      <c r="AD26" s="12">
        <v>3.5</v>
      </c>
      <c r="AE26" s="21">
        <f t="shared" si="9"/>
        <v>4</v>
      </c>
      <c r="AF26" s="67">
        <f t="shared" si="10"/>
        <v>0.4</v>
      </c>
      <c r="AG26" s="26"/>
      <c r="AH26" s="6">
        <f t="shared" si="11"/>
        <v>0</v>
      </c>
      <c r="AI26">
        <f t="shared" si="12"/>
        <v>3.2321571428571425</v>
      </c>
    </row>
    <row r="27" spans="1:35">
      <c r="AH27" s="6"/>
    </row>
    <row r="28" spans="1:35">
      <c r="A28" t="s">
        <v>51</v>
      </c>
      <c r="H28" t="s">
        <v>50</v>
      </c>
    </row>
    <row r="30" spans="1:35">
      <c r="C30">
        <f>((3*0.2)+(3.4*0.2)+0.18+(5*0.05)+(4.5*0.1)+(4*0.1)+(5*0.2))</f>
        <v>3.56</v>
      </c>
    </row>
  </sheetData>
  <mergeCells count="8">
    <mergeCell ref="C3:F3"/>
    <mergeCell ref="G3:J3"/>
    <mergeCell ref="L5:N5"/>
    <mergeCell ref="AC4:AE4"/>
    <mergeCell ref="AA3:AG3"/>
    <mergeCell ref="K4:T4"/>
    <mergeCell ref="V4:X4"/>
    <mergeCell ref="K3:Z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Carolina Támara</cp:lastModifiedBy>
  <dcterms:created xsi:type="dcterms:W3CDTF">2012-08-27T22:11:11Z</dcterms:created>
  <dcterms:modified xsi:type="dcterms:W3CDTF">2012-11-04T03:43:11Z</dcterms:modified>
</cp:coreProperties>
</file>