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tudy\SUAI_5sem\Applied_Optimization_Models\Lab_Lichuha\KursWork\KursWork\KursWork\"/>
    </mc:Choice>
  </mc:AlternateContent>
  <xr:revisionPtr revIDLastSave="0" documentId="13_ncr:1_{648465EC-F237-4994-B1D7-5E6E497F9F9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Лист2" sheetId="2" r:id="rId2"/>
  </sheets>
  <definedNames>
    <definedName name="solver_adj" localSheetId="1" hidden="1">Лист2!$E$5:$G$17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Лист2!$E$25</definedName>
    <definedName name="solver_lhs10" localSheetId="1" hidden="1">Лист2!$O$9</definedName>
    <definedName name="solver_lhs2" localSheetId="1" hidden="1">Лист2!$E$5:$G$17</definedName>
    <definedName name="solver_lhs3" localSheetId="1" hidden="1">Лист2!$J$5:$J$17</definedName>
    <definedName name="solver_lhs4" localSheetId="1" hidden="1">Лист2!$M$5:$O$5</definedName>
    <definedName name="solver_lhs5" localSheetId="1" hidden="1">Лист2!$M$6:$O$6</definedName>
    <definedName name="solver_lhs6" localSheetId="1" hidden="1">Лист2!$M$7:$O$7</definedName>
    <definedName name="solver_lhs7" localSheetId="1" hidden="1">Лист2!$M$8:$O$8</definedName>
    <definedName name="solver_lhs8" localSheetId="1" hidden="1">Лист2!$M$9</definedName>
    <definedName name="solver_lhs9" localSheetId="1" hidden="1">Лист2!$N$9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10</definedName>
    <definedName name="solver_nwt" localSheetId="1" hidden="1">1</definedName>
    <definedName name="solver_opt" localSheetId="1" hidden="1">Лист2!$X$7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10" localSheetId="1" hidden="1">3</definedName>
    <definedName name="solver_rel2" localSheetId="1" hidden="1">4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1" hidden="1">1050</definedName>
    <definedName name="solver_rhs10" localSheetId="1" hidden="1">Лист2!$O$11</definedName>
    <definedName name="solver_rhs2" localSheetId="1" hidden="1">"целое"</definedName>
    <definedName name="solver_rhs3" localSheetId="1" hidden="1">1</definedName>
    <definedName name="solver_rhs4" localSheetId="1" hidden="1">Лист2!$Q$5</definedName>
    <definedName name="solver_rhs5" localSheetId="1" hidden="1">Лист2!$Q$6</definedName>
    <definedName name="solver_rhs6" localSheetId="1" hidden="1">Лист2!$Q$7</definedName>
    <definedName name="solver_rhs7" localSheetId="1" hidden="1">Лист2!$Q$8</definedName>
    <definedName name="solver_rhs8" localSheetId="1" hidden="1">Лист2!$M$11</definedName>
    <definedName name="solver_rhs9" localSheetId="1" hidden="1">Лист2!$N$11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0.5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4" i="2"/>
  <c r="B10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5" i="2"/>
  <c r="V5" i="2" l="1"/>
  <c r="Y5" i="2"/>
  <c r="X5" i="2"/>
  <c r="W5" i="2"/>
  <c r="U5" i="2"/>
  <c r="T5" i="2"/>
  <c r="N8" i="2"/>
  <c r="O8" i="2"/>
  <c r="M8" i="2"/>
  <c r="N7" i="2"/>
  <c r="O7" i="2"/>
  <c r="M7" i="2"/>
  <c r="N6" i="2"/>
  <c r="O6" i="2"/>
  <c r="M6" i="2"/>
  <c r="N5" i="2"/>
  <c r="O5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5" i="2"/>
  <c r="X6" i="2" l="1"/>
  <c r="V6" i="2"/>
  <c r="T6" i="2"/>
  <c r="O9" i="2"/>
  <c r="N9" i="2"/>
  <c r="M9" i="2"/>
  <c r="X7" i="2" l="1"/>
  <c r="E25" i="2"/>
</calcChain>
</file>

<file path=xl/sharedStrings.xml><?xml version="1.0" encoding="utf-8"?>
<sst xmlns="http://schemas.openxmlformats.org/spreadsheetml/2006/main" count="132" uniqueCount="73">
  <si>
    <t>эвм</t>
  </si>
  <si>
    <t>ооп</t>
  </si>
  <si>
    <t>курсач</t>
  </si>
  <si>
    <t>пмо</t>
  </si>
  <si>
    <t>курсач(5 задача)</t>
  </si>
  <si>
    <t>пбд</t>
  </si>
  <si>
    <t>ппс</t>
  </si>
  <si>
    <t>трсис</t>
  </si>
  <si>
    <t>лаб</t>
  </si>
  <si>
    <t>курсовик</t>
  </si>
  <si>
    <t>вс</t>
  </si>
  <si>
    <t>пн</t>
  </si>
  <si>
    <t>вт</t>
  </si>
  <si>
    <t>ср</t>
  </si>
  <si>
    <t>чт</t>
  </si>
  <si>
    <t>пт</t>
  </si>
  <si>
    <t>сб</t>
  </si>
  <si>
    <t>эвм 4</t>
  </si>
  <si>
    <t>эвм 5</t>
  </si>
  <si>
    <t>эвм 6</t>
  </si>
  <si>
    <t>эвм 7</t>
  </si>
  <si>
    <t>ппс 2</t>
  </si>
  <si>
    <t>пбд 6</t>
  </si>
  <si>
    <t>пбд 7</t>
  </si>
  <si>
    <t>пбд 8</t>
  </si>
  <si>
    <t>ооп курсач</t>
  </si>
  <si>
    <t xml:space="preserve">трсис 4 </t>
  </si>
  <si>
    <t>трсис 5</t>
  </si>
  <si>
    <t>трсис 6</t>
  </si>
  <si>
    <t>трсис 7</t>
  </si>
  <si>
    <t>трсис 8</t>
  </si>
  <si>
    <t>Саша</t>
  </si>
  <si>
    <t>Петр</t>
  </si>
  <si>
    <t>Игорь</t>
  </si>
  <si>
    <t>Наташа</t>
  </si>
  <si>
    <t>Аня</t>
  </si>
  <si>
    <t>Санек</t>
  </si>
  <si>
    <t>Сережа</t>
  </si>
  <si>
    <t>Андрей</t>
  </si>
  <si>
    <t>Лена</t>
  </si>
  <si>
    <t>Ира</t>
  </si>
  <si>
    <t>Маша</t>
  </si>
  <si>
    <t>Гриша</t>
  </si>
  <si>
    <t>Егор</t>
  </si>
  <si>
    <t>м</t>
  </si>
  <si>
    <t>ж</t>
  </si>
  <si>
    <t>12:00-13:00</t>
  </si>
  <si>
    <t>13:00-14:00</t>
  </si>
  <si>
    <t>14:00-15:00</t>
  </si>
  <si>
    <t>&lt;=</t>
  </si>
  <si>
    <t>&gt;=</t>
  </si>
  <si>
    <t>=</t>
  </si>
  <si>
    <t>Расписание обедов</t>
  </si>
  <si>
    <t>Баллы комфорта</t>
  </si>
  <si>
    <t>Всего баллов:</t>
  </si>
  <si>
    <t>Распределение м/ж</t>
  </si>
  <si>
    <t>Кол-во людей на обеде по отделам и времени</t>
  </si>
  <si>
    <t>Отдел</t>
  </si>
  <si>
    <t>Имя</t>
  </si>
  <si>
    <t>Пол</t>
  </si>
  <si>
    <t>Время</t>
  </si>
  <si>
    <t>Раз на обеде</t>
  </si>
  <si>
    <t>Ограничение</t>
  </si>
  <si>
    <t>Отдел продаж</t>
  </si>
  <si>
    <t>Отдел закупок</t>
  </si>
  <si>
    <t>Склад</t>
  </si>
  <si>
    <t>Начальники</t>
  </si>
  <si>
    <t>Баллы</t>
  </si>
  <si>
    <t>Всего:</t>
  </si>
  <si>
    <t>Ограничение:</t>
  </si>
  <si>
    <t>Среднеквадратичное отклонение</t>
  </si>
  <si>
    <t>Разница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</si>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</sst>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7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1" fillId="0" borderId="0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I6" sqref="I6"/>
    </sheetView>
  </sheetViews>
  <sheetFormatPr defaultRowHeight="14.4" x14ac:dyDescent="0.3"/>
  <cols>
    <col min="3" max="3" width="8.33203125" customWidth="1"/>
    <col min="7" max="7" width="11.6640625" customWidth="1"/>
    <col min="8" max="8" width="11.44140625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</row>
    <row r="2" spans="1:14" x14ac:dyDescent="0.3">
      <c r="A2">
        <v>4</v>
      </c>
      <c r="B2" t="s">
        <v>2</v>
      </c>
      <c r="C2" t="s">
        <v>4</v>
      </c>
      <c r="D2">
        <v>6</v>
      </c>
      <c r="E2">
        <v>2</v>
      </c>
      <c r="F2">
        <v>4</v>
      </c>
    </row>
    <row r="3" spans="1:14" x14ac:dyDescent="0.3">
      <c r="A3">
        <v>5</v>
      </c>
      <c r="D3">
        <v>7</v>
      </c>
      <c r="F3">
        <v>5</v>
      </c>
    </row>
    <row r="4" spans="1:14" x14ac:dyDescent="0.3">
      <c r="A4">
        <v>6</v>
      </c>
      <c r="D4">
        <v>8</v>
      </c>
      <c r="F4">
        <v>6</v>
      </c>
    </row>
    <row r="5" spans="1:14" x14ac:dyDescent="0.3">
      <c r="A5">
        <v>7</v>
      </c>
      <c r="F5">
        <v>7</v>
      </c>
    </row>
    <row r="6" spans="1:14" x14ac:dyDescent="0.3">
      <c r="F6">
        <v>8</v>
      </c>
    </row>
    <row r="10" spans="1:14" x14ac:dyDescent="0.3">
      <c r="A10" t="s">
        <v>8</v>
      </c>
      <c r="B10">
        <v>13</v>
      </c>
    </row>
    <row r="11" spans="1:14" x14ac:dyDescent="0.3">
      <c r="A11" t="s">
        <v>9</v>
      </c>
      <c r="B11">
        <v>2</v>
      </c>
    </row>
    <row r="14" spans="1:14" x14ac:dyDescent="0.3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10</v>
      </c>
      <c r="H14" t="s">
        <v>11</v>
      </c>
      <c r="I14" t="s">
        <v>12</v>
      </c>
      <c r="J14" t="s">
        <v>13</v>
      </c>
      <c r="K14" t="s">
        <v>14</v>
      </c>
      <c r="L14" t="s">
        <v>15</v>
      </c>
      <c r="M14" t="s">
        <v>16</v>
      </c>
      <c r="N14" t="s">
        <v>10</v>
      </c>
    </row>
    <row r="15" spans="1:14" x14ac:dyDescent="0.3">
      <c r="A15" s="1">
        <v>44494</v>
      </c>
      <c r="B15" s="1">
        <v>44495</v>
      </c>
      <c r="C15" s="1">
        <v>44496</v>
      </c>
      <c r="D15" s="1">
        <v>44497</v>
      </c>
      <c r="E15" s="1">
        <v>44498</v>
      </c>
      <c r="F15" s="1">
        <v>44499</v>
      </c>
      <c r="G15" s="1">
        <v>44500</v>
      </c>
      <c r="H15" s="1">
        <v>44501</v>
      </c>
      <c r="I15" s="1">
        <v>44502</v>
      </c>
      <c r="J15" s="1">
        <v>44503</v>
      </c>
      <c r="K15" s="1">
        <v>44504</v>
      </c>
      <c r="L15" s="1">
        <v>44505</v>
      </c>
      <c r="M15" s="1">
        <v>44506</v>
      </c>
      <c r="N15" s="1">
        <v>44507</v>
      </c>
    </row>
    <row r="16" spans="1:14" x14ac:dyDescent="0.3">
      <c r="A16" t="s">
        <v>3</v>
      </c>
      <c r="B16" t="s">
        <v>3</v>
      </c>
      <c r="C16" t="s">
        <v>21</v>
      </c>
      <c r="D16" t="s">
        <v>22</v>
      </c>
      <c r="F16" t="s">
        <v>25</v>
      </c>
      <c r="G16" t="s">
        <v>25</v>
      </c>
      <c r="H16" t="s">
        <v>26</v>
      </c>
      <c r="I16" t="s">
        <v>28</v>
      </c>
      <c r="J16" t="s">
        <v>29</v>
      </c>
      <c r="K16" t="s">
        <v>30</v>
      </c>
      <c r="L16" t="s">
        <v>17</v>
      </c>
      <c r="M16" t="s">
        <v>19</v>
      </c>
    </row>
    <row r="17" spans="4:13" x14ac:dyDescent="0.3">
      <c r="D17" t="s">
        <v>23</v>
      </c>
      <c r="H17" t="s">
        <v>27</v>
      </c>
      <c r="L17" t="s">
        <v>18</v>
      </c>
      <c r="M17" t="s">
        <v>20</v>
      </c>
    </row>
    <row r="18" spans="4:13" x14ac:dyDescent="0.3">
      <c r="D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35"/>
  <sheetViews>
    <sheetView tabSelected="1" zoomScale="70" zoomScaleNormal="70" workbookViewId="0">
      <selection activeCell="L5" sqref="L5"/>
    </sheetView>
  </sheetViews>
  <sheetFormatPr defaultRowHeight="14.4" x14ac:dyDescent="0.3"/>
  <cols>
    <col min="1" max="1" width="15" customWidth="1"/>
    <col min="2" max="2" width="14.6640625" customWidth="1"/>
    <col min="3" max="3" width="14.5546875" customWidth="1"/>
    <col min="4" max="4" width="15.109375" customWidth="1"/>
    <col min="5" max="5" width="11.33203125" customWidth="1"/>
    <col min="6" max="6" width="12.5546875" customWidth="1"/>
    <col min="7" max="7" width="11.33203125" customWidth="1"/>
    <col min="8" max="8" width="13.33203125" customWidth="1"/>
    <col min="9" max="9" width="10.6640625" customWidth="1"/>
    <col min="10" max="10" width="10.5546875" customWidth="1"/>
    <col min="11" max="11" width="11.6640625" customWidth="1"/>
    <col min="12" max="12" width="19.44140625" customWidth="1"/>
    <col min="13" max="13" width="11.88671875" customWidth="1"/>
    <col min="14" max="14" width="11.5546875" customWidth="1"/>
    <col min="15" max="15" width="12.5546875" customWidth="1"/>
  </cols>
  <sheetData>
    <row r="2" spans="2:25" ht="18" x14ac:dyDescent="0.3">
      <c r="B2" s="14" t="s">
        <v>52</v>
      </c>
      <c r="C2" s="14"/>
      <c r="D2" s="14"/>
      <c r="E2" s="14"/>
      <c r="F2" s="14"/>
      <c r="G2" s="14"/>
      <c r="H2" s="14"/>
      <c r="I2" s="28"/>
      <c r="L2" s="31" t="s">
        <v>56</v>
      </c>
      <c r="M2" s="32"/>
      <c r="N2" s="32"/>
      <c r="O2" s="33"/>
      <c r="P2" s="5"/>
      <c r="Q2" s="5"/>
      <c r="S2" s="14" t="s">
        <v>55</v>
      </c>
      <c r="T2" s="14"/>
      <c r="U2" s="14"/>
      <c r="V2" s="14"/>
      <c r="W2" s="14"/>
      <c r="X2" s="14"/>
      <c r="Y2" s="14"/>
    </row>
    <row r="3" spans="2:25" x14ac:dyDescent="0.3">
      <c r="B3" s="6" t="s">
        <v>57</v>
      </c>
      <c r="C3" s="6" t="s">
        <v>58</v>
      </c>
      <c r="D3" s="6" t="s">
        <v>59</v>
      </c>
      <c r="E3" s="4" t="s">
        <v>60</v>
      </c>
      <c r="F3" s="4"/>
      <c r="G3" s="4"/>
      <c r="H3" s="30" t="s">
        <v>61</v>
      </c>
      <c r="I3" s="18"/>
      <c r="L3" s="6" t="s">
        <v>57</v>
      </c>
      <c r="M3" s="12" t="s">
        <v>60</v>
      </c>
      <c r="N3" s="29"/>
      <c r="O3" s="13"/>
      <c r="P3" s="5"/>
      <c r="Q3" s="5"/>
      <c r="S3" s="3" t="s">
        <v>60</v>
      </c>
      <c r="T3" s="4" t="s">
        <v>46</v>
      </c>
      <c r="U3" s="4"/>
      <c r="V3" s="4" t="s">
        <v>47</v>
      </c>
      <c r="W3" s="4"/>
      <c r="X3" s="4" t="s">
        <v>48</v>
      </c>
      <c r="Y3" s="4"/>
    </row>
    <row r="4" spans="2:25" x14ac:dyDescent="0.3">
      <c r="B4" s="7"/>
      <c r="C4" s="7"/>
      <c r="D4" s="7"/>
      <c r="E4" s="3" t="s">
        <v>46</v>
      </c>
      <c r="F4" s="3" t="s">
        <v>47</v>
      </c>
      <c r="G4" s="3" t="s">
        <v>48</v>
      </c>
      <c r="H4" s="30"/>
      <c r="I4" s="35" t="s">
        <v>62</v>
      </c>
      <c r="J4" s="37"/>
      <c r="L4" s="7"/>
      <c r="M4" s="34" t="s">
        <v>46</v>
      </c>
      <c r="N4" s="3" t="s">
        <v>47</v>
      </c>
      <c r="O4" s="3" t="s">
        <v>48</v>
      </c>
      <c r="P4" s="35" t="s">
        <v>62</v>
      </c>
      <c r="Q4" s="2"/>
      <c r="S4" s="3" t="s">
        <v>59</v>
      </c>
      <c r="T4" s="3" t="s">
        <v>44</v>
      </c>
      <c r="U4" s="3" t="s">
        <v>45</v>
      </c>
      <c r="V4" s="3" t="s">
        <v>44</v>
      </c>
      <c r="W4" s="3" t="s">
        <v>45</v>
      </c>
      <c r="X4" s="3" t="s">
        <v>44</v>
      </c>
      <c r="Y4" s="3" t="s">
        <v>45</v>
      </c>
    </row>
    <row r="5" spans="2:25" x14ac:dyDescent="0.3">
      <c r="B5" s="20" t="str">
        <f>L5</f>
        <v>Отдел продаж</v>
      </c>
      <c r="C5" s="8" t="s">
        <v>31</v>
      </c>
      <c r="D5" s="8" t="s">
        <v>44</v>
      </c>
      <c r="E5" s="8">
        <v>0</v>
      </c>
      <c r="F5" s="8">
        <v>1</v>
      </c>
      <c r="G5" s="8">
        <v>0</v>
      </c>
      <c r="H5" s="21">
        <f>SUM(E5:G5)</f>
        <v>1</v>
      </c>
      <c r="I5" s="19" t="s">
        <v>51</v>
      </c>
      <c r="J5" s="19">
        <f>SUM(E5:G5)</f>
        <v>1</v>
      </c>
      <c r="L5" s="8" t="s">
        <v>63</v>
      </c>
      <c r="M5" s="8">
        <f>SUM(E5:E9)</f>
        <v>1</v>
      </c>
      <c r="N5" s="8">
        <f>SUM(F5:F9)</f>
        <v>2</v>
      </c>
      <c r="O5" s="8">
        <f>SUM(G5:G9)</f>
        <v>1.9999999999999996</v>
      </c>
      <c r="P5" s="5" t="s">
        <v>49</v>
      </c>
      <c r="Q5" s="5">
        <v>2</v>
      </c>
      <c r="S5" s="3" t="s">
        <v>72</v>
      </c>
      <c r="T5" s="3">
        <f>COUNTIFS(D5:D17,"м",E5:E17,1)</f>
        <v>3</v>
      </c>
      <c r="U5" s="3">
        <f>COUNTIFS(D5:D17,"ж",E5:E17,1)</f>
        <v>2</v>
      </c>
      <c r="V5" s="3">
        <f>COUNTIFS(D5:D17,"м",F5:F17,1)</f>
        <v>3</v>
      </c>
      <c r="W5" s="3">
        <f>COUNTIFS(D5:D17,"ж",F5:F17,1)</f>
        <v>3</v>
      </c>
      <c r="X5" s="3">
        <f>COUNTIFS(D5:D17,"м",G5:G17,1)</f>
        <v>2</v>
      </c>
      <c r="Y5" s="3">
        <f>COUNTIFS(D5:D17,"ж",G5:G17,1)</f>
        <v>0</v>
      </c>
    </row>
    <row r="6" spans="2:25" x14ac:dyDescent="0.3">
      <c r="B6" s="20"/>
      <c r="C6" s="8" t="s">
        <v>32</v>
      </c>
      <c r="D6" s="8" t="s">
        <v>44</v>
      </c>
      <c r="E6" s="8">
        <v>0</v>
      </c>
      <c r="F6" s="8">
        <v>0</v>
      </c>
      <c r="G6" s="8">
        <v>1</v>
      </c>
      <c r="H6" s="21">
        <f t="shared" ref="H6:H17" si="0">SUM(E6:G6)</f>
        <v>1</v>
      </c>
      <c r="I6" s="19" t="s">
        <v>51</v>
      </c>
      <c r="J6" s="19">
        <f>SUM(E6:G6)</f>
        <v>1</v>
      </c>
      <c r="L6" s="9" t="s">
        <v>64</v>
      </c>
      <c r="M6" s="9">
        <f>SUM(E10:E13)</f>
        <v>2</v>
      </c>
      <c r="N6" s="9">
        <f>SUM(F10:F13)</f>
        <v>2</v>
      </c>
      <c r="O6" s="9">
        <f>SUM(G10:G13)</f>
        <v>0</v>
      </c>
      <c r="P6" s="5" t="s">
        <v>49</v>
      </c>
      <c r="Q6" s="5">
        <v>2</v>
      </c>
      <c r="S6" s="3" t="s">
        <v>71</v>
      </c>
      <c r="T6" s="4">
        <f>ABS(T5-U5)</f>
        <v>1</v>
      </c>
      <c r="U6" s="4"/>
      <c r="V6" s="4">
        <f>V5-W5</f>
        <v>0</v>
      </c>
      <c r="W6" s="4"/>
      <c r="X6" s="4">
        <f>X5-Y5</f>
        <v>2</v>
      </c>
      <c r="Y6" s="4"/>
    </row>
    <row r="7" spans="2:25" x14ac:dyDescent="0.3">
      <c r="B7" s="20"/>
      <c r="C7" s="8" t="s">
        <v>33</v>
      </c>
      <c r="D7" s="8" t="s">
        <v>44</v>
      </c>
      <c r="E7" s="8">
        <v>0</v>
      </c>
      <c r="F7" s="8">
        <v>0</v>
      </c>
      <c r="G7" s="8">
        <v>0.99999999999999967</v>
      </c>
      <c r="H7" s="21">
        <f t="shared" si="0"/>
        <v>0.99999999999999967</v>
      </c>
      <c r="I7" s="19" t="s">
        <v>51</v>
      </c>
      <c r="J7" s="19">
        <f>SUM(E7:G7)</f>
        <v>0.99999999999999967</v>
      </c>
      <c r="L7" s="10" t="s">
        <v>65</v>
      </c>
      <c r="M7" s="10">
        <f>SUM(E14:E15)</f>
        <v>1</v>
      </c>
      <c r="N7" s="10">
        <f>SUM(F14:F15)</f>
        <v>1</v>
      </c>
      <c r="O7" s="10">
        <f>SUM(G14:G15)</f>
        <v>0</v>
      </c>
      <c r="P7" s="5" t="s">
        <v>49</v>
      </c>
      <c r="Q7" s="5">
        <v>1</v>
      </c>
      <c r="S7" s="4" t="s">
        <v>70</v>
      </c>
      <c r="T7" s="4"/>
      <c r="U7" s="4"/>
      <c r="V7" s="4"/>
      <c r="W7" s="4"/>
      <c r="X7" s="4">
        <f>_xlfn.STDEV.S(T6:Y6)</f>
        <v>1</v>
      </c>
      <c r="Y7" s="4"/>
    </row>
    <row r="8" spans="2:25" x14ac:dyDescent="0.3">
      <c r="B8" s="20"/>
      <c r="C8" s="8" t="s">
        <v>34</v>
      </c>
      <c r="D8" s="8" t="s">
        <v>45</v>
      </c>
      <c r="E8" s="8">
        <v>0</v>
      </c>
      <c r="F8" s="8">
        <v>1</v>
      </c>
      <c r="G8" s="8">
        <v>0</v>
      </c>
      <c r="H8" s="21">
        <f t="shared" si="0"/>
        <v>1</v>
      </c>
      <c r="I8" s="19" t="s">
        <v>51</v>
      </c>
      <c r="J8" s="19">
        <f>SUM(E8:G8)</f>
        <v>1</v>
      </c>
      <c r="L8" s="11" t="s">
        <v>66</v>
      </c>
      <c r="M8" s="11">
        <f>SUM(E16:E17)</f>
        <v>1</v>
      </c>
      <c r="N8" s="11">
        <f>SUM(F16:F17)</f>
        <v>1</v>
      </c>
      <c r="O8" s="11">
        <f>SUM(G16:G17)</f>
        <v>0</v>
      </c>
      <c r="P8" s="5" t="s">
        <v>49</v>
      </c>
      <c r="Q8" s="5">
        <v>1</v>
      </c>
    </row>
    <row r="9" spans="2:25" x14ac:dyDescent="0.3">
      <c r="B9" s="20"/>
      <c r="C9" s="8" t="s">
        <v>35</v>
      </c>
      <c r="D9" s="8" t="s">
        <v>45</v>
      </c>
      <c r="E9" s="8">
        <v>1</v>
      </c>
      <c r="F9" s="8">
        <v>0</v>
      </c>
      <c r="G9" s="8">
        <v>0</v>
      </c>
      <c r="H9" s="21">
        <f t="shared" si="0"/>
        <v>1</v>
      </c>
      <c r="I9" s="19" t="s">
        <v>51</v>
      </c>
      <c r="J9" s="19">
        <f>SUM(E9:G9)</f>
        <v>1</v>
      </c>
      <c r="L9" s="3" t="s">
        <v>68</v>
      </c>
      <c r="M9" s="3">
        <f>SUM(M5:M8)</f>
        <v>5</v>
      </c>
      <c r="N9" s="3">
        <f t="shared" ref="N9:O9" si="1">SUM(N5:N8)</f>
        <v>6</v>
      </c>
      <c r="O9" s="3">
        <f t="shared" si="1"/>
        <v>1.9999999999999996</v>
      </c>
      <c r="P9" s="5"/>
      <c r="Q9" s="5"/>
    </row>
    <row r="10" spans="2:25" x14ac:dyDescent="0.3">
      <c r="B10" s="22" t="str">
        <f>L6</f>
        <v>Отдел закупок</v>
      </c>
      <c r="C10" s="9" t="s">
        <v>36</v>
      </c>
      <c r="D10" s="9" t="s">
        <v>44</v>
      </c>
      <c r="E10" s="9">
        <v>0</v>
      </c>
      <c r="F10" s="9">
        <v>1</v>
      </c>
      <c r="G10" s="9">
        <v>0</v>
      </c>
      <c r="H10" s="23">
        <f t="shared" si="0"/>
        <v>1</v>
      </c>
      <c r="I10" s="19" t="s">
        <v>51</v>
      </c>
      <c r="J10" s="19">
        <f>SUM(E10:G10)</f>
        <v>1</v>
      </c>
      <c r="L10" s="36" t="s">
        <v>69</v>
      </c>
      <c r="M10" s="5" t="s">
        <v>50</v>
      </c>
      <c r="N10" s="5" t="s">
        <v>50</v>
      </c>
      <c r="O10" s="5" t="s">
        <v>50</v>
      </c>
      <c r="P10" s="5"/>
      <c r="Q10" s="5"/>
    </row>
    <row r="11" spans="2:25" x14ac:dyDescent="0.3">
      <c r="B11" s="22"/>
      <c r="C11" s="9" t="s">
        <v>37</v>
      </c>
      <c r="D11" s="9" t="s">
        <v>44</v>
      </c>
      <c r="E11" s="9">
        <v>1</v>
      </c>
      <c r="F11" s="9">
        <v>0</v>
      </c>
      <c r="G11" s="9">
        <v>0</v>
      </c>
      <c r="H11" s="23">
        <f t="shared" si="0"/>
        <v>1</v>
      </c>
      <c r="I11" s="19" t="s">
        <v>51</v>
      </c>
      <c r="J11" s="19">
        <f>SUM(E11:G11)</f>
        <v>1</v>
      </c>
      <c r="L11" s="2"/>
      <c r="M11" s="5">
        <v>2</v>
      </c>
      <c r="N11" s="5">
        <v>2</v>
      </c>
      <c r="O11" s="5">
        <v>2</v>
      </c>
      <c r="P11" s="5"/>
      <c r="Q11" s="5"/>
    </row>
    <row r="12" spans="2:25" x14ac:dyDescent="0.3">
      <c r="B12" s="22"/>
      <c r="C12" s="9" t="s">
        <v>38</v>
      </c>
      <c r="D12" s="9" t="s">
        <v>44</v>
      </c>
      <c r="E12" s="9">
        <v>1</v>
      </c>
      <c r="F12" s="9">
        <v>0</v>
      </c>
      <c r="G12" s="9">
        <v>0</v>
      </c>
      <c r="H12" s="23">
        <f t="shared" si="0"/>
        <v>1</v>
      </c>
      <c r="I12" s="19" t="s">
        <v>51</v>
      </c>
      <c r="J12" s="19">
        <f>SUM(E12:G12)</f>
        <v>1</v>
      </c>
    </row>
    <row r="13" spans="2:25" x14ac:dyDescent="0.3">
      <c r="B13" s="22"/>
      <c r="C13" s="9" t="s">
        <v>39</v>
      </c>
      <c r="D13" s="9" t="s">
        <v>45</v>
      </c>
      <c r="E13" s="9">
        <v>0</v>
      </c>
      <c r="F13" s="9">
        <v>1</v>
      </c>
      <c r="G13" s="9">
        <v>0</v>
      </c>
      <c r="H13" s="23">
        <f t="shared" si="0"/>
        <v>1</v>
      </c>
      <c r="I13" s="19" t="s">
        <v>51</v>
      </c>
      <c r="J13" s="19">
        <f>SUM(E13:G13)</f>
        <v>1</v>
      </c>
    </row>
    <row r="14" spans="2:25" x14ac:dyDescent="0.3">
      <c r="B14" s="24" t="str">
        <f>L7</f>
        <v>Склад</v>
      </c>
      <c r="C14" s="10" t="s">
        <v>40</v>
      </c>
      <c r="D14" s="10" t="s">
        <v>45</v>
      </c>
      <c r="E14" s="10">
        <v>0</v>
      </c>
      <c r="F14" s="10">
        <v>1</v>
      </c>
      <c r="G14" s="10">
        <v>0</v>
      </c>
      <c r="H14" s="25">
        <f t="shared" si="0"/>
        <v>1</v>
      </c>
      <c r="I14" s="19" t="s">
        <v>51</v>
      </c>
      <c r="J14" s="19">
        <f>SUM(E14:G14)</f>
        <v>1</v>
      </c>
    </row>
    <row r="15" spans="2:25" x14ac:dyDescent="0.3">
      <c r="B15" s="24"/>
      <c r="C15" s="10" t="s">
        <v>41</v>
      </c>
      <c r="D15" s="10" t="s">
        <v>45</v>
      </c>
      <c r="E15" s="10">
        <v>1</v>
      </c>
      <c r="F15" s="10">
        <v>0</v>
      </c>
      <c r="G15" s="10">
        <v>0</v>
      </c>
      <c r="H15" s="25">
        <f t="shared" si="0"/>
        <v>1</v>
      </c>
      <c r="I15" s="19" t="s">
        <v>51</v>
      </c>
      <c r="J15" s="19">
        <f>SUM(E15:G15)</f>
        <v>1</v>
      </c>
    </row>
    <row r="16" spans="2:25" x14ac:dyDescent="0.3">
      <c r="B16" s="26" t="str">
        <f>L8</f>
        <v>Начальники</v>
      </c>
      <c r="C16" s="11" t="s">
        <v>42</v>
      </c>
      <c r="D16" s="11" t="s">
        <v>44</v>
      </c>
      <c r="E16" s="11">
        <v>0</v>
      </c>
      <c r="F16" s="11">
        <v>1</v>
      </c>
      <c r="G16" s="11">
        <v>0</v>
      </c>
      <c r="H16" s="27">
        <f t="shared" si="0"/>
        <v>1</v>
      </c>
      <c r="I16" s="19" t="s">
        <v>51</v>
      </c>
      <c r="J16" s="19">
        <f>SUM(E16:G16)</f>
        <v>1</v>
      </c>
    </row>
    <row r="17" spans="1:12" x14ac:dyDescent="0.3">
      <c r="B17" s="26"/>
      <c r="C17" s="11" t="s">
        <v>43</v>
      </c>
      <c r="D17" s="11" t="s">
        <v>44</v>
      </c>
      <c r="E17" s="11">
        <v>1</v>
      </c>
      <c r="F17" s="11">
        <v>0</v>
      </c>
      <c r="G17" s="11">
        <v>0</v>
      </c>
      <c r="H17" s="27">
        <f t="shared" si="0"/>
        <v>1</v>
      </c>
      <c r="I17" s="19" t="s">
        <v>51</v>
      </c>
      <c r="J17" s="19">
        <f>SUM(E17:G17)</f>
        <v>1</v>
      </c>
    </row>
    <row r="18" spans="1:12" x14ac:dyDescent="0.3">
      <c r="B18" s="15"/>
      <c r="C18" s="15"/>
      <c r="D18" s="15"/>
      <c r="E18" s="15"/>
      <c r="F18" s="15"/>
      <c r="G18" s="15"/>
      <c r="H18" s="15"/>
      <c r="I18" s="15"/>
    </row>
    <row r="22" spans="1:12" ht="18" x14ac:dyDescent="0.3">
      <c r="B22" s="14" t="s">
        <v>53</v>
      </c>
      <c r="C22" s="14"/>
      <c r="D22" s="14"/>
      <c r="E22" s="14"/>
    </row>
    <row r="23" spans="1:12" x14ac:dyDescent="0.3">
      <c r="B23" s="3" t="s">
        <v>60</v>
      </c>
      <c r="C23" s="3" t="s">
        <v>46</v>
      </c>
      <c r="D23" s="3" t="s">
        <v>47</v>
      </c>
      <c r="E23" s="3" t="s">
        <v>48</v>
      </c>
    </row>
    <row r="24" spans="1:12" x14ac:dyDescent="0.3">
      <c r="B24" s="3" t="s">
        <v>67</v>
      </c>
      <c r="C24" s="3">
        <v>70</v>
      </c>
      <c r="D24" s="3">
        <v>100</v>
      </c>
      <c r="E24" s="3">
        <v>50</v>
      </c>
    </row>
    <row r="25" spans="1:12" x14ac:dyDescent="0.3">
      <c r="B25" s="4" t="s">
        <v>54</v>
      </c>
      <c r="C25" s="4"/>
      <c r="D25" s="4"/>
      <c r="E25" s="3">
        <f>M9*C24+N9*D24+O9*E24</f>
        <v>1050</v>
      </c>
    </row>
    <row r="27" spans="1:12" x14ac:dyDescent="0.3">
      <c r="J27" s="15"/>
      <c r="K27" s="15"/>
      <c r="L27" s="15"/>
    </row>
    <row r="28" spans="1:12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3">
      <c r="A29" s="15"/>
      <c r="B29" s="16"/>
      <c r="C29" s="16"/>
      <c r="D29" s="17"/>
      <c r="E29" s="17"/>
      <c r="F29" s="17"/>
      <c r="G29" s="17"/>
      <c r="H29" s="15"/>
      <c r="I29" s="15"/>
      <c r="J29" s="15"/>
      <c r="K29" s="15"/>
      <c r="L29" s="15"/>
    </row>
    <row r="30" spans="1:12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3">
      <c r="A33" s="15"/>
      <c r="B33" s="17"/>
      <c r="C33" s="17"/>
      <c r="D33" s="17"/>
      <c r="E33" s="17"/>
      <c r="F33" s="17"/>
      <c r="G33" s="17"/>
      <c r="H33" s="15"/>
      <c r="I33" s="15"/>
      <c r="J33" s="15"/>
      <c r="K33" s="15"/>
      <c r="L33" s="15"/>
    </row>
    <row r="34" spans="1:1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</sheetData>
  <mergeCells count="27">
    <mergeCell ref="P4:Q4"/>
    <mergeCell ref="L10:L11"/>
    <mergeCell ref="I4:J4"/>
    <mergeCell ref="S2:Y2"/>
    <mergeCell ref="S7:W7"/>
    <mergeCell ref="X7:Y7"/>
    <mergeCell ref="T3:U3"/>
    <mergeCell ref="V3:W3"/>
    <mergeCell ref="X3:Y3"/>
    <mergeCell ref="T6:U6"/>
    <mergeCell ref="V6:W6"/>
    <mergeCell ref="X6:Y6"/>
    <mergeCell ref="B5:B9"/>
    <mergeCell ref="B10:B13"/>
    <mergeCell ref="B2:H2"/>
    <mergeCell ref="B3:B4"/>
    <mergeCell ref="C3:C4"/>
    <mergeCell ref="D3:D4"/>
    <mergeCell ref="E3:G3"/>
    <mergeCell ref="H3:H4"/>
    <mergeCell ref="B14:B15"/>
    <mergeCell ref="B16:B17"/>
    <mergeCell ref="L2:O2"/>
    <mergeCell ref="M3:O3"/>
    <mergeCell ref="L3:L4"/>
    <mergeCell ref="B22:E22"/>
    <mergeCell ref="B25:D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Антон Белов</cp:lastModifiedBy>
  <dcterms:created xsi:type="dcterms:W3CDTF">2021-10-24T07:21:40Z</dcterms:created>
  <dcterms:modified xsi:type="dcterms:W3CDTF">2021-10-26T14:16:47Z</dcterms:modified>
</cp:coreProperties>
</file>