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lov\Desktop\SUAI_5sem\Applied_Optimization_Models\Lab_Lichuha\lab1\"/>
    </mc:Choice>
  </mc:AlternateContent>
  <bookViews>
    <workbookView xWindow="0" yWindow="0" windowWidth="21570" windowHeight="8535"/>
  </bookViews>
  <sheets>
    <sheet name="Лист1" sheetId="1" r:id="rId1"/>
    <sheet name="Лист2" sheetId="2" r:id="rId2"/>
    <sheet name="Отчет о результатах 1" sheetId="6" r:id="rId3"/>
    <sheet name="Отчет об устойчивости 1" sheetId="7" r:id="rId4"/>
    <sheet name="Отчет о пределах 1" sheetId="8" r:id="rId5"/>
  </sheets>
  <definedNames>
    <definedName name="solver_adj" localSheetId="0" hidden="1">Лист1!$B$15:$E$15</definedName>
    <definedName name="solver_adj" localSheetId="1" hidden="1">Лист2!$B$15:$E$15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Лист1!$B$15:$E$15</definedName>
    <definedName name="solver_lhs1" localSheetId="1" hidden="1">Лист2!$B$15:$E$15</definedName>
    <definedName name="solver_lhs2" localSheetId="0" hidden="1">Лист1!$F$5:$F$8</definedName>
    <definedName name="solver_lhs2" localSheetId="1" hidden="1">Лист2!$F$5:$F$8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Лист1!$F$10</definedName>
    <definedName name="solver_opt" localSheetId="1" hidden="1">Лист2!$F$10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hs1" localSheetId="0" hidden="1">0</definedName>
    <definedName name="solver_rhs1" localSheetId="1" hidden="1">0</definedName>
    <definedName name="solver_rhs2" localSheetId="0" hidden="1">Лист1!$H$5:$H$8</definedName>
    <definedName name="solver_rhs2" localSheetId="1" hidden="1">Лист2!$H$5:$H$8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8" i="2"/>
  <c r="D8" i="2"/>
  <c r="C8" i="2"/>
  <c r="B8" i="2"/>
  <c r="F8" i="2" s="1"/>
  <c r="E7" i="2"/>
  <c r="D7" i="2"/>
  <c r="F7" i="2" s="1"/>
  <c r="C7" i="2"/>
  <c r="B7" i="2"/>
  <c r="E6" i="2"/>
  <c r="D6" i="2"/>
  <c r="C6" i="2"/>
  <c r="B6" i="2"/>
  <c r="F6" i="2" s="1"/>
  <c r="E5" i="2"/>
  <c r="D5" i="2"/>
  <c r="C5" i="2"/>
  <c r="B5" i="2"/>
  <c r="F5" i="2" s="1"/>
  <c r="F10" i="1"/>
  <c r="E8" i="1"/>
  <c r="D8" i="1"/>
  <c r="C8" i="1"/>
  <c r="F8" i="1" s="1"/>
  <c r="B8" i="1"/>
  <c r="E7" i="1"/>
  <c r="D7" i="1"/>
  <c r="C7" i="1"/>
  <c r="B7" i="1"/>
  <c r="F7" i="1" s="1"/>
  <c r="E6" i="1"/>
  <c r="D6" i="1"/>
  <c r="C6" i="1"/>
  <c r="F6" i="1" s="1"/>
  <c r="B6" i="1"/>
  <c r="E5" i="1"/>
  <c r="D5" i="1"/>
  <c r="C5" i="1"/>
  <c r="B5" i="1"/>
  <c r="F5" i="1" s="1"/>
</calcChain>
</file>

<file path=xl/sharedStrings.xml><?xml version="1.0" encoding="utf-8"?>
<sst xmlns="http://schemas.openxmlformats.org/spreadsheetml/2006/main" count="186" uniqueCount="86">
  <si>
    <t>&lt;=</t>
  </si>
  <si>
    <t>Microsoft Excel 16.0 Отчет о результатах</t>
  </si>
  <si>
    <t>Лист: [Книга1]Лист2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</si>
  <si>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</si>
  <si>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</si>
  <si>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</si>
  <si>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</si>
  <si>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</si>
  <si>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</si>
  <si>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</si>
  <si>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</si>
  <si>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</si>
  <si>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</si>
  <si>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</si>
  <si>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</si>
  <si>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</si>
  <si>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</si>
  <si>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</si>
  <si>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</si>
  <si>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</si>
  <si>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</si>
  <si>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</si>
  <si>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$F$8</t>
  </si>
  <si>
    <t>Продолжить</t>
  </si>
  <si>
    <t>Без привязки</t>
  </si>
  <si>
    <t>$F$5</t>
  </si>
  <si>
    <t>$F$5&lt;=$H$5</t>
  </si>
  <si>
    <t>Привязка</t>
  </si>
  <si>
    <t>$F$6</t>
  </si>
  <si>
    <t>$F$6&lt;=$H$6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</si>
  <si>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</si>
  <si>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</si>
  <si>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</si>
  <si>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</si>
  <si>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</si>
  <si>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</si>
  <si>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</si>
  <si>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</si>
  <si>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</si>
  <si>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</si>
  <si>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</si>
  <si>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</si>
  <si>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</si>
  <si>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</si>
  <si>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</si>
  <si>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</si>
  <si>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</si>
  <si>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</si>
  <si>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</si>
  <si>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</si>
  <si>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Начальное неоптимальное решение</t>
  </si>
  <si>
    <t>Входные данные</t>
  </si>
  <si>
    <t>Станки 1 типа (ч/м)</t>
  </si>
  <si>
    <t>Станки 2 типа (ч/м)</t>
  </si>
  <si>
    <t>Тип ткани</t>
  </si>
  <si>
    <t>Пряжа(кг/м)</t>
  </si>
  <si>
    <t>Красители(кг/м)</t>
  </si>
  <si>
    <t>Всего затрачено</t>
  </si>
  <si>
    <t>Всего доступно</t>
  </si>
  <si>
    <t>Суммарная прибыль</t>
  </si>
  <si>
    <t>Прибыль от реализации м. ткани</t>
  </si>
  <si>
    <t>Производственный план</t>
  </si>
  <si>
    <t>Объем</t>
  </si>
  <si>
    <t>Оптимальное решение</t>
  </si>
  <si>
    <t>Отчет создан: 19.09.2021 21:57:23</t>
  </si>
  <si>
    <t>Время решения: 0,015 секунд.</t>
  </si>
  <si>
    <t>$F$10</t>
  </si>
  <si>
    <t>Прибыль от реализации м. ткани Суммарная прибыль</t>
  </si>
  <si>
    <t>$B$15</t>
  </si>
  <si>
    <t>Объем Тип ткани</t>
  </si>
  <si>
    <t>$C$15</t>
  </si>
  <si>
    <t>$D$15</t>
  </si>
  <si>
    <t>$E$15</t>
  </si>
  <si>
    <t>Станки 1 типа (ч/м) Всего затрачено</t>
  </si>
  <si>
    <t>Станки 2 типа (ч/м) Всего затрачено</t>
  </si>
  <si>
    <t>$F$7</t>
  </si>
  <si>
    <t>Пряжа(кг/м) Всего затрачено</t>
  </si>
  <si>
    <t>$F$7&lt;=$H$7</t>
  </si>
  <si>
    <t>Красители(кг/м) Всего затрачено</t>
  </si>
  <si>
    <t>$F$8&lt;=$H$8</t>
  </si>
  <si>
    <t>$B$15&gt;=0</t>
  </si>
  <si>
    <t>$C$15&gt;=0</t>
  </si>
  <si>
    <t>$D$15&gt;=0</t>
  </si>
  <si>
    <t>$E$15&gt;=0</t>
  </si>
  <si>
    <t>Отчет создан: 19.09.2021 21:57:24</t>
  </si>
  <si>
    <t>ыыЫ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</si>
</sst>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0" borderId="0" xfId="0" applyNumberFormat="1" applyFont="1" applyBorder="1" applyAlignment="1">
      <alignment vertical="center" wrapText="1"/>
    </xf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J19" sqref="J19"/>
    </sheetView>
  </sheetViews>
  <sheetFormatPr defaultRowHeight="15" x14ac:dyDescent="0.25"/>
  <cols>
    <col min="1" max="1" width="31.85546875" customWidth="1"/>
    <col min="2" max="2" width="9.28515625" customWidth="1"/>
    <col min="3" max="5" width="9.28515625" bestFit="1" customWidth="1"/>
    <col min="6" max="6" width="20.140625" customWidth="1"/>
    <col min="8" max="8" width="15" bestFit="1" customWidth="1"/>
  </cols>
  <sheetData>
    <row r="1" spans="1:9" ht="17.25" customHeight="1" x14ac:dyDescent="0.25">
      <c r="A1" t="s">
        <v>50</v>
      </c>
      <c r="I1" s="11"/>
    </row>
    <row r="2" spans="1:9" x14ac:dyDescent="0.25">
      <c r="A2" t="s">
        <v>51</v>
      </c>
      <c r="I2" s="11"/>
    </row>
    <row r="3" spans="1:9" x14ac:dyDescent="0.25">
      <c r="B3" s="10" t="s">
        <v>54</v>
      </c>
      <c r="C3" s="10"/>
      <c r="D3" s="10"/>
      <c r="E3" s="10"/>
      <c r="I3" s="11"/>
    </row>
    <row r="4" spans="1:9" x14ac:dyDescent="0.25">
      <c r="B4">
        <v>1</v>
      </c>
      <c r="C4">
        <v>2</v>
      </c>
      <c r="D4">
        <v>3</v>
      </c>
      <c r="E4">
        <v>4</v>
      </c>
      <c r="F4" t="s">
        <v>57</v>
      </c>
      <c r="H4" t="s">
        <v>58</v>
      </c>
      <c r="I4" s="11"/>
    </row>
    <row r="5" spans="1:9" x14ac:dyDescent="0.25">
      <c r="A5" t="s">
        <v>52</v>
      </c>
      <c r="B5" s="1">
        <f>1/20</f>
        <v>0.05</v>
      </c>
      <c r="C5" s="1">
        <f>1/10</f>
        <v>0.1</v>
      </c>
      <c r="D5" s="1">
        <f>1/25</f>
        <v>0.04</v>
      </c>
      <c r="E5" s="1">
        <f>1/15</f>
        <v>6.6666666666666666E-2</v>
      </c>
      <c r="F5">
        <f>SUMPRODUCT(B5:E5,$B$15:$E$15)</f>
        <v>256.66666666666669</v>
      </c>
      <c r="G5" t="s">
        <v>0</v>
      </c>
      <c r="H5">
        <v>100000</v>
      </c>
      <c r="I5" s="11"/>
    </row>
    <row r="6" spans="1:9" x14ac:dyDescent="0.25">
      <c r="A6" t="s">
        <v>53</v>
      </c>
      <c r="B6" s="1">
        <f>1/8</f>
        <v>0.125</v>
      </c>
      <c r="C6" s="1">
        <f>1/20</f>
        <v>0.05</v>
      </c>
      <c r="D6" s="1">
        <f>1/10</f>
        <v>0.1</v>
      </c>
      <c r="E6" s="1">
        <f>1/12</f>
        <v>8.3333333333333329E-2</v>
      </c>
      <c r="F6">
        <f>SUMPRODUCT(B6:E6,$B$15:$E$15)</f>
        <v>358.33333333333331</v>
      </c>
      <c r="G6" t="s">
        <v>0</v>
      </c>
      <c r="H6">
        <v>80000</v>
      </c>
      <c r="I6" s="11"/>
    </row>
    <row r="7" spans="1:9" x14ac:dyDescent="0.25">
      <c r="A7" t="s">
        <v>55</v>
      </c>
      <c r="B7" s="1">
        <f>60/1000</f>
        <v>0.06</v>
      </c>
      <c r="C7" s="1">
        <f>50/1000</f>
        <v>0.05</v>
      </c>
      <c r="D7" s="1">
        <f>70/1000</f>
        <v>7.0000000000000007E-2</v>
      </c>
      <c r="E7" s="1">
        <f>40/1000</f>
        <v>0.04</v>
      </c>
      <c r="F7">
        <f>SUMPRODUCT(B7:E7,$B$15:$E$15)</f>
        <v>220</v>
      </c>
      <c r="G7" t="s">
        <v>0</v>
      </c>
      <c r="H7">
        <v>300</v>
      </c>
      <c r="I7" s="11"/>
    </row>
    <row r="8" spans="1:9" x14ac:dyDescent="0.25">
      <c r="A8" t="s">
        <v>56</v>
      </c>
      <c r="B8" s="1">
        <f>3/1000</f>
        <v>3.0000000000000001E-3</v>
      </c>
      <c r="C8" s="1">
        <f>2/1000</f>
        <v>2E-3</v>
      </c>
      <c r="D8" s="1">
        <f>4/1000</f>
        <v>4.0000000000000001E-3</v>
      </c>
      <c r="E8" s="1">
        <f>3/1000</f>
        <v>3.0000000000000001E-3</v>
      </c>
      <c r="F8">
        <f>SUMPRODUCT(B8:E8,$B$15:$E$15)</f>
        <v>12</v>
      </c>
      <c r="G8" t="s">
        <v>0</v>
      </c>
      <c r="H8">
        <v>15</v>
      </c>
      <c r="I8" s="11"/>
    </row>
    <row r="9" spans="1:9" x14ac:dyDescent="0.25">
      <c r="F9" t="s">
        <v>59</v>
      </c>
      <c r="I9" s="11"/>
    </row>
    <row r="10" spans="1:9" x14ac:dyDescent="0.25">
      <c r="A10" t="s">
        <v>60</v>
      </c>
      <c r="B10">
        <v>80</v>
      </c>
      <c r="C10">
        <v>70</v>
      </c>
      <c r="D10">
        <v>60</v>
      </c>
      <c r="E10">
        <v>57</v>
      </c>
      <c r="F10">
        <f>SUMPRODUCT(B10:E10,B15:E15)</f>
        <v>267000</v>
      </c>
      <c r="I10" s="11"/>
    </row>
    <row r="11" spans="1:9" x14ac:dyDescent="0.25">
      <c r="I11" s="11"/>
    </row>
    <row r="12" spans="1:9" x14ac:dyDescent="0.25">
      <c r="A12" t="s">
        <v>61</v>
      </c>
      <c r="I12" s="11"/>
    </row>
    <row r="13" spans="1:9" x14ac:dyDescent="0.25">
      <c r="B13" s="10" t="s">
        <v>54</v>
      </c>
      <c r="C13" s="10"/>
      <c r="D13" s="10"/>
      <c r="E13" s="10"/>
      <c r="I13" s="11"/>
    </row>
    <row r="14" spans="1:9" x14ac:dyDescent="0.25">
      <c r="B14">
        <v>1</v>
      </c>
      <c r="C14">
        <v>2</v>
      </c>
      <c r="D14">
        <v>3</v>
      </c>
      <c r="E14">
        <v>4</v>
      </c>
      <c r="I14" s="11"/>
    </row>
    <row r="15" spans="1:9" x14ac:dyDescent="0.25">
      <c r="A15" t="s">
        <v>62</v>
      </c>
      <c r="B15">
        <v>1000</v>
      </c>
      <c r="C15">
        <v>1000</v>
      </c>
      <c r="D15">
        <v>1000</v>
      </c>
      <c r="E15">
        <v>1000</v>
      </c>
      <c r="I15" s="11"/>
    </row>
    <row r="16" spans="1:9" x14ac:dyDescent="0.25">
      <c r="I16" s="11"/>
    </row>
    <row r="17" spans="1:9" x14ac:dyDescent="0.25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25">
      <c r="A18" s="11"/>
      <c r="B18" s="11"/>
      <c r="C18" s="11"/>
      <c r="D18" s="11"/>
      <c r="E18" s="11"/>
      <c r="F18" s="11"/>
      <c r="G18" s="11"/>
      <c r="H18" s="11"/>
      <c r="I18" s="11"/>
    </row>
  </sheetData>
  <scenarios current="0">
    <scenario name="1" count="4" user="Антон Белов" comment="Автор: Антон Белов , 9/22/2021">
      <inputCells r="B15" val="5000"/>
      <inputCells r="C15" val="0"/>
      <inputCells r="D15" val="0"/>
      <inputCells r="E15" val="0"/>
    </scenario>
  </scenarios>
  <mergeCells count="2">
    <mergeCell ref="B3:E3"/>
    <mergeCell ref="B13:E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M3" sqref="M3"/>
    </sheetView>
  </sheetViews>
  <sheetFormatPr defaultRowHeight="15" x14ac:dyDescent="0.25"/>
  <cols>
    <col min="1" max="1" width="28.7109375" customWidth="1"/>
    <col min="2" max="2" width="10" customWidth="1"/>
    <col min="3" max="3" width="10.5703125" customWidth="1"/>
    <col min="4" max="4" width="11" customWidth="1"/>
    <col min="5" max="5" width="12.140625" customWidth="1"/>
    <col min="6" max="6" width="20.140625" bestFit="1" customWidth="1"/>
    <col min="7" max="7" width="3" bestFit="1" customWidth="1"/>
    <col min="8" max="8" width="15.7109375" customWidth="1"/>
  </cols>
  <sheetData>
    <row r="1" spans="1:8" ht="15.75" customHeight="1" x14ac:dyDescent="0.25">
      <c r="A1" t="s">
        <v>63</v>
      </c>
    </row>
    <row r="2" spans="1:8" x14ac:dyDescent="0.25">
      <c r="A2" t="s">
        <v>51</v>
      </c>
    </row>
    <row r="3" spans="1:8" x14ac:dyDescent="0.25">
      <c r="B3" s="10" t="s">
        <v>54</v>
      </c>
      <c r="C3" s="10"/>
      <c r="D3" s="10"/>
      <c r="E3" s="10"/>
    </row>
    <row r="4" spans="1:8" x14ac:dyDescent="0.25">
      <c r="B4">
        <v>1</v>
      </c>
      <c r="C4">
        <v>2</v>
      </c>
      <c r="D4">
        <v>3</v>
      </c>
      <c r="E4">
        <v>4</v>
      </c>
      <c r="F4" t="s">
        <v>57</v>
      </c>
      <c r="H4" t="s">
        <v>58</v>
      </c>
    </row>
    <row r="5" spans="1:8" x14ac:dyDescent="0.25">
      <c r="A5" t="s">
        <v>52</v>
      </c>
      <c r="B5" s="1">
        <f>1/20</f>
        <v>0.05</v>
      </c>
      <c r="C5" s="1">
        <f>1/10</f>
        <v>0.1</v>
      </c>
      <c r="D5" s="1">
        <f>1/25</f>
        <v>0.04</v>
      </c>
      <c r="E5" s="1">
        <f>1/15</f>
        <v>6.6666666666666666E-2</v>
      </c>
      <c r="F5">
        <f>SUMPRODUCT(B5:E5,$B$15:$E$15)</f>
        <v>600</v>
      </c>
      <c r="G5" t="s">
        <v>0</v>
      </c>
      <c r="H5">
        <v>100000</v>
      </c>
    </row>
    <row r="6" spans="1:8" x14ac:dyDescent="0.25">
      <c r="A6" t="s">
        <v>53</v>
      </c>
      <c r="B6" s="1">
        <f>1/8</f>
        <v>0.125</v>
      </c>
      <c r="C6" s="1">
        <f>1/20</f>
        <v>0.05</v>
      </c>
      <c r="D6" s="1">
        <f>1/10</f>
        <v>0.1</v>
      </c>
      <c r="E6" s="1">
        <f>1/12</f>
        <v>8.3333333333333329E-2</v>
      </c>
      <c r="F6">
        <f>SUMPRODUCT(B6:E6,$B$15:$E$15)</f>
        <v>300</v>
      </c>
      <c r="G6" t="s">
        <v>0</v>
      </c>
      <c r="H6">
        <v>80000</v>
      </c>
    </row>
    <row r="7" spans="1:8" x14ac:dyDescent="0.25">
      <c r="A7" t="s">
        <v>55</v>
      </c>
      <c r="B7" s="1">
        <f>60/1000</f>
        <v>0.06</v>
      </c>
      <c r="C7" s="1">
        <f>50/1000</f>
        <v>0.05</v>
      </c>
      <c r="D7" s="1">
        <f>70/1000</f>
        <v>7.0000000000000007E-2</v>
      </c>
      <c r="E7" s="1">
        <f>40/1000</f>
        <v>0.04</v>
      </c>
      <c r="F7">
        <f>SUMPRODUCT(B7:E7,$B$15:$E$15)</f>
        <v>300</v>
      </c>
      <c r="G7" t="s">
        <v>0</v>
      </c>
      <c r="H7">
        <v>300</v>
      </c>
    </row>
    <row r="8" spans="1:8" x14ac:dyDescent="0.25">
      <c r="A8" t="s">
        <v>56</v>
      </c>
      <c r="B8" s="1">
        <f>3/1000</f>
        <v>3.0000000000000001E-3</v>
      </c>
      <c r="C8" s="1">
        <f>2/1000</f>
        <v>2E-3</v>
      </c>
      <c r="D8" s="1">
        <f>4/1000</f>
        <v>4.0000000000000001E-3</v>
      </c>
      <c r="E8" s="1">
        <f>3/1000</f>
        <v>3.0000000000000001E-3</v>
      </c>
      <c r="F8">
        <f>SUMPRODUCT(B8:E8,$B$15:$E$15)</f>
        <v>12</v>
      </c>
      <c r="G8" t="s">
        <v>0</v>
      </c>
      <c r="H8">
        <v>15</v>
      </c>
    </row>
    <row r="9" spans="1:8" x14ac:dyDescent="0.25">
      <c r="F9" t="s">
        <v>59</v>
      </c>
    </row>
    <row r="10" spans="1:8" x14ac:dyDescent="0.25">
      <c r="A10" t="s">
        <v>60</v>
      </c>
      <c r="B10">
        <v>80</v>
      </c>
      <c r="C10">
        <v>70</v>
      </c>
      <c r="D10">
        <v>60</v>
      </c>
      <c r="E10">
        <v>50</v>
      </c>
      <c r="F10">
        <f>SUMPRODUCT(B10:E10,B15:E15)</f>
        <v>420000</v>
      </c>
    </row>
    <row r="12" spans="1:8" x14ac:dyDescent="0.25">
      <c r="A12" t="s">
        <v>61</v>
      </c>
      <c r="B12">
        <v>0</v>
      </c>
      <c r="C12">
        <v>0</v>
      </c>
      <c r="D12">
        <v>0</v>
      </c>
      <c r="E12">
        <v>0</v>
      </c>
    </row>
    <row r="13" spans="1:8" x14ac:dyDescent="0.25">
      <c r="B13" s="10" t="s">
        <v>54</v>
      </c>
      <c r="C13" s="10"/>
      <c r="D13" s="10"/>
      <c r="E13" s="10"/>
    </row>
    <row r="14" spans="1:8" x14ac:dyDescent="0.25">
      <c r="B14">
        <v>1</v>
      </c>
      <c r="C14">
        <v>2</v>
      </c>
      <c r="D14">
        <v>3</v>
      </c>
      <c r="E14">
        <v>4</v>
      </c>
    </row>
    <row r="15" spans="1:8" x14ac:dyDescent="0.25">
      <c r="A15" t="s">
        <v>62</v>
      </c>
      <c r="B15">
        <v>0</v>
      </c>
      <c r="C15">
        <v>6000</v>
      </c>
      <c r="D15">
        <v>0</v>
      </c>
      <c r="E15">
        <v>0</v>
      </c>
    </row>
  </sheetData>
  <mergeCells count="2">
    <mergeCell ref="B3:E3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workbookViewId="0">
      <selection activeCell="N15" sqref="N15"/>
    </sheetView>
  </sheetViews>
  <sheetFormatPr defaultRowHeight="15" x14ac:dyDescent="0.25"/>
  <cols>
    <col min="1" max="1" width="2.28515625" customWidth="1"/>
    <col min="2" max="2" width="7.5703125" customWidth="1"/>
    <col min="3" max="3" width="51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14" x14ac:dyDescent="0.25">
      <c r="A1" s="2" t="s">
        <v>1</v>
      </c>
    </row>
    <row r="2" spans="1:14" x14ac:dyDescent="0.25">
      <c r="A2" s="2" t="s">
        <v>2</v>
      </c>
    </row>
    <row r="3" spans="1:14" x14ac:dyDescent="0.25">
      <c r="A3" s="2" t="s">
        <v>64</v>
      </c>
    </row>
    <row r="4" spans="1:14" x14ac:dyDescent="0.25">
      <c r="A4" s="2" t="s">
        <v>3</v>
      </c>
    </row>
    <row r="5" spans="1:14" x14ac:dyDescent="0.25">
      <c r="A5" s="2" t="s">
        <v>4</v>
      </c>
    </row>
    <row r="6" spans="1:14" x14ac:dyDescent="0.25">
      <c r="A6" s="2"/>
      <c r="B6" t="s">
        <v>5</v>
      </c>
    </row>
    <row r="7" spans="1:14" x14ac:dyDescent="0.25">
      <c r="A7" s="2"/>
      <c r="B7" t="s">
        <v>65</v>
      </c>
    </row>
    <row r="8" spans="1:14" x14ac:dyDescent="0.25">
      <c r="A8" s="2"/>
      <c r="B8" t="s">
        <v>6</v>
      </c>
    </row>
    <row r="9" spans="1:14" x14ac:dyDescent="0.25">
      <c r="A9" s="2" t="s">
        <v>7</v>
      </c>
    </row>
    <row r="10" spans="1:14" x14ac:dyDescent="0.25">
      <c r="B10" t="s">
        <v>8</v>
      </c>
    </row>
    <row r="11" spans="1:14" x14ac:dyDescent="0.25">
      <c r="B11" t="s">
        <v>9</v>
      </c>
    </row>
    <row r="14" spans="1:14" ht="15.75" thickBot="1" x14ac:dyDescent="0.3">
      <c r="A14" t="s">
        <v>10</v>
      </c>
    </row>
    <row r="15" spans="1:14" ht="15.75" thickBot="1" x14ac:dyDescent="0.3">
      <c r="B15" s="4" t="s">
        <v>11</v>
      </c>
      <c r="C15" s="4" t="s">
        <v>12</v>
      </c>
      <c r="D15" s="4" t="s">
        <v>13</v>
      </c>
      <c r="E15" s="4" t="s">
        <v>14</v>
      </c>
      <c r="N15" t="s">
        <v>85</v>
      </c>
    </row>
    <row r="16" spans="1:14" ht="15.75" thickBot="1" x14ac:dyDescent="0.3">
      <c r="B16" s="3" t="s">
        <v>66</v>
      </c>
      <c r="C16" s="3" t="s">
        <v>67</v>
      </c>
      <c r="D16" s="7">
        <v>260000</v>
      </c>
      <c r="E16" s="7">
        <v>420000</v>
      </c>
    </row>
    <row r="19" spans="1:7" ht="15.75" thickBot="1" x14ac:dyDescent="0.3">
      <c r="A19" t="s">
        <v>15</v>
      </c>
    </row>
    <row r="20" spans="1:7" ht="15.75" thickBot="1" x14ac:dyDescent="0.3"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16</v>
      </c>
    </row>
    <row r="21" spans="1:7" x14ac:dyDescent="0.25">
      <c r="B21" s="5" t="s">
        <v>68</v>
      </c>
      <c r="C21" s="5" t="s">
        <v>69</v>
      </c>
      <c r="D21" s="6">
        <v>1000</v>
      </c>
      <c r="E21" s="6">
        <v>0</v>
      </c>
      <c r="F21" s="5" t="s">
        <v>23</v>
      </c>
    </row>
    <row r="22" spans="1:7" x14ac:dyDescent="0.25">
      <c r="B22" s="5" t="s">
        <v>70</v>
      </c>
      <c r="C22" s="5" t="s">
        <v>62</v>
      </c>
      <c r="D22" s="6">
        <v>1000</v>
      </c>
      <c r="E22" s="6">
        <v>6000</v>
      </c>
      <c r="F22" s="5" t="s">
        <v>23</v>
      </c>
    </row>
    <row r="23" spans="1:7" x14ac:dyDescent="0.25">
      <c r="B23" s="5" t="s">
        <v>71</v>
      </c>
      <c r="C23" s="5" t="s">
        <v>62</v>
      </c>
      <c r="D23" s="6">
        <v>1000</v>
      </c>
      <c r="E23" s="6">
        <v>0</v>
      </c>
      <c r="F23" s="5" t="s">
        <v>23</v>
      </c>
    </row>
    <row r="24" spans="1:7" ht="15.75" thickBot="1" x14ac:dyDescent="0.3">
      <c r="B24" s="3" t="s">
        <v>72</v>
      </c>
      <c r="C24" s="3" t="s">
        <v>62</v>
      </c>
      <c r="D24" s="7">
        <v>1000</v>
      </c>
      <c r="E24" s="7">
        <v>0</v>
      </c>
      <c r="F24" s="3" t="s">
        <v>23</v>
      </c>
    </row>
    <row r="27" spans="1:7" ht="15.75" thickBot="1" x14ac:dyDescent="0.3">
      <c r="A27" t="s">
        <v>17</v>
      </c>
    </row>
    <row r="28" spans="1:7" ht="15.75" thickBot="1" x14ac:dyDescent="0.3">
      <c r="B28" s="4" t="s">
        <v>11</v>
      </c>
      <c r="C28" s="4" t="s">
        <v>12</v>
      </c>
      <c r="D28" s="4" t="s">
        <v>18</v>
      </c>
      <c r="E28" s="4" t="s">
        <v>19</v>
      </c>
      <c r="F28" s="4" t="s">
        <v>20</v>
      </c>
      <c r="G28" s="4" t="s">
        <v>21</v>
      </c>
    </row>
    <row r="29" spans="1:7" x14ac:dyDescent="0.25">
      <c r="B29" s="5" t="s">
        <v>25</v>
      </c>
      <c r="C29" s="5" t="s">
        <v>73</v>
      </c>
      <c r="D29" s="6">
        <v>600</v>
      </c>
      <c r="E29" s="5" t="s">
        <v>26</v>
      </c>
      <c r="F29" s="5" t="s">
        <v>24</v>
      </c>
      <c r="G29" s="5">
        <v>99400</v>
      </c>
    </row>
    <row r="30" spans="1:7" x14ac:dyDescent="0.25">
      <c r="B30" s="5" t="s">
        <v>28</v>
      </c>
      <c r="C30" s="5" t="s">
        <v>74</v>
      </c>
      <c r="D30" s="6">
        <v>300</v>
      </c>
      <c r="E30" s="5" t="s">
        <v>29</v>
      </c>
      <c r="F30" s="5" t="s">
        <v>24</v>
      </c>
      <c r="G30" s="5">
        <v>79700</v>
      </c>
    </row>
    <row r="31" spans="1:7" x14ac:dyDescent="0.25">
      <c r="B31" s="5" t="s">
        <v>75</v>
      </c>
      <c r="C31" s="5" t="s">
        <v>76</v>
      </c>
      <c r="D31" s="6">
        <v>300</v>
      </c>
      <c r="E31" s="5" t="s">
        <v>77</v>
      </c>
      <c r="F31" s="5" t="s">
        <v>27</v>
      </c>
      <c r="G31" s="5">
        <v>0</v>
      </c>
    </row>
    <row r="32" spans="1:7" x14ac:dyDescent="0.25">
      <c r="B32" s="5" t="s">
        <v>22</v>
      </c>
      <c r="C32" s="5" t="s">
        <v>78</v>
      </c>
      <c r="D32" s="6">
        <v>12</v>
      </c>
      <c r="E32" s="5" t="s">
        <v>79</v>
      </c>
      <c r="F32" s="5" t="s">
        <v>24</v>
      </c>
      <c r="G32" s="5">
        <v>3</v>
      </c>
    </row>
    <row r="33" spans="2:7" x14ac:dyDescent="0.25">
      <c r="B33" s="5" t="s">
        <v>68</v>
      </c>
      <c r="C33" s="5" t="s">
        <v>69</v>
      </c>
      <c r="D33" s="6">
        <v>0</v>
      </c>
      <c r="E33" s="5" t="s">
        <v>80</v>
      </c>
      <c r="F33" s="5" t="s">
        <v>27</v>
      </c>
      <c r="G33" s="6">
        <v>0</v>
      </c>
    </row>
    <row r="34" spans="2:7" x14ac:dyDescent="0.25">
      <c r="B34" s="5" t="s">
        <v>70</v>
      </c>
      <c r="C34" s="5" t="s">
        <v>62</v>
      </c>
      <c r="D34" s="6">
        <v>6000</v>
      </c>
      <c r="E34" s="5" t="s">
        <v>81</v>
      </c>
      <c r="F34" s="5" t="s">
        <v>24</v>
      </c>
      <c r="G34" s="6">
        <v>6000</v>
      </c>
    </row>
    <row r="35" spans="2:7" x14ac:dyDescent="0.25">
      <c r="B35" s="5" t="s">
        <v>71</v>
      </c>
      <c r="C35" s="5" t="s">
        <v>62</v>
      </c>
      <c r="D35" s="6">
        <v>0</v>
      </c>
      <c r="E35" s="5" t="s">
        <v>82</v>
      </c>
      <c r="F35" s="5" t="s">
        <v>27</v>
      </c>
      <c r="G35" s="6">
        <v>0</v>
      </c>
    </row>
    <row r="36" spans="2:7" ht="15.75" thickBot="1" x14ac:dyDescent="0.3">
      <c r="B36" s="3" t="s">
        <v>72</v>
      </c>
      <c r="C36" s="3" t="s">
        <v>62</v>
      </c>
      <c r="D36" s="7">
        <v>0</v>
      </c>
      <c r="E36" s="3" t="s">
        <v>83</v>
      </c>
      <c r="F36" s="3" t="s">
        <v>27</v>
      </c>
      <c r="G36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N12" sqref="N12"/>
    </sheetView>
  </sheetViews>
  <sheetFormatPr defaultRowHeight="15" x14ac:dyDescent="0.25"/>
  <cols>
    <col min="1" max="1" width="2.28515625" customWidth="1"/>
    <col min="2" max="2" width="7.5703125" customWidth="1"/>
    <col min="3" max="3" width="34.42578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2" t="s">
        <v>30</v>
      </c>
    </row>
    <row r="2" spans="1:8" x14ac:dyDescent="0.25">
      <c r="A2" s="2" t="s">
        <v>2</v>
      </c>
    </row>
    <row r="3" spans="1:8" x14ac:dyDescent="0.25">
      <c r="A3" s="2" t="s">
        <v>64</v>
      </c>
    </row>
    <row r="6" spans="1:8" ht="15.75" thickBot="1" x14ac:dyDescent="0.3">
      <c r="A6" t="s">
        <v>15</v>
      </c>
    </row>
    <row r="7" spans="1:8" x14ac:dyDescent="0.25">
      <c r="B7" s="8"/>
      <c r="C7" s="8"/>
      <c r="D7" s="8" t="s">
        <v>31</v>
      </c>
      <c r="E7" s="8" t="s">
        <v>33</v>
      </c>
      <c r="F7" s="8" t="s">
        <v>35</v>
      </c>
      <c r="G7" s="8" t="s">
        <v>37</v>
      </c>
      <c r="H7" s="8" t="s">
        <v>37</v>
      </c>
    </row>
    <row r="8" spans="1:8" ht="15.75" thickBot="1" x14ac:dyDescent="0.3">
      <c r="B8" s="9" t="s">
        <v>11</v>
      </c>
      <c r="C8" s="9" t="s">
        <v>12</v>
      </c>
      <c r="D8" s="9" t="s">
        <v>32</v>
      </c>
      <c r="E8" s="9" t="s">
        <v>34</v>
      </c>
      <c r="F8" s="9" t="s">
        <v>36</v>
      </c>
      <c r="G8" s="9" t="s">
        <v>38</v>
      </c>
      <c r="H8" s="9" t="s">
        <v>39</v>
      </c>
    </row>
    <row r="9" spans="1:8" x14ac:dyDescent="0.25">
      <c r="B9" s="5" t="s">
        <v>68</v>
      </c>
      <c r="C9" s="5" t="s">
        <v>69</v>
      </c>
      <c r="D9" s="5">
        <v>0</v>
      </c>
      <c r="E9" s="5">
        <v>-3.9999999999999893</v>
      </c>
      <c r="F9" s="5">
        <v>80</v>
      </c>
      <c r="G9" s="5">
        <v>3.9999999999999893</v>
      </c>
      <c r="H9" s="5">
        <v>1E+30</v>
      </c>
    </row>
    <row r="10" spans="1:8" x14ac:dyDescent="0.25">
      <c r="B10" s="5" t="s">
        <v>70</v>
      </c>
      <c r="C10" s="5" t="s">
        <v>62</v>
      </c>
      <c r="D10" s="5">
        <v>6000</v>
      </c>
      <c r="E10" s="5">
        <v>0</v>
      </c>
      <c r="F10" s="5">
        <v>70</v>
      </c>
      <c r="G10" s="5">
        <v>1E+30</v>
      </c>
      <c r="H10" s="5">
        <v>3.3333333333333246</v>
      </c>
    </row>
    <row r="11" spans="1:8" x14ac:dyDescent="0.25">
      <c r="B11" s="5" t="s">
        <v>71</v>
      </c>
      <c r="C11" s="5" t="s">
        <v>62</v>
      </c>
      <c r="D11" s="5">
        <v>0</v>
      </c>
      <c r="E11" s="5">
        <v>-37.999999999999993</v>
      </c>
      <c r="F11" s="5">
        <v>60</v>
      </c>
      <c r="G11" s="5">
        <v>37.999999999999993</v>
      </c>
      <c r="H11" s="5">
        <v>1E+30</v>
      </c>
    </row>
    <row r="12" spans="1:8" ht="15.75" thickBot="1" x14ac:dyDescent="0.3">
      <c r="B12" s="3" t="s">
        <v>72</v>
      </c>
      <c r="C12" s="3" t="s">
        <v>62</v>
      </c>
      <c r="D12" s="3">
        <v>0</v>
      </c>
      <c r="E12" s="3">
        <v>-6</v>
      </c>
      <c r="F12" s="3">
        <v>50</v>
      </c>
      <c r="G12" s="3">
        <v>6</v>
      </c>
      <c r="H12" s="3">
        <v>1E+30</v>
      </c>
    </row>
    <row r="14" spans="1:8" ht="15.75" thickBot="1" x14ac:dyDescent="0.3">
      <c r="A14" t="s">
        <v>17</v>
      </c>
    </row>
    <row r="15" spans="1:8" x14ac:dyDescent="0.25">
      <c r="B15" s="8"/>
      <c r="C15" s="8"/>
      <c r="D15" s="8" t="s">
        <v>31</v>
      </c>
      <c r="E15" s="8" t="s">
        <v>40</v>
      </c>
      <c r="F15" s="8" t="s">
        <v>42</v>
      </c>
      <c r="G15" s="8" t="s">
        <v>37</v>
      </c>
      <c r="H15" s="8" t="s">
        <v>37</v>
      </c>
    </row>
    <row r="16" spans="1:8" ht="15.75" thickBot="1" x14ac:dyDescent="0.3">
      <c r="B16" s="9" t="s">
        <v>11</v>
      </c>
      <c r="C16" s="9" t="s">
        <v>12</v>
      </c>
      <c r="D16" s="9" t="s">
        <v>32</v>
      </c>
      <c r="E16" s="9" t="s">
        <v>41</v>
      </c>
      <c r="F16" s="9" t="s">
        <v>43</v>
      </c>
      <c r="G16" s="9" t="s">
        <v>38</v>
      </c>
      <c r="H16" s="9" t="s">
        <v>39</v>
      </c>
    </row>
    <row r="17" spans="2:8" x14ac:dyDescent="0.25">
      <c r="B17" s="5" t="s">
        <v>25</v>
      </c>
      <c r="C17" s="5" t="s">
        <v>73</v>
      </c>
      <c r="D17" s="5">
        <v>600</v>
      </c>
      <c r="E17" s="5">
        <v>0</v>
      </c>
      <c r="F17" s="5">
        <v>100000</v>
      </c>
      <c r="G17" s="5">
        <v>1E+30</v>
      </c>
      <c r="H17" s="5">
        <v>99400</v>
      </c>
    </row>
    <row r="18" spans="2:8" x14ac:dyDescent="0.25">
      <c r="B18" s="5" t="s">
        <v>28</v>
      </c>
      <c r="C18" s="5" t="s">
        <v>74</v>
      </c>
      <c r="D18" s="5">
        <v>300</v>
      </c>
      <c r="E18" s="5">
        <v>0</v>
      </c>
      <c r="F18" s="5">
        <v>80000</v>
      </c>
      <c r="G18" s="5">
        <v>1E+30</v>
      </c>
      <c r="H18" s="5">
        <v>79700</v>
      </c>
    </row>
    <row r="19" spans="2:8" x14ac:dyDescent="0.25">
      <c r="B19" s="5" t="s">
        <v>75</v>
      </c>
      <c r="C19" s="5" t="s">
        <v>76</v>
      </c>
      <c r="D19" s="5">
        <v>300</v>
      </c>
      <c r="E19" s="5">
        <v>1400</v>
      </c>
      <c r="F19" s="5">
        <v>300</v>
      </c>
      <c r="G19" s="5">
        <v>75.000000000000071</v>
      </c>
      <c r="H19" s="5">
        <v>300</v>
      </c>
    </row>
    <row r="20" spans="2:8" ht="15.75" thickBot="1" x14ac:dyDescent="0.3">
      <c r="B20" s="3" t="s">
        <v>22</v>
      </c>
      <c r="C20" s="3" t="s">
        <v>78</v>
      </c>
      <c r="D20" s="3">
        <v>12</v>
      </c>
      <c r="E20" s="3">
        <v>0</v>
      </c>
      <c r="F20" s="3">
        <v>15</v>
      </c>
      <c r="G20" s="3">
        <v>1E+30</v>
      </c>
      <c r="H20" s="3">
        <v>3.0000000000000031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activeCell="M30" sqref="M30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2" t="s">
        <v>44</v>
      </c>
    </row>
    <row r="2" spans="1:10" x14ac:dyDescent="0.25">
      <c r="A2" s="2" t="s">
        <v>2</v>
      </c>
    </row>
    <row r="3" spans="1:10" x14ac:dyDescent="0.25">
      <c r="A3" s="2" t="s">
        <v>84</v>
      </c>
    </row>
    <row r="5" spans="1:10" ht="15.75" thickBot="1" x14ac:dyDescent="0.3"/>
    <row r="6" spans="1:10" x14ac:dyDescent="0.25">
      <c r="B6" s="8"/>
      <c r="C6" s="8" t="s">
        <v>35</v>
      </c>
      <c r="D6" s="8"/>
    </row>
    <row r="7" spans="1:10" ht="15.75" thickBot="1" x14ac:dyDescent="0.3">
      <c r="B7" s="9" t="s">
        <v>11</v>
      </c>
      <c r="C7" s="9" t="s">
        <v>12</v>
      </c>
      <c r="D7" s="9" t="s">
        <v>32</v>
      </c>
    </row>
    <row r="8" spans="1:10" ht="15.75" thickBot="1" x14ac:dyDescent="0.3">
      <c r="B8" s="3" t="s">
        <v>66</v>
      </c>
      <c r="C8" s="3" t="s">
        <v>67</v>
      </c>
      <c r="D8" s="7">
        <v>420000</v>
      </c>
    </row>
    <row r="10" spans="1:10" ht="15.75" thickBot="1" x14ac:dyDescent="0.3"/>
    <row r="11" spans="1:10" x14ac:dyDescent="0.25">
      <c r="B11" s="8"/>
      <c r="C11" s="8" t="s">
        <v>45</v>
      </c>
      <c r="D11" s="8"/>
      <c r="F11" s="8" t="s">
        <v>46</v>
      </c>
      <c r="G11" s="8" t="s">
        <v>35</v>
      </c>
      <c r="I11" s="8" t="s">
        <v>49</v>
      </c>
      <c r="J11" s="8" t="s">
        <v>35</v>
      </c>
    </row>
    <row r="12" spans="1:10" ht="15.75" thickBot="1" x14ac:dyDescent="0.3">
      <c r="B12" s="9" t="s">
        <v>11</v>
      </c>
      <c r="C12" s="9" t="s">
        <v>12</v>
      </c>
      <c r="D12" s="9" t="s">
        <v>32</v>
      </c>
      <c r="F12" s="9" t="s">
        <v>47</v>
      </c>
      <c r="G12" s="9" t="s">
        <v>48</v>
      </c>
      <c r="I12" s="9" t="s">
        <v>47</v>
      </c>
      <c r="J12" s="9" t="s">
        <v>48</v>
      </c>
    </row>
    <row r="13" spans="1:10" x14ac:dyDescent="0.25">
      <c r="B13" s="5" t="s">
        <v>68</v>
      </c>
      <c r="C13" s="5" t="s">
        <v>69</v>
      </c>
      <c r="D13" s="6">
        <v>0</v>
      </c>
      <c r="F13" s="6">
        <v>0</v>
      </c>
      <c r="G13" s="6">
        <v>420000</v>
      </c>
      <c r="I13" s="6">
        <v>0</v>
      </c>
      <c r="J13" s="6">
        <v>420000</v>
      </c>
    </row>
    <row r="14" spans="1:10" x14ac:dyDescent="0.25">
      <c r="B14" s="5" t="s">
        <v>70</v>
      </c>
      <c r="C14" s="5" t="s">
        <v>62</v>
      </c>
      <c r="D14" s="6">
        <v>6000</v>
      </c>
      <c r="F14" s="6">
        <v>0</v>
      </c>
      <c r="G14" s="6">
        <v>0</v>
      </c>
      <c r="I14" s="6">
        <v>6000</v>
      </c>
      <c r="J14" s="6">
        <v>420000</v>
      </c>
    </row>
    <row r="15" spans="1:10" x14ac:dyDescent="0.25">
      <c r="B15" s="5" t="s">
        <v>71</v>
      </c>
      <c r="C15" s="5" t="s">
        <v>62</v>
      </c>
      <c r="D15" s="6">
        <v>0</v>
      </c>
      <c r="F15" s="6">
        <v>0</v>
      </c>
      <c r="G15" s="6">
        <v>420000</v>
      </c>
      <c r="I15" s="6">
        <v>0</v>
      </c>
      <c r="J15" s="6">
        <v>420000</v>
      </c>
    </row>
    <row r="16" spans="1:10" ht="15.75" thickBot="1" x14ac:dyDescent="0.3">
      <c r="B16" s="3" t="s">
        <v>72</v>
      </c>
      <c r="C16" s="3" t="s">
        <v>62</v>
      </c>
      <c r="D16" s="7">
        <v>0</v>
      </c>
      <c r="F16" s="7">
        <v>0</v>
      </c>
      <c r="G16" s="7">
        <v>420000</v>
      </c>
      <c r="I16" s="7">
        <v>0</v>
      </c>
      <c r="J16" s="7">
        <v>420000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Отчет о результатах 1</vt:lpstr>
      <vt:lpstr>Отчет об устойчивости 1</vt:lpstr>
      <vt:lpstr>Отчет о пределах 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Антон Белов</cp:lastModifiedBy>
  <dcterms:created xsi:type="dcterms:W3CDTF">2021-09-19T18:40:57Z</dcterms:created>
  <dcterms:modified xsi:type="dcterms:W3CDTF">2021-09-22T19:03:09Z</dcterms:modified>
</cp:coreProperties>
</file>