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es\SUAI_5sem\Applied_Optimization_Models\Lab_TessierAshpoule\KursWork\"/>
    </mc:Choice>
  </mc:AlternateContent>
  <xr:revisionPtr revIDLastSave="0" documentId="13_ncr:1_{59575E6D-4236-4E04-AF20-4B00DC8A27ED}" xr6:coauthVersionLast="47" xr6:coauthVersionMax="47" xr10:uidLastSave="{00000000-0000-0000-0000-000000000000}"/>
  <bookViews>
    <workbookView xWindow="1080" yWindow="1080" windowWidth="13170" windowHeight="13710" tabRatio="500" xr2:uid="{00000000-000D-0000-FFFF-FFFF00000000}"/>
  </bookViews>
  <sheets>
    <sheet name="Условие" sheetId="3" r:id="rId1"/>
  </sheets>
  <definedNames>
    <definedName name="solver_adj" localSheetId="0" hidden="1">Условие!$D$15:$J$19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Условие!$D$29:$J$29</definedName>
    <definedName name="solver_lhs2" localSheetId="0" hidden="1">Условие!$K$15:$K$19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Условие!$O$32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Условие!$D$31:$J$31</definedName>
    <definedName name="solver_rhs2" localSheetId="0" hidden="1">Условие!$M$15:$M$19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1" i="3" l="1"/>
  <c r="F31" i="3"/>
  <c r="G31" i="3"/>
  <c r="H31" i="3"/>
  <c r="I31" i="3"/>
  <c r="E31" i="3"/>
  <c r="D31" i="3"/>
  <c r="C17" i="3"/>
  <c r="M17" i="3" s="1"/>
  <c r="C18" i="3"/>
  <c r="M18" i="3" s="1"/>
  <c r="C19" i="3"/>
  <c r="C16" i="3"/>
  <c r="M16" i="3" s="1"/>
  <c r="C15" i="3"/>
  <c r="M15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E27" i="3"/>
  <c r="F27" i="3"/>
  <c r="G27" i="3"/>
  <c r="H27" i="3"/>
  <c r="I27" i="3"/>
  <c r="J27" i="3"/>
  <c r="D27" i="3"/>
  <c r="M19" i="3"/>
  <c r="K18" i="3"/>
  <c r="N18" i="3" s="1"/>
  <c r="D29" i="3" l="1"/>
  <c r="D32" i="3" s="1"/>
  <c r="H29" i="3"/>
  <c r="H32" i="3" s="1"/>
  <c r="G29" i="3"/>
  <c r="G32" i="3" s="1"/>
  <c r="I29" i="3"/>
  <c r="I32" i="3" s="1"/>
  <c r="F29" i="3"/>
  <c r="F32" i="3" s="1"/>
  <c r="J29" i="3"/>
  <c r="J32" i="3" s="1"/>
  <c r="E29" i="3"/>
  <c r="E32" i="3" s="1"/>
  <c r="K16" i="3"/>
  <c r="N16" i="3" s="1"/>
  <c r="K17" i="3"/>
  <c r="N17" i="3" s="1"/>
  <c r="K15" i="3"/>
  <c r="N15" i="3" s="1"/>
  <c r="O18" i="3"/>
  <c r="K19" i="3" l="1"/>
  <c r="N19" i="3" s="1"/>
  <c r="K32" i="3"/>
  <c r="O16" i="3"/>
  <c r="O17" i="3"/>
  <c r="O15" i="3"/>
  <c r="O32" i="3" l="1"/>
  <c r="O19" i="3"/>
</calcChain>
</file>

<file path=xl/sharedStrings.xml><?xml version="1.0" encoding="utf-8"?>
<sst xmlns="http://schemas.openxmlformats.org/spreadsheetml/2006/main" count="84" uniqueCount="38">
  <si>
    <t>Тип</t>
  </si>
  <si>
    <t>П1</t>
  </si>
  <si>
    <t>П2</t>
  </si>
  <si>
    <t>П3</t>
  </si>
  <si>
    <t>П4</t>
  </si>
  <si>
    <t>П5</t>
  </si>
  <si>
    <t>П6</t>
  </si>
  <si>
    <t>П7</t>
  </si>
  <si>
    <t>$</t>
  </si>
  <si>
    <t>-</t>
  </si>
  <si>
    <t>Линия 1</t>
  </si>
  <si>
    <t>Линия 2</t>
  </si>
  <si>
    <t>Линия 3</t>
  </si>
  <si>
    <t>Линия 4</t>
  </si>
  <si>
    <t>Линия 5</t>
  </si>
  <si>
    <t>Б1</t>
  </si>
  <si>
    <t>Б2</t>
  </si>
  <si>
    <t>Б3</t>
  </si>
  <si>
    <t>Б4</t>
  </si>
  <si>
    <t>Б5</t>
  </si>
  <si>
    <t>Б6</t>
  </si>
  <si>
    <t>Б7</t>
  </si>
  <si>
    <t xml:space="preserve">Стоимость </t>
  </si>
  <si>
    <t>шт.</t>
  </si>
  <si>
    <t>Потребность</t>
  </si>
  <si>
    <t>Условие</t>
  </si>
  <si>
    <t>Затраченно</t>
  </si>
  <si>
    <t>Загруженность линии</t>
  </si>
  <si>
    <t>&lt;=</t>
  </si>
  <si>
    <t>Кол</t>
  </si>
  <si>
    <t>Прибыль</t>
  </si>
  <si>
    <t xml:space="preserve">Всего </t>
  </si>
  <si>
    <t xml:space="preserve">Целевая функция  </t>
  </si>
  <si>
    <t xml:space="preserve">L = </t>
  </si>
  <si>
    <t>Произведенно</t>
  </si>
  <si>
    <t>Стоимость работы</t>
  </si>
  <si>
    <t>Время работы</t>
  </si>
  <si>
    <t>1 ч. работы,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</si>
</sst>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9" xfId="0" applyNumberFormat="1" applyBorder="1"/>
    <xf numFmtId="0" fontId="0" fillId="0" borderId="13" xfId="0" applyBorder="1" applyAlignment="1">
      <alignment horizontal="center"/>
    </xf>
    <xf numFmtId="1" fontId="0" fillId="0" borderId="15" xfId="0" applyNumberFormat="1" applyBorder="1"/>
    <xf numFmtId="1" fontId="0" fillId="0" borderId="18" xfId="0" applyNumberFormat="1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26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4" xfId="0" applyBorder="1"/>
    <xf numFmtId="0" fontId="0" fillId="0" borderId="19" xfId="0" applyBorder="1"/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0" borderId="0" xfId="0" applyNumberFormat="1" applyBorder="1"/>
    <xf numFmtId="1" fontId="0" fillId="0" borderId="23" xfId="0" applyNumberFormat="1" applyBorder="1"/>
    <xf numFmtId="1" fontId="0" fillId="0" borderId="24" xfId="0" applyNumberFormat="1" applyBorder="1"/>
    <xf numFmtId="1" fontId="0" fillId="0" borderId="17" xfId="0" applyNumberFormat="1" applyBorder="1"/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0" fontId="0" fillId="0" borderId="2" xfId="0" applyBorder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7" xfId="0" applyFill="1" applyBorder="1"/>
    <xf numFmtId="0" fontId="0" fillId="2" borderId="17" xfId="0" applyFill="1" applyBorder="1"/>
    <xf numFmtId="0" fontId="0" fillId="2" borderId="14" xfId="0" applyFill="1" applyBorder="1"/>
    <xf numFmtId="164" fontId="0" fillId="0" borderId="33" xfId="0" applyNumberFormat="1" applyBorder="1"/>
    <xf numFmtId="164" fontId="0" fillId="0" borderId="12" xfId="0" applyNumberFormat="1" applyBorder="1"/>
    <xf numFmtId="0" fontId="0" fillId="2" borderId="8" xfId="0" applyFill="1" applyBorder="1"/>
    <xf numFmtId="164" fontId="0" fillId="0" borderId="34" xfId="0" applyNumberFormat="1" applyBorder="1"/>
    <xf numFmtId="1" fontId="0" fillId="0" borderId="17" xfId="0" applyNumberFormat="1" applyBorder="1" applyAlignment="1">
      <alignment horizontal="center"/>
    </xf>
    <xf numFmtId="0" fontId="0" fillId="0" borderId="27" xfId="0" applyBorder="1"/>
    <xf numFmtId="1" fontId="0" fillId="0" borderId="37" xfId="0" applyNumberFormat="1" applyBorder="1" applyAlignment="1">
      <alignment horizontal="center"/>
    </xf>
    <xf numFmtId="1" fontId="0" fillId="0" borderId="27" xfId="0" applyNumberFormat="1" applyBorder="1"/>
    <xf numFmtId="1" fontId="0" fillId="0" borderId="5" xfId="0" applyNumberFormat="1" applyBorder="1"/>
    <xf numFmtId="1" fontId="0" fillId="0" borderId="1" xfId="0" applyNumberFormat="1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2" borderId="0" xfId="0" applyFill="1" applyBorder="1"/>
    <xf numFmtId="0" fontId="0" fillId="0" borderId="29" xfId="0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88DB-2685-4976-B63E-1E783669F9E3}">
  <dimension ref="A1:S66"/>
  <sheetViews>
    <sheetView tabSelected="1" zoomScale="115" zoomScaleNormal="115" workbookViewId="0">
      <selection activeCell="N11" sqref="N11"/>
    </sheetView>
  </sheetViews>
  <sheetFormatPr defaultRowHeight="15" x14ac:dyDescent="0.25"/>
  <cols>
    <col min="1" max="1" width="3" customWidth="1"/>
    <col min="2" max="2" width="12.42578125" bestFit="1" customWidth="1"/>
    <col min="3" max="3" width="7.7109375" customWidth="1"/>
    <col min="4" max="7" width="8.28515625" bestFit="1" customWidth="1"/>
    <col min="8" max="9" width="7.28515625" bestFit="1" customWidth="1"/>
    <col min="10" max="10" width="8.28515625" bestFit="1" customWidth="1"/>
    <col min="11" max="11" width="14.140625" bestFit="1" customWidth="1"/>
    <col min="12" max="12" width="3" bestFit="1" customWidth="1"/>
    <col min="13" max="13" width="5.5703125" bestFit="1" customWidth="1"/>
    <col min="14" max="14" width="18.140625" bestFit="1" customWidth="1"/>
    <col min="15" max="15" width="8.28515625" bestFit="1" customWidth="1"/>
    <col min="16" max="16" width="17.42578125" customWidth="1"/>
  </cols>
  <sheetData>
    <row r="1" spans="1:19" x14ac:dyDescent="0.25">
      <c r="A1" s="2"/>
      <c r="B1" s="2"/>
      <c r="C1" s="3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</row>
    <row r="2" spans="1:19" ht="21" x14ac:dyDescent="0.25">
      <c r="A2" s="2"/>
      <c r="B2" s="40" t="s">
        <v>25</v>
      </c>
      <c r="C2" s="71" t="s">
        <v>0</v>
      </c>
      <c r="D2" s="44" t="s">
        <v>1</v>
      </c>
      <c r="E2" s="44" t="s">
        <v>2</v>
      </c>
      <c r="F2" s="44" t="s">
        <v>3</v>
      </c>
      <c r="G2" s="44" t="s">
        <v>4</v>
      </c>
      <c r="H2" s="44" t="s">
        <v>5</v>
      </c>
      <c r="I2" s="44" t="s">
        <v>6</v>
      </c>
      <c r="J2" s="44" t="s">
        <v>7</v>
      </c>
      <c r="K2" s="45" t="s">
        <v>37</v>
      </c>
      <c r="L2" s="2"/>
      <c r="M2" s="2"/>
      <c r="N2" s="2"/>
      <c r="O2" s="2"/>
      <c r="P2" s="2"/>
      <c r="Q2" s="2"/>
      <c r="R2" s="2"/>
    </row>
    <row r="3" spans="1:19" x14ac:dyDescent="0.25">
      <c r="A3" s="2"/>
      <c r="B3" s="41" t="s">
        <v>10</v>
      </c>
      <c r="C3" s="10">
        <v>3</v>
      </c>
      <c r="D3" s="4">
        <v>0.5</v>
      </c>
      <c r="E3" s="4">
        <v>0.7</v>
      </c>
      <c r="F3" s="4">
        <v>0.8</v>
      </c>
      <c r="G3" s="4">
        <v>0.4</v>
      </c>
      <c r="H3" s="4">
        <v>0.7</v>
      </c>
      <c r="I3" s="4">
        <v>0.8</v>
      </c>
      <c r="J3" s="36">
        <v>0.5</v>
      </c>
      <c r="K3" s="37">
        <v>20</v>
      </c>
      <c r="L3" s="2"/>
      <c r="M3" s="2"/>
      <c r="N3" s="2"/>
      <c r="O3" s="2"/>
      <c r="P3" s="2"/>
      <c r="Q3" s="2"/>
      <c r="R3" s="2"/>
    </row>
    <row r="4" spans="1:19" x14ac:dyDescent="0.25">
      <c r="A4" s="2"/>
      <c r="B4" s="42" t="s">
        <v>11</v>
      </c>
      <c r="C4" s="12">
        <v>3</v>
      </c>
      <c r="D4" s="4">
        <v>0.65</v>
      </c>
      <c r="E4" s="4">
        <v>0.91</v>
      </c>
      <c r="F4" s="4">
        <v>1.04</v>
      </c>
      <c r="G4" s="4" t="s">
        <v>9</v>
      </c>
      <c r="H4" s="4">
        <v>0.91</v>
      </c>
      <c r="I4" s="4">
        <v>1.04</v>
      </c>
      <c r="J4" s="37">
        <v>0.63</v>
      </c>
      <c r="K4" s="37">
        <v>15</v>
      </c>
      <c r="L4" s="2"/>
      <c r="M4" s="2"/>
      <c r="N4" s="2"/>
      <c r="O4" s="2"/>
      <c r="P4" s="2"/>
      <c r="Q4" s="2"/>
      <c r="R4" s="2"/>
    </row>
    <row r="5" spans="1:19" x14ac:dyDescent="0.25">
      <c r="A5" s="2"/>
      <c r="B5" s="42" t="s">
        <v>12</v>
      </c>
      <c r="C5" s="12">
        <v>2</v>
      </c>
      <c r="D5" s="4">
        <v>0.35</v>
      </c>
      <c r="E5" s="4">
        <v>0.49</v>
      </c>
      <c r="F5" s="4">
        <v>0.56000000000000005</v>
      </c>
      <c r="G5" s="4">
        <v>0.28000000000000003</v>
      </c>
      <c r="H5" s="4">
        <v>0.49</v>
      </c>
      <c r="I5" s="4">
        <v>0.56000000000000005</v>
      </c>
      <c r="J5" s="37">
        <v>0.35</v>
      </c>
      <c r="K5" s="37">
        <v>30</v>
      </c>
      <c r="L5" s="2"/>
      <c r="M5" s="2"/>
      <c r="N5" s="2"/>
      <c r="O5" s="2"/>
      <c r="P5" s="2"/>
      <c r="Q5" s="2"/>
      <c r="R5" s="2"/>
    </row>
    <row r="6" spans="1:19" x14ac:dyDescent="0.25">
      <c r="A6" s="2"/>
      <c r="B6" s="42" t="s">
        <v>13</v>
      </c>
      <c r="C6" s="12">
        <v>2</v>
      </c>
      <c r="D6" s="4">
        <v>0.25</v>
      </c>
      <c r="E6" s="4">
        <v>0.35</v>
      </c>
      <c r="F6" s="4">
        <v>0.4</v>
      </c>
      <c r="G6" s="4" t="s">
        <v>9</v>
      </c>
      <c r="H6" s="4">
        <v>0.35</v>
      </c>
      <c r="I6" s="4">
        <v>0.4</v>
      </c>
      <c r="J6" s="37">
        <v>0.25</v>
      </c>
      <c r="K6" s="37">
        <v>40</v>
      </c>
      <c r="L6" s="2"/>
      <c r="M6" s="2"/>
      <c r="N6" s="2"/>
      <c r="O6" s="2"/>
      <c r="P6" s="2"/>
      <c r="Q6" s="2"/>
      <c r="R6" s="2"/>
    </row>
    <row r="7" spans="1:19" x14ac:dyDescent="0.25">
      <c r="A7" s="2"/>
      <c r="B7" s="43" t="s">
        <v>14</v>
      </c>
      <c r="C7" s="8">
        <v>1</v>
      </c>
      <c r="D7" s="39" t="s">
        <v>9</v>
      </c>
      <c r="E7" s="39">
        <v>0.28000000000000003</v>
      </c>
      <c r="F7" s="39">
        <v>0.32</v>
      </c>
      <c r="G7" s="39">
        <v>0.16</v>
      </c>
      <c r="H7" s="39">
        <v>0.28000000000000003</v>
      </c>
      <c r="I7" s="39">
        <v>0.32</v>
      </c>
      <c r="J7" s="7">
        <v>0.2</v>
      </c>
      <c r="K7" s="7">
        <v>50</v>
      </c>
      <c r="L7" s="2"/>
      <c r="M7" s="2"/>
      <c r="N7" s="2"/>
      <c r="O7" s="2"/>
      <c r="P7" s="2"/>
      <c r="Q7" s="2"/>
      <c r="R7" s="2"/>
    </row>
    <row r="8" spans="1:1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x14ac:dyDescent="0.25">
      <c r="A9" s="2"/>
      <c r="B9" s="2"/>
      <c r="C9" s="2"/>
      <c r="D9" s="46" t="s">
        <v>15</v>
      </c>
      <c r="E9" s="47" t="s">
        <v>16</v>
      </c>
      <c r="F9" s="47" t="s">
        <v>17</v>
      </c>
      <c r="G9" s="47" t="s">
        <v>18</v>
      </c>
      <c r="H9" s="47" t="s">
        <v>19</v>
      </c>
      <c r="I9" s="47" t="s">
        <v>20</v>
      </c>
      <c r="J9" s="48" t="s">
        <v>21</v>
      </c>
      <c r="K9" s="2"/>
      <c r="L9" s="2"/>
      <c r="M9" s="2"/>
      <c r="N9" s="2"/>
      <c r="O9" s="2"/>
      <c r="P9" s="2"/>
      <c r="Q9" s="2"/>
      <c r="R9" s="2"/>
    </row>
    <row r="10" spans="1:19" x14ac:dyDescent="0.25">
      <c r="A10" s="2"/>
      <c r="B10" s="76" t="s">
        <v>24</v>
      </c>
      <c r="C10" s="77"/>
      <c r="D10" s="49">
        <v>3500</v>
      </c>
      <c r="E10" s="50">
        <v>1000</v>
      </c>
      <c r="F10" s="50">
        <v>1000</v>
      </c>
      <c r="G10" s="50">
        <v>2000</v>
      </c>
      <c r="H10" s="50">
        <v>800</v>
      </c>
      <c r="I10" s="50">
        <v>200</v>
      </c>
      <c r="J10" s="36">
        <v>1000</v>
      </c>
      <c r="K10" s="41" t="s">
        <v>23</v>
      </c>
      <c r="L10" s="2"/>
      <c r="M10" s="2"/>
      <c r="N10" s="2"/>
      <c r="O10" s="2"/>
      <c r="P10" s="2"/>
      <c r="Q10" s="2"/>
      <c r="R10" s="2"/>
    </row>
    <row r="11" spans="1:19" x14ac:dyDescent="0.25">
      <c r="A11" s="2"/>
      <c r="B11" s="78" t="s">
        <v>22</v>
      </c>
      <c r="C11" s="79"/>
      <c r="D11" s="9">
        <v>25</v>
      </c>
      <c r="E11" s="39">
        <v>26</v>
      </c>
      <c r="F11" s="39">
        <v>28</v>
      </c>
      <c r="G11" s="39">
        <v>24</v>
      </c>
      <c r="H11" s="39">
        <v>27</v>
      </c>
      <c r="I11" s="39">
        <v>29</v>
      </c>
      <c r="J11" s="7">
        <v>23</v>
      </c>
      <c r="K11" s="43" t="s">
        <v>8</v>
      </c>
      <c r="L11" s="2"/>
      <c r="M11" s="2"/>
      <c r="N11" s="2"/>
      <c r="O11" s="2"/>
      <c r="P11" s="2"/>
      <c r="Q11" s="2"/>
      <c r="R11" s="2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ht="21" customHeight="1" x14ac:dyDescent="0.25">
      <c r="A13" s="6"/>
      <c r="B13" s="85" t="s">
        <v>26</v>
      </c>
      <c r="C13" s="86"/>
      <c r="D13" s="53"/>
      <c r="E13" s="53"/>
      <c r="F13" s="53"/>
      <c r="G13" s="53"/>
      <c r="H13" s="53"/>
      <c r="I13" s="53"/>
      <c r="J13" s="53"/>
      <c r="K13" s="53"/>
      <c r="L13" s="67"/>
      <c r="M13" s="67"/>
      <c r="N13" s="53"/>
      <c r="O13" s="53"/>
      <c r="P13" s="53"/>
      <c r="Q13" s="2"/>
      <c r="R13" s="2"/>
      <c r="S13" s="1"/>
    </row>
    <row r="14" spans="1:19" ht="21.75" thickBot="1" x14ac:dyDescent="0.3">
      <c r="A14" s="6"/>
      <c r="B14" s="52"/>
      <c r="C14" s="51" t="s">
        <v>29</v>
      </c>
      <c r="D14" s="15" t="s">
        <v>1</v>
      </c>
      <c r="E14" s="69" t="s">
        <v>2</v>
      </c>
      <c r="F14" s="69" t="s">
        <v>3</v>
      </c>
      <c r="G14" s="69" t="s">
        <v>4</v>
      </c>
      <c r="H14" s="69" t="s">
        <v>5</v>
      </c>
      <c r="I14" s="69" t="s">
        <v>6</v>
      </c>
      <c r="J14" s="69" t="s">
        <v>7</v>
      </c>
      <c r="K14" s="70" t="s">
        <v>36</v>
      </c>
      <c r="L14" s="53"/>
      <c r="M14" s="53"/>
      <c r="N14" s="68" t="s">
        <v>35</v>
      </c>
      <c r="O14" s="87" t="s">
        <v>27</v>
      </c>
      <c r="P14" s="88"/>
      <c r="Q14" s="54"/>
      <c r="R14" s="2"/>
      <c r="S14" s="1"/>
    </row>
    <row r="15" spans="1:19" x14ac:dyDescent="0.25">
      <c r="A15" s="2"/>
      <c r="B15" s="41" t="s">
        <v>10</v>
      </c>
      <c r="C15" s="5">
        <f>C3</f>
        <v>3</v>
      </c>
      <c r="D15" s="29">
        <v>628</v>
      </c>
      <c r="E15" s="30">
        <v>0</v>
      </c>
      <c r="F15" s="30">
        <v>523.99999999999977</v>
      </c>
      <c r="G15" s="30">
        <v>0</v>
      </c>
      <c r="H15" s="30">
        <v>0</v>
      </c>
      <c r="I15" s="30">
        <v>0</v>
      </c>
      <c r="J15" s="30">
        <v>0</v>
      </c>
      <c r="K15" s="11">
        <f>SUM(D15:J15)</f>
        <v>1151.9999999999998</v>
      </c>
      <c r="L15" s="24" t="s">
        <v>28</v>
      </c>
      <c r="M15" s="25">
        <f>24*16*C15</f>
        <v>1152</v>
      </c>
      <c r="N15" s="55">
        <f>K15*K3</f>
        <v>23039.999999999996</v>
      </c>
      <c r="O15" s="41">
        <f t="shared" ref="O15" si="0">K15/M15</f>
        <v>0.99999999999999978</v>
      </c>
      <c r="P15" s="2"/>
      <c r="Q15" s="2"/>
      <c r="R15" s="2"/>
      <c r="S15" s="1"/>
    </row>
    <row r="16" spans="1:19" x14ac:dyDescent="0.25">
      <c r="A16" s="2"/>
      <c r="B16" s="42" t="s">
        <v>11</v>
      </c>
      <c r="C16" s="5">
        <f>C4</f>
        <v>3</v>
      </c>
      <c r="D16" s="31">
        <v>522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630</v>
      </c>
      <c r="K16" s="13">
        <f>SUM(D16:J16)</f>
        <v>1152</v>
      </c>
      <c r="L16" s="16" t="s">
        <v>28</v>
      </c>
      <c r="M16" s="26">
        <f t="shared" ref="M16:M19" si="1">24*16*C16</f>
        <v>1152</v>
      </c>
      <c r="N16" s="56">
        <f>K16*K4</f>
        <v>17280</v>
      </c>
      <c r="O16" s="42">
        <f>K16/M16</f>
        <v>1</v>
      </c>
      <c r="P16" s="2"/>
      <c r="Q16" s="2"/>
      <c r="R16" s="2"/>
      <c r="S16" s="1"/>
    </row>
    <row r="17" spans="1:19" x14ac:dyDescent="0.25">
      <c r="A17" s="2"/>
      <c r="B17" s="42" t="s">
        <v>12</v>
      </c>
      <c r="C17" s="5">
        <f t="shared" ref="C17:C19" si="2">C5</f>
        <v>2</v>
      </c>
      <c r="D17" s="31">
        <v>504.32307692307671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13">
        <f>SUM(D17:J17)</f>
        <v>504.32307692307671</v>
      </c>
      <c r="L17" s="16" t="s">
        <v>28</v>
      </c>
      <c r="M17" s="26">
        <f t="shared" si="1"/>
        <v>768</v>
      </c>
      <c r="N17" s="56">
        <f>K17*K5</f>
        <v>15129.692307692301</v>
      </c>
      <c r="O17" s="42">
        <f>K17/M17</f>
        <v>0.65667067307692284</v>
      </c>
      <c r="P17" s="2"/>
      <c r="Q17" s="2"/>
      <c r="R17" s="2"/>
      <c r="S17" s="1"/>
    </row>
    <row r="18" spans="1:19" x14ac:dyDescent="0.25">
      <c r="A18" s="2"/>
      <c r="B18" s="42" t="s">
        <v>13</v>
      </c>
      <c r="C18" s="5">
        <f t="shared" si="2"/>
        <v>2</v>
      </c>
      <c r="D18" s="31">
        <v>0</v>
      </c>
      <c r="E18" s="32">
        <v>349.99999999999994</v>
      </c>
      <c r="F18" s="32">
        <v>138.00000000000011</v>
      </c>
      <c r="G18" s="32">
        <v>0</v>
      </c>
      <c r="H18" s="32">
        <v>199.99999999999989</v>
      </c>
      <c r="I18" s="32">
        <v>80</v>
      </c>
      <c r="J18" s="32">
        <v>0</v>
      </c>
      <c r="K18" s="13">
        <f>SUM(D18:J18)</f>
        <v>768</v>
      </c>
      <c r="L18" s="16" t="s">
        <v>28</v>
      </c>
      <c r="M18" s="26">
        <f t="shared" si="1"/>
        <v>768</v>
      </c>
      <c r="N18" s="56">
        <f>K18*K6</f>
        <v>30720</v>
      </c>
      <c r="O18" s="42">
        <f>K18/M18</f>
        <v>1</v>
      </c>
      <c r="P18" s="2"/>
      <c r="Q18" s="2"/>
      <c r="R18" s="2"/>
      <c r="S18" s="1"/>
    </row>
    <row r="19" spans="1:19" ht="15.75" thickBot="1" x14ac:dyDescent="0.3">
      <c r="A19" s="2"/>
      <c r="B19" s="43" t="s">
        <v>14</v>
      </c>
      <c r="C19" s="38">
        <f t="shared" si="2"/>
        <v>1</v>
      </c>
      <c r="D19" s="33">
        <v>0</v>
      </c>
      <c r="E19" s="34">
        <v>0</v>
      </c>
      <c r="F19" s="34">
        <v>0</v>
      </c>
      <c r="G19" s="34">
        <v>320</v>
      </c>
      <c r="H19" s="34">
        <v>64.000000000000014</v>
      </c>
      <c r="I19" s="34">
        <v>0</v>
      </c>
      <c r="J19" s="34">
        <v>0</v>
      </c>
      <c r="K19" s="14">
        <f>SUM(D19:J19)</f>
        <v>384</v>
      </c>
      <c r="L19" s="27" t="s">
        <v>28</v>
      </c>
      <c r="M19" s="28">
        <f t="shared" si="1"/>
        <v>384</v>
      </c>
      <c r="N19" s="58">
        <f>K19*K7</f>
        <v>19200</v>
      </c>
      <c r="O19" s="42">
        <f>K19/M19</f>
        <v>1</v>
      </c>
      <c r="P19" s="2"/>
      <c r="Q19" s="2"/>
      <c r="R19" s="2"/>
      <c r="S19" s="1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7"/>
      <c r="P20" s="2"/>
      <c r="Q20" s="2"/>
      <c r="R20" s="2"/>
      <c r="S20" s="1"/>
    </row>
    <row r="21" spans="1:19" ht="21" customHeight="1" x14ac:dyDescent="0.25">
      <c r="A21" s="2"/>
      <c r="B21" s="89" t="s">
        <v>34</v>
      </c>
      <c r="C21" s="9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 x14ac:dyDescent="0.25">
      <c r="A22" s="2"/>
      <c r="B22" s="91"/>
      <c r="C22" s="92"/>
      <c r="D22" s="51" t="s">
        <v>1</v>
      </c>
      <c r="E22" s="51" t="s">
        <v>2</v>
      </c>
      <c r="F22" s="51" t="s">
        <v>3</v>
      </c>
      <c r="G22" s="51" t="s">
        <v>4</v>
      </c>
      <c r="H22" s="51" t="s">
        <v>5</v>
      </c>
      <c r="I22" s="51" t="s">
        <v>6</v>
      </c>
      <c r="J22" s="51" t="s">
        <v>7</v>
      </c>
      <c r="K22" s="2"/>
      <c r="L22" s="2"/>
      <c r="M22" s="2"/>
      <c r="N22" s="2"/>
      <c r="O22" s="2"/>
      <c r="P22" s="2"/>
      <c r="Q22" s="2"/>
      <c r="R22" s="2"/>
      <c r="S22" s="1"/>
    </row>
    <row r="23" spans="1:19" x14ac:dyDescent="0.25">
      <c r="A23" s="2"/>
      <c r="B23" s="76" t="s">
        <v>10</v>
      </c>
      <c r="C23" s="77"/>
      <c r="D23" s="32">
        <f t="shared" ref="D23:J27" si="3">IF(D15&gt;0,D15/IF(D3="-",99999,D3),"")</f>
        <v>1256</v>
      </c>
      <c r="E23" s="32" t="str">
        <f t="shared" si="3"/>
        <v/>
      </c>
      <c r="F23" s="32">
        <f t="shared" si="3"/>
        <v>654.99999999999966</v>
      </c>
      <c r="G23" s="32" t="str">
        <f t="shared" si="3"/>
        <v/>
      </c>
      <c r="H23" s="32" t="str">
        <f t="shared" si="3"/>
        <v/>
      </c>
      <c r="I23" s="32" t="str">
        <f t="shared" si="3"/>
        <v/>
      </c>
      <c r="J23" s="62" t="str">
        <f t="shared" si="3"/>
        <v/>
      </c>
      <c r="K23" s="2"/>
      <c r="L23" s="2"/>
      <c r="M23" s="2"/>
      <c r="N23" s="2"/>
      <c r="O23" s="2"/>
      <c r="P23" s="2"/>
      <c r="Q23" s="2"/>
      <c r="R23" s="2"/>
      <c r="S23" s="1"/>
    </row>
    <row r="24" spans="1:19" x14ac:dyDescent="0.25">
      <c r="A24" s="2"/>
      <c r="B24" s="83" t="s">
        <v>11</v>
      </c>
      <c r="C24" s="84"/>
      <c r="D24" s="32">
        <f t="shared" si="3"/>
        <v>803.07692307692309</v>
      </c>
      <c r="E24" s="32" t="str">
        <f t="shared" si="3"/>
        <v/>
      </c>
      <c r="F24" s="32" t="str">
        <f t="shared" si="3"/>
        <v/>
      </c>
      <c r="G24" s="32" t="str">
        <f t="shared" si="3"/>
        <v/>
      </c>
      <c r="H24" s="32" t="str">
        <f t="shared" si="3"/>
        <v/>
      </c>
      <c r="I24" s="32" t="str">
        <f t="shared" si="3"/>
        <v/>
      </c>
      <c r="J24" s="63">
        <f t="shared" si="3"/>
        <v>1000</v>
      </c>
      <c r="K24" s="2"/>
      <c r="L24" s="2"/>
      <c r="M24" s="2"/>
      <c r="N24" s="2"/>
      <c r="O24" s="2"/>
      <c r="P24" s="2"/>
      <c r="Q24" s="2"/>
      <c r="R24" s="2"/>
      <c r="S24" s="1"/>
    </row>
    <row r="25" spans="1:19" x14ac:dyDescent="0.25">
      <c r="A25" s="2"/>
      <c r="B25" s="83" t="s">
        <v>12</v>
      </c>
      <c r="C25" s="84"/>
      <c r="D25" s="32">
        <f t="shared" si="3"/>
        <v>1440.9230769230765</v>
      </c>
      <c r="E25" s="32" t="str">
        <f t="shared" si="3"/>
        <v/>
      </c>
      <c r="F25" s="32" t="str">
        <f t="shared" si="3"/>
        <v/>
      </c>
      <c r="G25" s="32" t="str">
        <f t="shared" si="3"/>
        <v/>
      </c>
      <c r="H25" s="32" t="str">
        <f t="shared" si="3"/>
        <v/>
      </c>
      <c r="I25" s="32" t="str">
        <f t="shared" si="3"/>
        <v/>
      </c>
      <c r="J25" s="63" t="str">
        <f t="shared" si="3"/>
        <v/>
      </c>
      <c r="K25" s="2"/>
      <c r="L25" s="2"/>
      <c r="M25" s="2"/>
      <c r="N25" s="2"/>
      <c r="O25" s="2"/>
      <c r="P25" s="2"/>
      <c r="Q25" s="2"/>
      <c r="R25" s="2"/>
      <c r="S25" s="1"/>
    </row>
    <row r="26" spans="1:19" x14ac:dyDescent="0.25">
      <c r="A26" s="2"/>
      <c r="B26" s="83" t="s">
        <v>13</v>
      </c>
      <c r="C26" s="84"/>
      <c r="D26" s="32" t="str">
        <f t="shared" si="3"/>
        <v/>
      </c>
      <c r="E26" s="32">
        <f t="shared" si="3"/>
        <v>999.99999999999989</v>
      </c>
      <c r="F26" s="32">
        <f t="shared" si="3"/>
        <v>345.00000000000028</v>
      </c>
      <c r="G26" s="32" t="str">
        <f t="shared" si="3"/>
        <v/>
      </c>
      <c r="H26" s="32">
        <f t="shared" si="3"/>
        <v>571.4285714285711</v>
      </c>
      <c r="I26" s="32">
        <f t="shared" si="3"/>
        <v>200</v>
      </c>
      <c r="J26" s="63" t="str">
        <f t="shared" si="3"/>
        <v/>
      </c>
      <c r="K26" s="2"/>
      <c r="L26" s="2"/>
      <c r="M26" s="2"/>
      <c r="N26" s="2"/>
      <c r="O26" s="2"/>
      <c r="P26" s="2"/>
      <c r="Q26" s="2"/>
      <c r="R26" s="2"/>
      <c r="S26" s="1"/>
    </row>
    <row r="27" spans="1:19" x14ac:dyDescent="0.25">
      <c r="A27" s="2"/>
      <c r="B27" s="78" t="s">
        <v>14</v>
      </c>
      <c r="C27" s="79"/>
      <c r="D27" s="35" t="str">
        <f t="shared" si="3"/>
        <v/>
      </c>
      <c r="E27" s="35" t="str">
        <f t="shared" si="3"/>
        <v/>
      </c>
      <c r="F27" s="35" t="str">
        <f t="shared" si="3"/>
        <v/>
      </c>
      <c r="G27" s="35">
        <f t="shared" si="3"/>
        <v>2000</v>
      </c>
      <c r="H27" s="35">
        <f t="shared" si="3"/>
        <v>228.57142857142861</v>
      </c>
      <c r="I27" s="35" t="str">
        <f t="shared" si="3"/>
        <v/>
      </c>
      <c r="J27" s="64" t="str">
        <f t="shared" si="3"/>
        <v/>
      </c>
      <c r="K27" s="2"/>
      <c r="L27" s="2"/>
      <c r="M27" s="2"/>
      <c r="N27" s="2"/>
      <c r="O27" s="2"/>
      <c r="P27" s="2"/>
      <c r="Q27" s="2"/>
      <c r="R27" s="2"/>
      <c r="S27" s="1"/>
    </row>
    <row r="28" spans="1:19" ht="15.75" thickBot="1" x14ac:dyDescent="0.3">
      <c r="A28" s="2"/>
      <c r="B28" s="2"/>
      <c r="C28" s="52"/>
      <c r="D28" s="20" t="s">
        <v>15</v>
      </c>
      <c r="E28" s="20" t="s">
        <v>16</v>
      </c>
      <c r="F28" s="20" t="s">
        <v>17</v>
      </c>
      <c r="G28" s="20" t="s">
        <v>18</v>
      </c>
      <c r="H28" s="20" t="s">
        <v>19</v>
      </c>
      <c r="I28" s="20" t="s">
        <v>20</v>
      </c>
      <c r="J28" s="20" t="s">
        <v>21</v>
      </c>
      <c r="K28" s="54"/>
      <c r="L28" s="2"/>
      <c r="M28" s="2"/>
      <c r="N28" s="2"/>
      <c r="O28" s="2"/>
      <c r="P28" s="2"/>
      <c r="Q28" s="2"/>
      <c r="R28" s="2"/>
      <c r="S28" s="1"/>
    </row>
    <row r="29" spans="1:19" ht="15" customHeight="1" x14ac:dyDescent="0.25">
      <c r="A29" s="2"/>
      <c r="B29" s="2"/>
      <c r="C29" s="2"/>
      <c r="D29" s="72">
        <f>SUM(D23:D27)</f>
        <v>3499.9999999999991</v>
      </c>
      <c r="E29" s="73">
        <f t="shared" ref="E29:J29" si="4">SUM(E23:E27)</f>
        <v>999.99999999999989</v>
      </c>
      <c r="F29" s="73">
        <f t="shared" si="4"/>
        <v>1000</v>
      </c>
      <c r="G29" s="73">
        <f t="shared" si="4"/>
        <v>2000</v>
      </c>
      <c r="H29" s="73">
        <f t="shared" si="4"/>
        <v>799.99999999999977</v>
      </c>
      <c r="I29" s="73">
        <f t="shared" si="4"/>
        <v>200</v>
      </c>
      <c r="J29" s="74">
        <f t="shared" si="4"/>
        <v>1000</v>
      </c>
      <c r="K29" s="2"/>
      <c r="L29" s="2"/>
      <c r="M29" s="2"/>
      <c r="N29" s="2"/>
      <c r="O29" s="2"/>
      <c r="P29" s="2"/>
      <c r="Q29" s="2"/>
      <c r="R29" s="2"/>
      <c r="S29" s="1"/>
    </row>
    <row r="30" spans="1:19" ht="15" customHeight="1" x14ac:dyDescent="0.25">
      <c r="A30" s="2"/>
      <c r="B30" s="2"/>
      <c r="C30" s="2"/>
      <c r="D30" s="17" t="s">
        <v>28</v>
      </c>
      <c r="E30" s="5" t="s">
        <v>28</v>
      </c>
      <c r="F30" s="5" t="s">
        <v>28</v>
      </c>
      <c r="G30" s="5" t="s">
        <v>28</v>
      </c>
      <c r="H30" s="5" t="s">
        <v>28</v>
      </c>
      <c r="I30" s="5" t="s">
        <v>28</v>
      </c>
      <c r="J30" s="18" t="s">
        <v>28</v>
      </c>
      <c r="K30" s="2"/>
      <c r="L30" s="2"/>
      <c r="M30" s="2"/>
      <c r="N30" s="2"/>
      <c r="O30" s="2"/>
      <c r="P30" s="2"/>
      <c r="Q30" s="2"/>
      <c r="R30" s="2"/>
      <c r="S30" s="1"/>
    </row>
    <row r="31" spans="1:19" ht="15.75" thickBot="1" x14ac:dyDescent="0.3">
      <c r="A31" s="2"/>
      <c r="B31" s="76" t="s">
        <v>24</v>
      </c>
      <c r="C31" s="80"/>
      <c r="D31" s="19">
        <f>D10</f>
        <v>3500</v>
      </c>
      <c r="E31" s="20">
        <f>E10</f>
        <v>1000</v>
      </c>
      <c r="F31" s="20">
        <f t="shared" ref="F31:I31" si="5">F10</f>
        <v>1000</v>
      </c>
      <c r="G31" s="20">
        <f t="shared" si="5"/>
        <v>2000</v>
      </c>
      <c r="H31" s="20">
        <f t="shared" si="5"/>
        <v>800</v>
      </c>
      <c r="I31" s="20">
        <f t="shared" si="5"/>
        <v>200</v>
      </c>
      <c r="J31" s="21">
        <f>J10</f>
        <v>1000</v>
      </c>
      <c r="K31" s="60" t="s">
        <v>23</v>
      </c>
      <c r="L31" s="2"/>
      <c r="M31" s="2"/>
      <c r="N31" s="65" t="s">
        <v>32</v>
      </c>
      <c r="O31" s="2"/>
      <c r="P31" s="2"/>
      <c r="Q31" s="2"/>
      <c r="R31" s="2"/>
      <c r="S31" s="1"/>
    </row>
    <row r="32" spans="1:19" ht="16.5" thickTop="1" thickBot="1" x14ac:dyDescent="0.3">
      <c r="A32" s="2"/>
      <c r="B32" s="81" t="s">
        <v>30</v>
      </c>
      <c r="C32" s="82"/>
      <c r="D32" s="59">
        <f t="shared" ref="D32:J32" si="6">D29*D11</f>
        <v>87499.999999999971</v>
      </c>
      <c r="E32" s="59">
        <f t="shared" si="6"/>
        <v>25999.999999999996</v>
      </c>
      <c r="F32" s="59">
        <f t="shared" si="6"/>
        <v>28000</v>
      </c>
      <c r="G32" s="59">
        <f t="shared" si="6"/>
        <v>48000</v>
      </c>
      <c r="H32" s="59">
        <f t="shared" si="6"/>
        <v>21599.999999999993</v>
      </c>
      <c r="I32" s="59">
        <f t="shared" si="6"/>
        <v>5800</v>
      </c>
      <c r="J32" s="61">
        <f t="shared" si="6"/>
        <v>23000</v>
      </c>
      <c r="K32" s="75">
        <f>SUM(D32:J32)</f>
        <v>239899.99999999997</v>
      </c>
      <c r="L32" s="2"/>
      <c r="M32" s="2"/>
      <c r="N32" s="22" t="s">
        <v>33</v>
      </c>
      <c r="O32" s="23">
        <f>K32-SUM(N15:N19)</f>
        <v>134530.30769230769</v>
      </c>
      <c r="P32" s="2"/>
      <c r="Q32" s="2"/>
      <c r="R32" s="2"/>
      <c r="S32" s="1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66" t="s">
        <v>31</v>
      </c>
      <c r="L33" s="2"/>
      <c r="M33" s="2"/>
      <c r="N33" s="2"/>
      <c r="O33" s="2"/>
      <c r="P33" s="2"/>
      <c r="Q33" s="2"/>
      <c r="R33" s="2"/>
      <c r="S33" s="1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5">
      <c r="S36" s="1"/>
    </row>
    <row r="37" spans="1:19" x14ac:dyDescent="0.25">
      <c r="A37" s="1"/>
      <c r="Q37" s="1"/>
      <c r="R37" s="1"/>
      <c r="S37" s="1"/>
    </row>
    <row r="38" spans="1:19" x14ac:dyDescent="0.25">
      <c r="A38" s="1"/>
      <c r="Q38" s="1"/>
      <c r="R38" s="1"/>
      <c r="S38" s="1"/>
    </row>
    <row r="39" spans="1:19" x14ac:dyDescent="0.25">
      <c r="A39" s="1"/>
      <c r="Q39" s="1"/>
      <c r="R39" s="1"/>
      <c r="S39" s="1"/>
    </row>
    <row r="40" spans="1:19" x14ac:dyDescent="0.25">
      <c r="A40" s="1"/>
      <c r="Q40" s="1"/>
      <c r="R40" s="1"/>
      <c r="S40" s="1"/>
    </row>
    <row r="41" spans="1:19" x14ac:dyDescent="0.25">
      <c r="A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</sheetData>
  <mergeCells count="12">
    <mergeCell ref="O14:P14"/>
    <mergeCell ref="B21:C22"/>
    <mergeCell ref="B23:C23"/>
    <mergeCell ref="B27:C27"/>
    <mergeCell ref="B10:C10"/>
    <mergeCell ref="B11:C11"/>
    <mergeCell ref="B31:C31"/>
    <mergeCell ref="B32:C32"/>
    <mergeCell ref="B26:C26"/>
    <mergeCell ref="B24:C24"/>
    <mergeCell ref="B25:C25"/>
    <mergeCell ref="B13:C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Условие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Rearden</dc:creator>
  <dc:description/>
  <cp:lastModifiedBy>Rearden</cp:lastModifiedBy>
  <cp:revision>1</cp:revision>
  <dcterms:created xsi:type="dcterms:W3CDTF">2015-06-05T18:19:34Z</dcterms:created>
  <dcterms:modified xsi:type="dcterms:W3CDTF">2021-12-02T12:49:13Z</dcterms:modified>
  <dc:language>ru-RU</dc:language>
</cp:coreProperties>
</file>