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5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6" pivotButton="0" quotePrefix="0" xfId="0"/>
    <xf numFmtId="0" fontId="0" fillId="0" borderId="17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8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7"/>
  <sheetViews>
    <sheetView tabSelected="1" topLeftCell="AN1" zoomScale="70" zoomScaleNormal="70" workbookViewId="0">
      <selection activeCell="DK10" sqref="DK10:DN1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ftg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/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COUNT(BF13:CK13)</f>
        <v/>
      </c>
      <c r="Z13" s="39" t="inlineStr">
        <is>
          <t>месяц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2</v>
      </c>
      <c r="AK13" s="39">
        <f>AI13/AJ13</f>
        <v/>
      </c>
      <c r="AL13" s="39" t="inlineStr"/>
      <c r="AM13" s="39">
        <f>AB13</f>
        <v/>
      </c>
      <c r="AN13" s="39" t="n">
        <v>0.6842972184039232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/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COUNT(BF14:CK14)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>2</v>
      </c>
      <c r="AK14" s="39">
        <f>AI14/AJ14</f>
        <v/>
      </c>
      <c r="AL14" s="39" t="inlineStr"/>
      <c r="AM14" s="39">
        <f>AB14</f>
        <v/>
      </c>
      <c r="AN14" s="39" t="n">
        <v>0.6842972184039232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/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1000 показов</t>
        </is>
      </c>
      <c r="Y15" s="39">
        <f>COUNT(BF15:CK15)</f>
        <v/>
      </c>
      <c r="Z15" s="39" t="inlineStr">
        <is>
          <t>месяцев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>2</v>
      </c>
      <c r="AK15" s="39">
        <f>AI15/AJ15</f>
        <v/>
      </c>
      <c r="AL15" s="39" t="inlineStr"/>
      <c r="AM15" s="39">
        <f>AB15</f>
        <v/>
      </c>
      <c r="AN15" s="39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/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1000 показов</t>
        </is>
      </c>
      <c r="Y16" s="39">
        <f>COUNT(BF16:CK16)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>4</v>
      </c>
      <c r="AK16" s="39">
        <f>AI16/AJ16</f>
        <v/>
      </c>
      <c r="AL16" s="39" t="inlineStr"/>
      <c r="AM16" s="39">
        <f>AB16</f>
        <v/>
      </c>
      <c r="AN16" s="39" t="n">
        <v>-0.2617046191691729</v>
      </c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>https://reklama.ramblergroup.com/tt/</t>
        </is>
      </c>
      <c r="F17" s="39" t="inlineStr">
        <is>
          <t>да</t>
        </is>
      </c>
      <c r="G17" s="39" t="n">
        <v/>
      </c>
      <c r="H17" s="39" t="n">
        <v/>
      </c>
      <c r="I17" s="39" t="inlineStr">
        <is>
          <t>входной бюджет</t>
        </is>
      </c>
      <c r="J17" s="39" t="inlineStr">
        <is>
          <t>\\DOCS\Public\_Подрядчики (прайсы, презентации, ТТ)\Rambler</t>
        </is>
      </c>
      <c r="K1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9" t="n">
        <v/>
      </c>
      <c r="M17" s="39" t="inlineStr">
        <is>
          <t>Не менее 250 000 руб. без учета НДС (после скидки) при первом размещении.
Потом 500тр.</t>
        </is>
      </c>
      <c r="N17" s="39" t="inlineStr">
        <is>
          <t>нет</t>
        </is>
      </c>
      <c r="O17" s="39" t="inlineStr">
        <is>
          <t xml:space="preserve"> - НЕТ сезонников
 - интересы без наценок
- низкий CPM (при сравнении с программатик)</t>
        </is>
      </c>
      <c r="P17" s="39" t="n">
        <v/>
      </c>
      <c r="Q17" s="39" t="n">
        <v>5</v>
      </c>
      <c r="R17" s="39">
        <f>S17</f>
        <v/>
      </c>
      <c r="S17" s="39" t="inlineStr">
        <is>
          <t>Пакет XL Flex Rambler&amp;Сo 
Desktop+Mobile Reach Video PMP</t>
        </is>
      </c>
      <c r="T1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9" t="inlineStr">
        <is>
          <t>Видео (15 секунд)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COUNT(BF17:CK17)</f>
        <v/>
      </c>
      <c r="Z17" s="39" t="inlineStr">
        <is>
          <t>недели</t>
        </is>
      </c>
      <c r="AA17" s="39">
        <f>AB17/Y17</f>
        <v/>
      </c>
      <c r="AB17" s="39" t="n">
        <v>1111.2</v>
      </c>
      <c r="AC17" s="40" t="n">
        <v>450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3</v>
      </c>
      <c r="AK17" s="39">
        <f>AI17/AJ17</f>
        <v/>
      </c>
      <c r="AL17" s="39" t="inlineStr"/>
      <c r="AM17" s="39">
        <f>AB17</f>
        <v/>
      </c>
      <c r="AN17" s="39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39" t="inlineStr">
        <is>
          <t>Все</t>
        </is>
      </c>
      <c r="B18" s="39" t="inlineStr">
        <is>
          <t>Все</t>
        </is>
      </c>
      <c r="C18" s="39" t="inlineStr">
        <is>
          <t>PROGRAMMATIC</t>
        </is>
      </c>
      <c r="D18" s="39" t="inlineStr">
        <is>
          <t>охват</t>
        </is>
      </c>
      <c r="E18" s="39" t="inlineStr">
        <is>
          <t xml:space="preserve">https://dsp.soloway.ru/doc/requirements.html </t>
        </is>
      </c>
      <c r="F18" s="39" t="inlineStr">
        <is>
          <t>да</t>
        </is>
      </c>
      <c r="G1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9" t="inlineStr">
        <is>
          <t>270р.</t>
        </is>
      </c>
      <c r="I18" s="39" t="n">
        <v/>
      </c>
      <c r="J18" s="39" t="inlineStr">
        <is>
          <t>\\DOCS\Public\_Подрядчики (прайсы, презентации, ТТ)\Soloway</t>
        </is>
      </c>
      <c r="K18" s="39" t="inlineStr">
        <is>
          <t>Julia Garafieva &lt;sales@soloway.ru&gt;</t>
        </is>
      </c>
      <c r="L1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9" t="inlineStr">
        <is>
          <t>100 тысяч рублей до НДС на месяц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Soloway</t>
        </is>
      </c>
      <c r="T18" s="39" t="inlineStr">
        <is>
          <t>Гео - РФ
Таргетинг по аудиторным сегментам</t>
        </is>
      </c>
      <c r="U18" s="39" t="inlineStr">
        <is>
          <t xml:space="preserve">Видео
Allroll (InStream) + 
Native (InPage) - 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COUNT(BF18:CK18)</f>
        <v/>
      </c>
      <c r="Z18" s="39" t="inlineStr">
        <is>
          <t>недель</t>
        </is>
      </c>
      <c r="AA18" s="39">
        <f>AB18/Y18</f>
        <v/>
      </c>
      <c r="AB18" s="39" t="n">
        <v>1852</v>
      </c>
      <c r="AC18" s="40" t="n">
        <v>324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AM18/AL18</f>
        <v/>
      </c>
      <c r="AJ18" s="39" t="n">
        <v>2</v>
      </c>
      <c r="AK18" s="39">
        <f>AI18/AJ18</f>
        <v/>
      </c>
      <c r="AL18" s="39" t="inlineStr"/>
      <c r="AM18" s="39">
        <f>AB18</f>
        <v/>
      </c>
      <c r="AN18" s="39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>
      <c r="A19" s="39" t="inlineStr">
        <is>
          <t>Все</t>
        </is>
      </c>
      <c r="B19" s="39" t="inlineStr">
        <is>
          <t>Все</t>
        </is>
      </c>
      <c r="C19" s="39" t="inlineStr">
        <is>
          <t>Портал</t>
        </is>
      </c>
      <c r="D19" s="39" t="inlineStr">
        <is>
          <t>охват</t>
        </is>
      </c>
      <c r="E19" s="39" t="inlineStr">
        <is>
          <t>https://yandex.ru/legal/banner_adv_rules/</t>
        </is>
      </c>
      <c r="F19" s="39" t="inlineStr">
        <is>
          <t>да</t>
        </is>
      </c>
      <c r="G19" s="39" t="inlineStr">
        <is>
          <t>Материалы за 2 недели до старта, т.к. с первого раза не проходят модерацию, жесткие требования</t>
        </is>
      </c>
      <c r="H19" s="39" t="n">
        <v/>
      </c>
      <c r="I19" s="39" t="inlineStr">
        <is>
          <t>входной бюджет 1млн.р.</t>
        </is>
      </c>
      <c r="J19" s="39" t="inlineStr">
        <is>
          <t>https://yandex.ru/adv/products/display/mainpage</t>
        </is>
      </c>
      <c r="K19" s="39" t="inlineStr">
        <is>
          <t>закупка через DX</t>
        </is>
      </c>
      <c r="L1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9" t="n">
        <v>1150000</v>
      </c>
      <c r="N19" s="39" t="inlineStr">
        <is>
          <t>нет</t>
        </is>
      </c>
      <c r="O19" s="39" t="inlineStr">
        <is>
          <t>CPT 345р.</t>
        </is>
      </c>
      <c r="P19" s="39" t="inlineStr">
        <is>
          <t xml:space="preserve">Закупка через DAN </t>
        </is>
      </c>
      <c r="Q19" s="39" t="n">
        <v>7</v>
      </c>
      <c r="R19" s="39">
        <f>S19</f>
        <v/>
      </c>
      <c r="S19" s="39" t="inlineStr">
        <is>
          <t>Yandex.ru</t>
        </is>
      </c>
      <c r="T19" s="39" t="inlineStr">
        <is>
          <t>"Начинающий", Главные страницы, Desktop+Mobile, Динамика, РФ</t>
        </is>
      </c>
      <c r="U19" s="39" t="inlineStr">
        <is>
          <t>728×90/ 320×67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COUNT(BF19:CK19)</f>
        <v/>
      </c>
      <c r="Z19" s="39" t="inlineStr">
        <is>
          <t>неделя</t>
        </is>
      </c>
      <c r="AA19" s="39">
        <f>AB19/Y19</f>
        <v/>
      </c>
      <c r="AB19" s="39" t="n">
        <v>1</v>
      </c>
      <c r="AC19" s="40" t="n">
        <v>1150000</v>
      </c>
      <c r="AD19" s="39" t="n">
        <v>0.7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AM19/AL19</f>
        <v/>
      </c>
      <c r="AJ19" s="39" t="n">
        <v>1.5</v>
      </c>
      <c r="AK19" s="39">
        <f>AI19/AJ19</f>
        <v/>
      </c>
      <c r="AL19" s="39" t="inlineStr"/>
      <c r="AM19" s="39">
        <f>AB19</f>
        <v/>
      </c>
      <c r="AN19" s="39" t="n">
        <v>0.853541666666667</v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</t>
        </is>
      </c>
      <c r="E20" s="39" t="n">
        <v/>
      </c>
      <c r="F20" s="39" t="inlineStr">
        <is>
          <t>да</t>
        </is>
      </c>
      <c r="G20" s="39" t="n">
        <v/>
      </c>
      <c r="H20" s="39" t="n">
        <v/>
      </c>
      <c r="I20" s="39" t="inlineStr">
        <is>
          <t>высокий CPM/CPT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In-roll 2 000 000 показов до 2 недель</t>
        </is>
      </c>
      <c r="N20" s="39" t="inlineStr">
        <is>
          <t>нет</t>
        </is>
      </c>
      <c r="O20" s="39" t="n">
        <v/>
      </c>
      <c r="P20" s="39" t="inlineStr">
        <is>
          <t>GPMD</t>
        </is>
      </c>
      <c r="Q20" s="39" t="n">
        <v>8</v>
      </c>
      <c r="R20" s="39">
        <f>S20</f>
        <v/>
      </c>
      <c r="S20" s="39" t="inlineStr">
        <is>
          <t>GPMD</t>
        </is>
      </c>
      <c r="T20" s="39" t="inlineStr">
        <is>
          <t>Видеоплеер на страницах сайтов сетевое размещение  (Desktop+Mobile)</t>
        </is>
      </c>
      <c r="U20" s="39" t="inlineStr">
        <is>
          <t>Видео
In-ролл (до 20 секунд)</t>
        </is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COUNT(BF20:CK20)</f>
        <v/>
      </c>
      <c r="Z20" s="39" t="inlineStr">
        <is>
          <t>недель</t>
        </is>
      </c>
      <c r="AA20" s="39">
        <f>AB20/Y20</f>
        <v/>
      </c>
      <c r="AB20" s="39" t="n">
        <v>500</v>
      </c>
      <c r="AC20" s="40" t="n">
        <v>750</v>
      </c>
      <c r="AD20" s="39" t="n">
        <v>0.75</v>
      </c>
      <c r="AE20" s="39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AM20/AL20</f>
        <v/>
      </c>
      <c r="AJ20" s="39" t="n">
        <v>4</v>
      </c>
      <c r="AK20" s="39">
        <f>AI20/AJ20</f>
        <v/>
      </c>
      <c r="AL20" s="39" t="inlineStr"/>
      <c r="AM20" s="39">
        <f>AB20</f>
        <v/>
      </c>
      <c r="AN20" s="39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>
      <c r="A21" s="39" t="inlineStr">
        <is>
          <t>Все</t>
        </is>
      </c>
      <c r="B21" s="39" t="inlineStr">
        <is>
          <t>Все</t>
        </is>
      </c>
      <c r="C21" s="39" t="inlineStr">
        <is>
          <t>SMART TV</t>
        </is>
      </c>
      <c r="D21" s="39" t="inlineStr">
        <is>
          <t>охват</t>
        </is>
      </c>
      <c r="E21" s="39" t="n">
        <v/>
      </c>
      <c r="F21" s="39" t="inlineStr">
        <is>
          <t>нет</t>
        </is>
      </c>
      <c r="G21" s="39" t="n">
        <v/>
      </c>
      <c r="H21" s="39" t="n">
        <v/>
      </c>
      <c r="I21" s="39" t="inlineStr">
        <is>
          <t>нет перехода на сайт
нет dcm
нет BL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500 000 показов</t>
        </is>
      </c>
      <c r="N21" s="39" t="n">
        <v/>
      </c>
      <c r="O21" s="39" t="inlineStr">
        <is>
          <t>аналог ТВ</t>
        </is>
      </c>
      <c r="P21" s="39" t="inlineStr">
        <is>
          <t>GPMD</t>
        </is>
      </c>
      <c r="Q21" s="39" t="n">
        <v>9</v>
      </c>
      <c r="R21" s="39">
        <f>S21</f>
        <v/>
      </c>
      <c r="S21" s="39" t="inlineStr">
        <is>
          <t>Smart TV
GPMD</t>
        </is>
      </c>
      <c r="T21" s="39" t="inlineStr">
        <is>
          <t xml:space="preserve">Видеоплеер в IPTV приставках и приложениях SmartTV </t>
        </is>
      </c>
      <c r="U21" s="39" t="inlineStr">
        <is>
          <t>Видео
Пре-ролл (до 20 секунд)</t>
        </is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COUNT(BF21:CK21)</f>
        <v/>
      </c>
      <c r="Z21" s="39" t="inlineStr">
        <is>
          <t>недель</t>
        </is>
      </c>
      <c r="AA21" s="39">
        <f>AB21/Y21</f>
        <v/>
      </c>
      <c r="AB21" s="39" t="n">
        <v>440</v>
      </c>
      <c r="AC21" s="40" t="n">
        <v>750</v>
      </c>
      <c r="AD21" s="39" t="n">
        <v>0.75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AM21/AL21</f>
        <v/>
      </c>
      <c r="AJ21" s="39" t="n">
        <v>4</v>
      </c>
      <c r="AK21" s="39">
        <f>AI21/AJ21</f>
        <v/>
      </c>
      <c r="AL21" s="39" t="inlineStr"/>
      <c r="AM21" s="39">
        <f>AB21</f>
        <v/>
      </c>
      <c r="AN21" s="39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>
      <c r="A22" s="39" t="inlineStr">
        <is>
          <t>Все</t>
        </is>
      </c>
      <c r="B22" s="39" t="inlineStr">
        <is>
          <t>Все</t>
        </is>
      </c>
      <c r="C22" s="39" t="inlineStr">
        <is>
          <t>SMART TV</t>
        </is>
      </c>
      <c r="D22" s="39" t="inlineStr">
        <is>
          <t>охват</t>
        </is>
      </c>
      <c r="E22" s="39" t="n">
        <v/>
      </c>
      <c r="F22" s="39" t="inlineStr">
        <is>
          <t>нет</t>
        </is>
      </c>
      <c r="G22" s="39" t="n">
        <v/>
      </c>
      <c r="H22" s="39" t="n">
        <v/>
      </c>
      <c r="I22" s="39" t="inlineStr">
        <is>
          <t>нет перехода на сайт
нет dcm
нет BL</t>
        </is>
      </c>
      <c r="J22" s="39" t="inlineStr">
        <is>
          <t>\\DOCS\Public\_Подрядчики (прайсы, презентации, ТТ)\ИМХО</t>
        </is>
      </c>
      <c r="K22" s="39" t="inlineStr">
        <is>
          <t>Kurganova Ludmila N. &lt;LNKurganova@imho.ru&gt;</t>
        </is>
      </c>
      <c r="L22" s="39" t="n">
        <v/>
      </c>
      <c r="M22" s="39" t="n">
        <v/>
      </c>
      <c r="N22" s="39" t="n">
        <v/>
      </c>
      <c r="O22" s="39" t="inlineStr">
        <is>
          <t>аналог ТВ</t>
        </is>
      </c>
      <c r="P22" s="39" t="n">
        <v/>
      </c>
      <c r="Q22" s="39" t="n">
        <v>10</v>
      </c>
      <c r="R22" s="39">
        <f>S22</f>
        <v/>
      </c>
      <c r="S22" s="39" t="inlineStr">
        <is>
          <t>Smart TV
ИМХО</t>
        </is>
      </c>
      <c r="T22" s="39" t="inlineStr">
        <is>
          <t>SMART TV, Динамика, Недельный охват "All", Multi-roll, ролик до 20 сек., F=3/сутки</t>
        </is>
      </c>
      <c r="U22" s="39" t="inlineStr">
        <is>
          <t>Видео, 20 сек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COUNT(BF22:CK22)</f>
        <v/>
      </c>
      <c r="Z22" s="39" t="inlineStr">
        <is>
          <t>неделя</t>
        </is>
      </c>
      <c r="AA22" s="39">
        <f>AB22/Y22</f>
        <v/>
      </c>
      <c r="AB22" s="39" t="n">
        <v>1</v>
      </c>
      <c r="AC22" s="40" t="n">
        <v>845000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AM22/AL22</f>
        <v/>
      </c>
      <c r="AJ22" s="39" t="n">
        <v>4</v>
      </c>
      <c r="AK22" s="39">
        <f>AI22/AJ22</f>
        <v/>
      </c>
      <c r="AL22" s="39" t="inlineStr"/>
      <c r="AM22" s="39">
        <f>AB22</f>
        <v/>
      </c>
      <c r="AN22" s="39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>
      <c r="A23" s="39" t="inlineStr">
        <is>
          <t>Все</t>
        </is>
      </c>
      <c r="B23" s="39" t="inlineStr">
        <is>
          <t>Все</t>
        </is>
      </c>
      <c r="C23" s="39" t="inlineStr">
        <is>
          <t>Блоггерская платформа</t>
        </is>
      </c>
      <c r="D23" s="39" t="inlineStr">
        <is>
          <t>охват</t>
        </is>
      </c>
      <c r="E23" s="39" t="n">
        <v/>
      </c>
      <c r="F23" s="39" t="n">
        <v/>
      </c>
      <c r="G23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9" t="n">
        <v/>
      </c>
      <c r="I23" s="39" t="n">
        <v/>
      </c>
      <c r="J23" s="39" t="inlineStr">
        <is>
          <t>\\DOCS\Public\_Подрядчики (прайсы, презентации, ТТ)\Яндекс.Дзен</t>
        </is>
      </c>
      <c r="K23" s="39" t="inlineStr">
        <is>
          <t>Egor &lt;e.kham@yandex-team.ru&gt;</t>
        </is>
      </c>
      <c r="L23" s="39" t="n">
        <v/>
      </c>
      <c r="M23" s="39" t="inlineStr">
        <is>
          <t>75т.р</t>
        </is>
      </c>
      <c r="N23" s="39" t="inlineStr">
        <is>
          <t>ДА!</t>
        </is>
      </c>
      <c r="O23" s="39" t="n">
        <v/>
      </c>
      <c r="P23" s="39" t="n">
        <v/>
      </c>
      <c r="Q23" s="39" t="n">
        <v>11</v>
      </c>
      <c r="R23" s="39">
        <f>S23</f>
        <v/>
      </c>
      <c r="S23" s="39" t="inlineStr">
        <is>
          <t>Яндекс Дзен</t>
        </is>
      </c>
      <c r="T23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9" t="inlineStr">
        <is>
          <t>Видео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COUNT(BF23:CK23)</f>
        <v/>
      </c>
      <c r="Z23" s="39" t="inlineStr">
        <is>
          <t>недели</t>
        </is>
      </c>
      <c r="AA23" s="39">
        <f>AB23/Y23</f>
        <v/>
      </c>
      <c r="AB23" s="39" t="n">
        <v>100000</v>
      </c>
      <c r="AC23" s="40" t="n">
        <v>1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AM23/AL23</f>
        <v/>
      </c>
      <c r="AJ23" s="39" t="n">
        <v/>
      </c>
      <c r="AK23" s="39">
        <f>AI23/AJ23</f>
        <v/>
      </c>
      <c r="AL23" s="39" t="inlineStr"/>
      <c r="AM23" s="39">
        <f>AB23</f>
        <v/>
      </c>
      <c r="AN23" s="39" t="n">
        <v>-0.4151462170925309</v>
      </c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>
      <c r="A24" s="39" t="inlineStr">
        <is>
          <t>Все</t>
        </is>
      </c>
      <c r="B24" s="39" t="inlineStr">
        <is>
          <t>Все</t>
        </is>
      </c>
      <c r="C24" s="39" t="inlineStr">
        <is>
          <t>Блоггерская платформа</t>
        </is>
      </c>
      <c r="D24" s="39" t="inlineStr">
        <is>
          <t>охват</t>
        </is>
      </c>
      <c r="E24" s="39" t="n">
        <v/>
      </c>
      <c r="F24" s="39" t="n">
        <v/>
      </c>
      <c r="G2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4" s="39" t="n">
        <v/>
      </c>
      <c r="I24" s="39" t="n">
        <v/>
      </c>
      <c r="J24" s="39" t="inlineStr">
        <is>
          <t>\\DOCS\Public\_Подрядчики (прайсы, презентации, ТТ)\Яндекс.Дзен</t>
        </is>
      </c>
      <c r="K24" s="39" t="inlineStr">
        <is>
          <t>Egor &lt;e.kham@yandex-team.ru&gt;</t>
        </is>
      </c>
      <c r="L24" s="39" t="n">
        <v/>
      </c>
      <c r="M24" s="39" t="inlineStr">
        <is>
          <t>75т.р</t>
        </is>
      </c>
      <c r="N24" s="39" t="inlineStr">
        <is>
          <t>ДА!</t>
        </is>
      </c>
      <c r="O24" s="39" t="inlineStr">
        <is>
          <t>при закупке на 200т.р. 3 статьи бонусом</t>
        </is>
      </c>
      <c r="P24" s="39" t="n">
        <v/>
      </c>
      <c r="Q24" s="39" t="n">
        <v>12</v>
      </c>
      <c r="R24" s="39">
        <f>S24</f>
        <v/>
      </c>
      <c r="S24" s="39" t="inlineStr">
        <is>
          <t>Яндекс Дзен</t>
        </is>
      </c>
      <c r="T2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24" s="39" t="inlineStr">
        <is>
          <t>Статья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COUNT(BF24:CK24)</f>
        <v/>
      </c>
      <c r="Z24" s="39" t="inlineStr">
        <is>
          <t>недель</t>
        </is>
      </c>
      <c r="AA24" s="39">
        <f>AB24/Y24</f>
        <v/>
      </c>
      <c r="AB24" s="39" t="n">
        <v>31250</v>
      </c>
      <c r="AC24" s="40" t="n">
        <v>8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AM24/AL24</f>
        <v/>
      </c>
      <c r="AJ24" s="39" t="n">
        <v/>
      </c>
      <c r="AK24" s="39">
        <f>AI24/AJ24</f>
        <v/>
      </c>
      <c r="AL24" s="39" t="inlineStr"/>
      <c r="AM24" s="39">
        <f>AB24</f>
        <v/>
      </c>
      <c r="AN24" s="39" t="n">
        <v>-0.4151462170925309</v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>
      <c r="A25" s="39" t="inlineStr">
        <is>
          <t>Все</t>
        </is>
      </c>
      <c r="B25" s="39" t="inlineStr">
        <is>
          <t>Все</t>
        </is>
      </c>
      <c r="C25" s="39" t="inlineStr">
        <is>
          <t>Услуга</t>
        </is>
      </c>
      <c r="D25" s="39" t="inlineStr">
        <is>
          <t>охват</t>
        </is>
      </c>
      <c r="E25" s="39" t="n">
        <v/>
      </c>
      <c r="F25" s="39" t="n">
        <v/>
      </c>
      <c r="G25" s="39" t="n">
        <v/>
      </c>
      <c r="H25" s="39" t="n">
        <v/>
      </c>
      <c r="I25" s="39" t="n">
        <v/>
      </c>
      <c r="J25" s="39" t="n">
        <v/>
      </c>
      <c r="K25" s="39" t="inlineStr">
        <is>
          <t>через ТГ/битрикс
Жуковская Елена
ZhukovskayaEG@sbermarketing.ru
79067970262</t>
        </is>
      </c>
      <c r="L25" s="39" t="n">
        <v/>
      </c>
      <c r="M25" s="39" t="n">
        <v/>
      </c>
      <c r="N25" s="39" t="n">
        <v/>
      </c>
      <c r="O2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25" s="39" t="n">
        <v/>
      </c>
      <c r="Q25" s="39" t="n">
        <v>13</v>
      </c>
      <c r="R25" s="39">
        <f>S25</f>
        <v/>
      </c>
      <c r="S25" s="39" t="inlineStr">
        <is>
          <t>Репутационный маркетинг</t>
        </is>
      </c>
      <c r="T2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25" s="39" t="n">
        <v/>
      </c>
      <c r="V25" s="39" t="inlineStr"/>
      <c r="W25" s="39" t="n">
        <v/>
      </c>
      <c r="X25" s="39" t="inlineStr">
        <is>
          <t>1000 показов</t>
        </is>
      </c>
      <c r="Y25" s="39">
        <f>COUNT(BF25:CK25)</f>
        <v/>
      </c>
      <c r="Z25" s="39" t="inlineStr">
        <is>
          <t>месяца</t>
        </is>
      </c>
      <c r="AA25" s="39">
        <f>AB25/Y25</f>
        <v/>
      </c>
      <c r="AB25" s="39" t="n">
        <v>3</v>
      </c>
      <c r="AC25" s="40" t="n">
        <v>30000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AM25/AL25</f>
        <v/>
      </c>
      <c r="AJ25" s="39" t="n">
        <v/>
      </c>
      <c r="AK25" s="39">
        <f>AI25/AJ25</f>
        <v/>
      </c>
      <c r="AL25" s="39" t="inlineStr"/>
      <c r="AM25" s="39">
        <f>AB25</f>
        <v/>
      </c>
      <c r="AN25" s="39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>
      <c r="A26" s="39" t="inlineStr">
        <is>
          <t>Все</t>
        </is>
      </c>
      <c r="B26" s="39" t="inlineStr">
        <is>
          <t>Все</t>
        </is>
      </c>
      <c r="C26" s="39" t="inlineStr">
        <is>
          <t>Услуга</t>
        </is>
      </c>
      <c r="D26" s="39" t="inlineStr">
        <is>
          <t>охват</t>
        </is>
      </c>
      <c r="E26" s="39" t="n">
        <v/>
      </c>
      <c r="F26" s="39" t="n">
        <v/>
      </c>
      <c r="G26" s="39" t="n">
        <v/>
      </c>
      <c r="H26" s="39" t="n">
        <v/>
      </c>
      <c r="I26" s="39" t="n">
        <v/>
      </c>
      <c r="J26" s="39" t="n">
        <v/>
      </c>
      <c r="K26" s="39" t="inlineStr">
        <is>
          <t>через ТГ/битрикс
Иванов Илья
+79360000066
IvanovIA@sbermarketing.ru</t>
        </is>
      </c>
      <c r="L26" s="39" t="n">
        <v/>
      </c>
      <c r="M26" s="39" t="n">
        <v/>
      </c>
      <c r="N26" s="39" t="n">
        <v/>
      </c>
      <c r="O26" s="39" t="inlineStr">
        <is>
          <t>добавляем отдельно как рекомендация (отдельным файлом)</t>
        </is>
      </c>
      <c r="P26" s="39" t="n">
        <v/>
      </c>
      <c r="Q26" s="39" t="n">
        <v>14</v>
      </c>
      <c r="R26" s="39">
        <f>S26</f>
        <v/>
      </c>
      <c r="S26" s="39" t="inlineStr">
        <is>
          <t>Блоггеры</t>
        </is>
      </c>
      <c r="T26" s="39" t="n">
        <v/>
      </c>
      <c r="U26" s="39" t="n">
        <v/>
      </c>
      <c r="V26" s="39" t="inlineStr"/>
      <c r="W26" s="39" t="n">
        <v/>
      </c>
      <c r="X26" s="39" t="inlineStr">
        <is>
          <t>1000 показов</t>
        </is>
      </c>
      <c r="Y26" s="39">
        <f>COUNT(BF26:CK26)</f>
        <v/>
      </c>
      <c r="Z26" s="39" t="n">
        <v/>
      </c>
      <c r="AA26" s="39">
        <f>AB26/Y26</f>
        <v/>
      </c>
      <c r="AB26" s="39" t="n">
        <v/>
      </c>
      <c r="AC26" s="40" t="n">
        <v/>
      </c>
      <c r="AD26" s="39" t="n">
        <v/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AM26/AL26</f>
        <v/>
      </c>
      <c r="AJ26" s="39" t="n">
        <v/>
      </c>
      <c r="AK26" s="39">
        <f>AI26/AJ26</f>
        <v/>
      </c>
      <c r="AL26" s="39" t="inlineStr"/>
      <c r="AM26" s="39">
        <f>AB26</f>
        <v/>
      </c>
      <c r="AN26" s="39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>
      <c r="A27" s="39" t="inlineStr">
        <is>
          <t>Все</t>
        </is>
      </c>
      <c r="B27" s="39" t="inlineStr">
        <is>
          <t>Все</t>
        </is>
      </c>
      <c r="C27" s="39" t="inlineStr">
        <is>
          <t>PROGRAMMATIC</t>
        </is>
      </c>
      <c r="D27" s="39" t="inlineStr">
        <is>
          <t>охват</t>
        </is>
      </c>
      <c r="E27" s="39" t="inlineStr">
        <is>
          <t>\\DOCS\Public\_Подрядчики (прайсы, презентации, ТТ)\OTM (programmatic)</t>
        </is>
      </c>
      <c r="F27" s="39" t="n">
        <v/>
      </c>
      <c r="G27" s="39" t="n">
        <v/>
      </c>
      <c r="H27" s="39" t="n">
        <v/>
      </c>
      <c r="I27" s="39" t="inlineStr">
        <is>
          <t>входит в soloway</t>
        </is>
      </c>
      <c r="J27" s="39" t="inlineStr">
        <is>
          <t>\\DOCS\Public\_Подрядчики (прайсы, презентации, ТТ)\OTM (programmatic)</t>
        </is>
      </c>
      <c r="K27" s="39" t="inlineStr">
        <is>
          <t>Olga Shataeva &lt;os@otm-r.com&gt;</t>
        </is>
      </c>
      <c r="L27" s="39" t="inlineStr">
        <is>
          <t>BL - 50 000 р без НДС</t>
        </is>
      </c>
      <c r="M27" s="39" t="n">
        <v/>
      </c>
      <c r="N27" s="39" t="n">
        <v/>
      </c>
      <c r="O27" s="39" t="n">
        <v/>
      </c>
      <c r="P27" s="39" t="n">
        <v/>
      </c>
      <c r="Q27" s="39" t="n">
        <v>15</v>
      </c>
      <c r="R27" s="39">
        <f>S27</f>
        <v/>
      </c>
      <c r="S27" s="39" t="inlineStr">
        <is>
          <t>ОТМ Network</t>
        </is>
      </c>
      <c r="T27" s="39" t="inlineStr">
        <is>
          <t>ЦА - МЖ 35-50 В+, есть дети
Гео - РФ
Таргетинг по аудиторным сегментам (см. Вкладку "Сегменты OTM")</t>
        </is>
      </c>
      <c r="U27" s="39" t="inlineStr">
        <is>
          <t>Video all-roll 
(15 секунд)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COUNT(BF27:CK27)</f>
        <v/>
      </c>
      <c r="Z27" s="39" t="inlineStr">
        <is>
          <t>недель</t>
        </is>
      </c>
      <c r="AA27" s="39">
        <f>AB27/Y27</f>
        <v/>
      </c>
      <c r="AB27" s="39" t="n">
        <v>1429</v>
      </c>
      <c r="AC27" s="40" t="n">
        <v>350</v>
      </c>
      <c r="AD27" s="39" t="n">
        <v>1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AM27/AL27</f>
        <v/>
      </c>
      <c r="AJ27" s="39" t="n">
        <v>3</v>
      </c>
      <c r="AK27" s="39">
        <f>AI27/AJ27</f>
        <v/>
      </c>
      <c r="AL27" s="39" t="inlineStr"/>
      <c r="AM27" s="39">
        <f>AB27</f>
        <v/>
      </c>
      <c r="AN27" s="39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inlineStr">
        <is>
          <t>\\DOCS\Public\_Подрядчики (прайсы, презентации, ТТ)\NativeRoll</t>
        </is>
      </c>
      <c r="F28" s="39" t="inlineStr">
        <is>
          <t>да</t>
        </is>
      </c>
      <c r="G28" s="39" t="n">
        <v/>
      </c>
      <c r="H28" s="39" t="n">
        <v/>
      </c>
      <c r="I28" s="39" t="n">
        <v/>
      </c>
      <c r="J28" s="39" t="inlineStr">
        <is>
          <t>\\DOCS\Public\_Подрядчики (прайсы, презентации, ТТ)\NativeRoll</t>
        </is>
      </c>
      <c r="K28" s="39" t="inlineStr">
        <is>
          <t>Sabina Ternovykh &lt;sabina@nativeroll.tv&gt;
Алексей Серьянов &lt;alex@nativeroll.tv&gt;</t>
        </is>
      </c>
      <c r="L28" s="39" t="n">
        <v/>
      </c>
      <c r="M28" s="39" t="inlineStr">
        <is>
          <t>Минимальный бюджет закупки - 300 000 руб до НДС</t>
        </is>
      </c>
      <c r="N28" s="39" t="inlineStr">
        <is>
          <t>нет</t>
        </is>
      </c>
      <c r="O28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8" s="39" t="n">
        <v/>
      </c>
      <c r="Q28" s="39" t="n">
        <v>16</v>
      </c>
      <c r="R28" s="39">
        <f>S28</f>
        <v/>
      </c>
      <c r="S28" s="39" t="inlineStr">
        <is>
          <t>Native Roll</t>
        </is>
      </c>
      <c r="T28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8" s="39" t="inlineStr">
        <is>
          <t>Rewarded Video
Видео с вознаграждением
10 секунд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COUNT(BF28:CK28)</f>
        <v/>
      </c>
      <c r="Z28" s="39" t="inlineStr">
        <is>
          <t>недели</t>
        </is>
      </c>
      <c r="AA28" s="39">
        <f>AB28/Y28</f>
        <v/>
      </c>
      <c r="AB28" s="39" t="n">
        <v>153846</v>
      </c>
      <c r="AC28" s="40" t="n">
        <v>0.5</v>
      </c>
      <c r="AD28" s="39" t="n">
        <v>1.3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AM28/AL28</f>
        <v/>
      </c>
      <c r="AJ28" s="39" t="n">
        <v>1.3</v>
      </c>
      <c r="AK28" s="39">
        <f>AI28/AJ28</f>
        <v/>
      </c>
      <c r="AL28" s="39" t="inlineStr"/>
      <c r="AM28" s="39">
        <f>AB28</f>
        <v/>
      </c>
      <c r="AN28" s="39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>
      <c r="A29" s="39" t="inlineStr">
        <is>
          <t>Все</t>
        </is>
      </c>
      <c r="B29" s="39" t="inlineStr">
        <is>
          <t>Все</t>
        </is>
      </c>
      <c r="C29" s="39" t="inlineStr">
        <is>
          <t>wi-fi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ТТ)\ИМХО</t>
        </is>
      </c>
      <c r="F29" s="39" t="inlineStr">
        <is>
          <t>надо протестировать, однозначно коллеги не могут ответить</t>
        </is>
      </c>
      <c r="G29" s="39" t="n">
        <v/>
      </c>
      <c r="H29" s="39" t="inlineStr">
        <is>
          <t>возвратная СК 25%</t>
        </is>
      </c>
      <c r="I29" s="39" t="n">
        <v/>
      </c>
      <c r="J29" s="39" t="inlineStr">
        <is>
          <t>\\DOCS\Public\_Подрядчики (прайсы, презентации, ТТ)\Квант</t>
        </is>
      </c>
      <c r="K29" s="39" t="inlineStr">
        <is>
          <t>Smolenkova Ekaterina &lt;e.smolenkova@qvant.ru&gt;
Stepanova Mariya &lt;m.stepanova@qvant.ru&gt;</t>
        </is>
      </c>
      <c r="L29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29" s="39" t="inlineStr">
        <is>
          <t xml:space="preserve">200000р. до ндс после скидок </t>
        </is>
      </c>
      <c r="N29" s="39" t="inlineStr">
        <is>
          <t>да</t>
        </is>
      </c>
      <c r="O29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29" s="39" t="inlineStr">
        <is>
          <t>Закупка только напрямую (без ИМХО)</t>
        </is>
      </c>
      <c r="Q29" s="39" t="n">
        <v>17</v>
      </c>
      <c r="R29" s="39">
        <f>S29</f>
        <v/>
      </c>
      <c r="S29" s="39" t="inlineStr">
        <is>
          <t>Максима Телеком ( Qvant)
wi-fi.ru</t>
        </is>
      </c>
      <c r="T29" s="39" t="inlineStr">
        <is>
          <t xml:space="preserve">ГЕО РФ, АLL до 24 лет (школьники, студенты) </t>
        </is>
      </c>
      <c r="U29" s="39" t="inlineStr">
        <is>
          <t>Графический баннер</t>
        </is>
      </c>
      <c r="V29" s="39" t="inlineStr"/>
      <c r="W29" s="39" t="inlineStr">
        <is>
          <t>Динамика</t>
        </is>
      </c>
      <c r="X29" s="39" t="inlineStr">
        <is>
          <t>1000 показов</t>
        </is>
      </c>
      <c r="Y29" s="39">
        <f>COUNT(BF29:CK29)</f>
        <v/>
      </c>
      <c r="Z29" s="39" t="inlineStr">
        <is>
          <t>неделя</t>
        </is>
      </c>
      <c r="AA29" s="39">
        <f>AB29/Y29</f>
        <v/>
      </c>
      <c r="AB29" s="39" t="n">
        <v>1200</v>
      </c>
      <c r="AC29" s="40" t="n">
        <v>250</v>
      </c>
      <c r="AD29" s="39" t="n">
        <v>1.3</v>
      </c>
      <c r="AE29" s="39" t="n">
        <v>0.3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AM29/AL29</f>
        <v/>
      </c>
      <c r="AJ29" s="39" t="n">
        <v>2</v>
      </c>
      <c r="AK29" s="39">
        <f>AI29/AJ29</f>
        <v/>
      </c>
      <c r="AL29" s="39" t="inlineStr"/>
      <c r="AM29" s="39">
        <f>AB29</f>
        <v/>
      </c>
      <c r="AN29" s="39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n">
        <v/>
      </c>
      <c r="F30" s="39" t="n">
        <v/>
      </c>
      <c r="G30" s="39" t="n">
        <v/>
      </c>
      <c r="H30" s="39" t="n">
        <v/>
      </c>
      <c r="I30" s="39" t="n">
        <v/>
      </c>
      <c r="J30" s="39" t="inlineStr">
        <is>
          <t>\\DOCS\Public\_Подрядчики (прайсы, презентации, ТТ)\ИМХО</t>
        </is>
      </c>
      <c r="K30" s="39" t="inlineStr">
        <is>
          <t>Kurganova Ludmila N. &lt;LNKurganova@imho.ru&gt;</t>
        </is>
      </c>
      <c r="L30" s="39" t="n">
        <v/>
      </c>
      <c r="M30" s="39" t="n">
        <v/>
      </c>
      <c r="N30" s="39" t="n">
        <v/>
      </c>
      <c r="O30" s="39" t="n">
        <v/>
      </c>
      <c r="P30" s="39" t="inlineStr">
        <is>
          <t>IMHO*</t>
        </is>
      </c>
      <c r="Q30" s="39" t="n">
        <v>18</v>
      </c>
      <c r="R30" s="39">
        <f>S30</f>
        <v/>
      </c>
      <c r="S30" s="39" t="inlineStr">
        <is>
          <t>ВидеоСеть ИМХО</t>
        </is>
      </c>
      <c r="T30" s="39" t="inlineStr">
        <is>
          <t>Динамика, Video Mix, Multi-roll+read-roll, ролик до 20 сек., F=3/сутки</t>
        </is>
      </c>
      <c r="U30" s="39" t="inlineStr">
        <is>
          <t>Видео, 20 сек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COUNT(BF30:CK30)</f>
        <v/>
      </c>
      <c r="Z30" s="39" t="inlineStr">
        <is>
          <t>недель</t>
        </is>
      </c>
      <c r="AA30" s="39">
        <f>AB30/Y30</f>
        <v/>
      </c>
      <c r="AB30" s="39" t="n">
        <v>1130</v>
      </c>
      <c r="AC30" s="40" t="n">
        <v>750</v>
      </c>
      <c r="AD30" s="39" t="n">
        <v>1</v>
      </c>
      <c r="AE30" s="39" t="n">
        <v>0.25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AM30/AL30</f>
        <v/>
      </c>
      <c r="AJ30" s="39" t="n">
        <v>4</v>
      </c>
      <c r="AK30" s="39">
        <f>AI30/AJ30</f>
        <v/>
      </c>
      <c r="AL30" s="39" t="inlineStr"/>
      <c r="AM30" s="39">
        <f>AB30</f>
        <v/>
      </c>
      <c r="AN30" s="39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>
      <c r="Q31" s="41" t="n"/>
      <c r="R31" s="41" t="n"/>
      <c r="S31" s="41" t="n"/>
      <c r="T31" s="41" t="n"/>
      <c r="U31" s="41" t="n"/>
      <c r="V31" s="41" t="n"/>
      <c r="W31" s="41" t="n"/>
      <c r="X31" s="41" t="n"/>
      <c r="Y31" s="41" t="n"/>
      <c r="Z31" s="41" t="n"/>
      <c r="AA31" s="41" t="n"/>
      <c r="AB31" s="41" t="n"/>
      <c r="AC31" s="42" t="n"/>
      <c r="AD31" s="41" t="n"/>
      <c r="AE31" s="41" t="inlineStr">
        <is>
          <t>Итого:</t>
        </is>
      </c>
      <c r="AF31" s="41">
        <f>SUMIF(AI13:AI30,"&gt;0",AG13:AG30)/AI31*1000</f>
        <v/>
      </c>
      <c r="AG31" s="42">
        <f>SUM(AG13:AG30)</f>
        <v/>
      </c>
      <c r="AH31" s="42">
        <f>SUM(AH13:AH30)</f>
        <v/>
      </c>
      <c r="AI31" s="41">
        <f>SUM(AI13:AI30)</f>
        <v/>
      </c>
      <c r="AJ31" s="41">
        <f>SUMIF(AK13:AK30,"&gt;0",AI13:AI30)/AK31</f>
        <v/>
      </c>
      <c r="AK31" s="41">
        <f>SUM(AK13:AK30)*0.8</f>
        <v/>
      </c>
      <c r="AL31" s="41">
        <f>SUMIF(AI13:AI30,"&gt;0",AM13:AM30)/AI31</f>
        <v/>
      </c>
      <c r="AM31" s="41">
        <f>SUM(AM13:AM30)</f>
        <v/>
      </c>
      <c r="AN31" s="41">
        <f>SUMIF(AI13:AI30,"&gt;0",AO13:AO30)/AI31</f>
        <v/>
      </c>
      <c r="AO31" s="41">
        <f>SUM(AO13:AO30)</f>
        <v/>
      </c>
      <c r="AP31" s="42">
        <f>SUMIF(AI13:AI30,"&gt;0",AG13:AG30)/AI31*1000</f>
        <v/>
      </c>
      <c r="AQ31" s="42">
        <f>SUMIF(AK13:AK30,"&gt;0",AG13:AG30)/AK31*1000</f>
        <v/>
      </c>
      <c r="AR31" s="42">
        <f>SUMIF(AM13:AM30,"&gt;0",AG13:AG30)/AM31</f>
        <v/>
      </c>
      <c r="AS31" s="42">
        <f>SUMIF(AO13:AO30,"&gt;0",AG13:AG30)/AO31</f>
        <v/>
      </c>
      <c r="AT31" s="41">
        <f>SUM(AT13:AM30)</f>
        <v/>
      </c>
      <c r="AU31" s="42">
        <f>SUMIF(AT13:AT30,"&gt;0",AG13:AG30)/AT31</f>
        <v/>
      </c>
      <c r="AV31" s="41">
        <f>SUMIF(AU13:AU30,"&gt;0",AG13:AG30)/AU31</f>
        <v/>
      </c>
    </row>
    <row r="32">
      <c r="AC32" s="43" t="inlineStr">
        <is>
          <t>Сервис DCM</t>
        </is>
      </c>
      <c r="AG32" s="40">
        <f>(AI31*2.5)*1.5/1000</f>
        <v/>
      </c>
    </row>
    <row r="33">
      <c r="AC33" s="43" t="inlineStr">
        <is>
          <t>Итого медиа бюджет</t>
        </is>
      </c>
      <c r="AG33" s="40">
        <f>SUM(AG31:AG32)</f>
        <v/>
      </c>
    </row>
    <row r="34">
      <c r="AC34" s="43" t="inlineStr">
        <is>
          <t>АК</t>
        </is>
      </c>
      <c r="AF34" t="inlineStr">
        <is>
          <t>10%</t>
        </is>
      </c>
      <c r="AG34" s="40">
        <f>AG33*AF34</f>
        <v/>
      </c>
    </row>
    <row r="35">
      <c r="AC35" s="43" t="inlineStr">
        <is>
          <t>НДС</t>
        </is>
      </c>
      <c r="AF35" t="inlineStr">
        <is>
          <t>20%</t>
        </is>
      </c>
      <c r="AG35" s="40">
        <f>((AG33)+AG34)*AF35</f>
        <v/>
      </c>
    </row>
    <row r="36">
      <c r="AC36" s="43" t="inlineStr">
        <is>
          <t>Производство ролика, с НДС</t>
        </is>
      </c>
      <c r="AG36" s="40" t="inlineStr">
        <is>
          <t>0.00р</t>
        </is>
      </c>
    </row>
    <row r="37">
      <c r="AC37" s="43" t="inlineStr">
        <is>
          <t>Итого (с учётом НДС и АК)</t>
        </is>
      </c>
      <c r="AD37" s="44" t="n"/>
      <c r="AE37" s="44" t="n"/>
      <c r="AF37" s="44" t="n"/>
      <c r="AG37" s="40">
        <f>SUM(AG33:AG36)</f>
        <v/>
      </c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sqref="X13:X30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30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2021-08-25T13:28:24Z</dcterms:modified>
  <cp:lastModifiedBy>Lida</cp:lastModifiedBy>
</cp:coreProperties>
</file>