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9930" tabRatio="273"/>
  </bookViews>
  <sheets>
    <sheet name="Отчет" sheetId="15" r:id="rId1"/>
  </sheets>
  <definedNames>
    <definedName name="_xlnm._FilterDatabase" localSheetId="0" hidden="1">Отчет!$B$8:$V$8</definedName>
    <definedName name="BuiltIn_Print_Area">#REF!</definedName>
    <definedName name="GUIDМедиаплана">#REF!</definedName>
    <definedName name="GUIDРекламнойКампании">#REF!</definedName>
    <definedName name="rrrrrrrrrrrrrr">#REF!</definedName>
    <definedName name="URLРекламируемогоСайта">#REF!</definedName>
    <definedName name="Агентство">#REF!</definedName>
    <definedName name="АккаунтМенеджер">#REF!</definedName>
    <definedName name="Бренд">#REF!</definedName>
    <definedName name="ДатаВыгрузки">#REF!</definedName>
    <definedName name="Договор">#REF!</definedName>
    <definedName name="Медиаплан">#REF!</definedName>
    <definedName name="НазваниеРекламнойКампании">#REF!</definedName>
    <definedName name="НомерРекламнойКампании">#REF!</definedName>
    <definedName name="_xlnm.Print_Area">#REF!</definedName>
    <definedName name="ПериодПроведения">#REF!</definedName>
    <definedName name="ПоказыватьЦены">#REF!</definedName>
    <definedName name="Приложение">#REF!</definedName>
    <definedName name="ПроцентПрибылиМедиаплана">#REF!</definedName>
    <definedName name="Рекламодатель">#REF!</definedName>
    <definedName name="РТР">#REF!</definedName>
    <definedName name="ТрафикМенеджер">#REF!</definedName>
    <definedName name="Фильтр_Клиент_0506">#REF!</definedName>
    <definedName name="ЮрлицоРекламодателя">#REF!</definedName>
  </definedNames>
  <calcPr calcId="152511"/>
</workbook>
</file>

<file path=xl/calcChain.xml><?xml version="1.0" encoding="utf-8"?>
<calcChain xmlns="http://schemas.openxmlformats.org/spreadsheetml/2006/main">
  <c r="I17" i="15" l="1"/>
  <c r="T13" i="15" l="1"/>
  <c r="Q13" i="15"/>
  <c r="P13" i="15"/>
  <c r="AA11" i="15"/>
  <c r="Z11" i="15"/>
  <c r="AB11" i="15" s="1"/>
  <c r="U15" i="15"/>
  <c r="V15" i="15" s="1"/>
  <c r="R15" i="15"/>
  <c r="Q15" i="15"/>
  <c r="S15" i="15" s="1"/>
  <c r="P15" i="15"/>
  <c r="L15" i="15"/>
  <c r="K15" i="15"/>
  <c r="J15" i="15"/>
  <c r="AD16" i="15"/>
  <c r="AD15" i="15"/>
  <c r="M15" i="15" l="1"/>
  <c r="X17" i="15"/>
  <c r="Y11" i="15"/>
  <c r="AF16" i="15"/>
  <c r="AF10" i="15"/>
  <c r="AF11" i="15"/>
  <c r="AF12" i="15"/>
  <c r="AF13" i="15"/>
  <c r="AF9" i="15"/>
  <c r="G17" i="15" l="1"/>
  <c r="T17" i="15" l="1"/>
  <c r="U17" i="15"/>
  <c r="P17" i="15"/>
  <c r="V17" i="15" l="1"/>
  <c r="R17" i="15"/>
  <c r="H17" i="15" l="1"/>
  <c r="W17" i="15" l="1"/>
  <c r="AD10" i="15"/>
  <c r="AD11" i="15"/>
  <c r="AD12" i="15"/>
  <c r="AD13" i="15"/>
  <c r="AD14" i="15"/>
  <c r="AD9" i="15"/>
  <c r="AA12" i="15" l="1"/>
  <c r="Z12" i="15"/>
  <c r="Q17" i="15"/>
  <c r="S17" i="15" s="1"/>
  <c r="AB12" i="15" l="1"/>
  <c r="Y17" i="15"/>
  <c r="R10" i="15"/>
  <c r="R13" i="15"/>
  <c r="S13" i="15" s="1"/>
  <c r="Q14" i="15"/>
  <c r="R14" i="15"/>
  <c r="Q16" i="15"/>
  <c r="R16" i="15"/>
  <c r="R9" i="15"/>
  <c r="Q9" i="15"/>
  <c r="K10" i="15"/>
  <c r="L10" i="15"/>
  <c r="L11" i="15"/>
  <c r="L12" i="15"/>
  <c r="K13" i="15"/>
  <c r="L13" i="15"/>
  <c r="K14" i="15"/>
  <c r="L14" i="15"/>
  <c r="K16" i="15"/>
  <c r="L16" i="15"/>
  <c r="L9" i="15"/>
  <c r="K9" i="15"/>
  <c r="J9" i="15"/>
  <c r="M16" i="15" l="1"/>
  <c r="M13" i="15"/>
  <c r="M14" i="15"/>
  <c r="S16" i="15"/>
  <c r="S14" i="15"/>
  <c r="M9" i="15"/>
  <c r="M10" i="15"/>
  <c r="S9" i="15"/>
  <c r="O17" i="15"/>
  <c r="L17" i="15" l="1"/>
  <c r="J17" i="15"/>
  <c r="U10" i="15" l="1"/>
  <c r="V10" i="15" s="1"/>
  <c r="U13" i="15"/>
  <c r="V13" i="15" s="1"/>
  <c r="U14" i="15"/>
  <c r="V14" i="15" s="1"/>
  <c r="U16" i="15"/>
  <c r="V16" i="15" s="1"/>
  <c r="U9" i="15"/>
  <c r="J10" i="15" l="1"/>
  <c r="J14" i="15"/>
  <c r="P14" i="15"/>
  <c r="J13" i="15" l="1"/>
  <c r="P16" i="15"/>
  <c r="N17" i="15"/>
  <c r="J16" i="15"/>
  <c r="Y12" i="15"/>
  <c r="K17" i="15" l="1"/>
  <c r="M17" i="15" s="1"/>
  <c r="P9" i="15"/>
  <c r="V9" i="15" l="1"/>
</calcChain>
</file>

<file path=xl/comments1.xml><?xml version="1.0" encoding="utf-8"?>
<comments xmlns="http://schemas.openxmlformats.org/spreadsheetml/2006/main">
  <authors>
    <author>Автор</author>
  </authors>
  <commentList>
    <comment ref="K8" authorId="0" shapeId="0">
      <text>
        <r>
          <rPr>
            <b/>
            <sz val="9"/>
            <color indexed="81"/>
            <rFont val="Tahoma"/>
            <family val="2"/>
            <charset val="204"/>
          </rPr>
          <t>Стоимость за 1000 показов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  <charset val="204"/>
          </rPr>
          <t>Стоимость за 1000 показов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  <charset val="204"/>
          </rPr>
          <t>Стоимость за клик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  <charset val="204"/>
          </rPr>
          <t>Стоимость за клик</t>
        </r>
      </text>
    </comment>
    <comment ref="Z8" authorId="0" shapeId="0">
      <text>
        <r>
          <rPr>
            <b/>
            <sz val="9"/>
            <color indexed="81"/>
            <rFont val="Tahoma"/>
            <family val="2"/>
            <charset val="204"/>
          </rPr>
          <t>Стоимость за просмотр/вовлечение</t>
        </r>
      </text>
    </comment>
    <comment ref="AA8" authorId="0" shapeId="0">
      <text>
        <r>
          <rPr>
            <b/>
            <sz val="9"/>
            <color indexed="81"/>
            <rFont val="Tahoma"/>
            <family val="2"/>
            <charset val="204"/>
          </rPr>
          <t>Стоимость за просмотр/вовлечение</t>
        </r>
      </text>
    </comment>
    <comment ref="AD8" authorId="0" shapeId="0">
      <text>
        <r>
          <rPr>
            <b/>
            <sz val="9"/>
            <color indexed="81"/>
            <rFont val="Tahoma"/>
            <family val="2"/>
            <charset val="204"/>
          </rPr>
          <t>Стоимость за 1000 уникальных пользователей</t>
        </r>
      </text>
    </comment>
    <comment ref="AE8" authorId="0" shapeId="0">
      <text>
        <r>
          <rPr>
            <b/>
            <sz val="9"/>
            <color indexed="81"/>
            <rFont val="Tahoma"/>
            <family val="2"/>
            <charset val="204"/>
          </rPr>
          <t>Посетители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  <charset val="204"/>
          </rPr>
          <t>необходимо дополнительное согласование списка таргетингов перед запуском РК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Рекомендуем использовать максимальное число креативов (10-15) 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  <charset val="204"/>
          </rPr>
          <t>необходимо дополнительное согласование списка таргетингов перед запуском РК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  <charset val="204"/>
          </rPr>
          <t>необходимо дополнительное согласование списка таргетингов перед запуском РК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  <charset val="204"/>
          </rPr>
          <t>необходимо дополнительное согласование списка таргетингов перед запуском РК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необходима установка счетчиков на сайте Клиента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Auto.ru, Kinopoisk, Авто, Афиша, Видео, Город, Диск, Карты и пробки, Каталог игры, Маркет, Метро, Музыка, Недвижимость, Новости, Погода, Почта, Работа, Расписания, Авиа, Словари, Телепрограмма, Фотки и т.д. + партнеры РСЯ)
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  <charset val="204"/>
          </rPr>
          <t>Возможен один таргетинг помимо гео
необходимо дополнительное согласование списка таргетингов перед запуском РК</t>
        </r>
      </text>
    </comment>
    <comment ref="AC17" authorId="0" shapeId="0">
      <text>
        <r>
          <rPr>
            <b/>
            <sz val="9"/>
            <color indexed="81"/>
            <rFont val="Tahoma"/>
            <family val="2"/>
            <charset val="204"/>
          </rPr>
          <t>данные только по позициям, обсчитываемым AdRiver: 
slot и gdn</t>
        </r>
      </text>
    </comment>
  </commentList>
</comments>
</file>

<file path=xl/sharedStrings.xml><?xml version="1.0" encoding="utf-8"?>
<sst xmlns="http://schemas.openxmlformats.org/spreadsheetml/2006/main" count="150" uniqueCount="63">
  <si>
    <t>Формат размещения</t>
  </si>
  <si>
    <t>Сайт</t>
  </si>
  <si>
    <t>№</t>
  </si>
  <si>
    <t>Формат баннера</t>
  </si>
  <si>
    <t>Единица закупки</t>
  </si>
  <si>
    <t>Показатель отказов</t>
  </si>
  <si>
    <t>Средняя длина сессии</t>
  </si>
  <si>
    <t>Сессии</t>
  </si>
  <si>
    <t>1000 показов</t>
  </si>
  <si>
    <t>Страницы/
сессии</t>
  </si>
  <si>
    <t>CTR%, 
план</t>
  </si>
  <si>
    <t>CTR%, 
факт</t>
  </si>
  <si>
    <t>Показы, факт</t>
  </si>
  <si>
    <t xml:space="preserve">Клики, факт </t>
  </si>
  <si>
    <t>Клики, %</t>
  </si>
  <si>
    <t>Показы, %</t>
  </si>
  <si>
    <t>CTR,%</t>
  </si>
  <si>
    <t>Кампания:</t>
  </si>
  <si>
    <t>Velle</t>
  </si>
  <si>
    <t>Сквозной слот
Одноклассники, Почта, 
Мой Мир, Ответы</t>
  </si>
  <si>
    <t>240х400</t>
  </si>
  <si>
    <t>Vk.com</t>
  </si>
  <si>
    <t>Instagram</t>
  </si>
  <si>
    <t>GDN</t>
  </si>
  <si>
    <t>Banners</t>
  </si>
  <si>
    <t>вовлечение</t>
  </si>
  <si>
    <t>клики</t>
  </si>
  <si>
    <t>n/a</t>
  </si>
  <si>
    <t>Итого:</t>
  </si>
  <si>
    <t>Охват</t>
  </si>
  <si>
    <t>Бюджет, 
до НДС</t>
  </si>
  <si>
    <t>Показы, 
план</t>
  </si>
  <si>
    <t>Клики, 
план</t>
  </si>
  <si>
    <t>CPM,
план</t>
  </si>
  <si>
    <t>CPM,
факт</t>
  </si>
  <si>
    <t>CPM,
%</t>
  </si>
  <si>
    <t>CPC,
план</t>
  </si>
  <si>
    <t>CPC,
факт</t>
  </si>
  <si>
    <t>CPC,
%</t>
  </si>
  <si>
    <t>CPV,
план</t>
  </si>
  <si>
    <t>CPV,
факт</t>
  </si>
  <si>
    <t>CPV,
%</t>
  </si>
  <si>
    <t>CPU*1000</t>
  </si>
  <si>
    <t>Просмотры/
Вовлечения,
%</t>
  </si>
  <si>
    <t xml:space="preserve">Стоимость сессии </t>
  </si>
  <si>
    <t>CocoVelle апрель-май 2017</t>
  </si>
  <si>
    <t>Все страницы, ЦА Ж 20-40, f=4 в неделю, таргетинг по интересам ЦА (Здоровый образ жизни, фитнес; Психология, взаимоотношения; Семья, дети;  Мода, одежда, косметика, прически;  Статьи, передачи о знаменитостях, светская хроника и смежные тематики),
гео Москва, Санкт-Петербург, Екатеринбург и Минск</t>
  </si>
  <si>
    <t>Promoted Posts (текст+изображение)</t>
  </si>
  <si>
    <t>Все страницы, ЦА Ж 20-40, таргетинг по интересам ЦА (Здоровый образ жизни, фитнес; Психология, взаимоотношения; Семья, дети;  Мода, одежда, косметика, прически;  Статьи, передачи о знаменитостях, светская хроника и смежные тематики),
гео Москва, Санкт-Петербург, Екатеринбург и Минск</t>
  </si>
  <si>
    <t>Facebook.com+Instagram</t>
  </si>
  <si>
    <t>Пакет Язнаю Pro "Женщин"</t>
  </si>
  <si>
    <t>Все страницы, Таргетинг на пользователей, интересующихся тематикой здорового образа жизни, занимаются спортом, фитнесом, йогой и пр.,  f=3 в неделю, look alike,
гео Москва, Санкт-Петербург и Екатеринбург + области</t>
  </si>
  <si>
    <t>728x90, 240x400, 300x250, 160х600</t>
  </si>
  <si>
    <t>Все страницы, Таргетинг на пользователей, которые интересуются модой и стилем и посещают соответствующие ресурсы,  f=3 в неделю, 
гео Москва, Санкт-Петербург и Екатеринбург + области</t>
  </si>
  <si>
    <t>Yandex RTB</t>
  </si>
  <si>
    <t>Порталы+РСЯ: 
Интересы красота и здоровье, поисковый ретаргетинг: спорт,  f=3 в неделю
гео Москва, Санкт-Петербург и Екатеринбург + области</t>
  </si>
  <si>
    <t>160x600, 728x90, 240x400, 300x250, 300x300</t>
  </si>
  <si>
    <t>Просмотры, план</t>
  </si>
  <si>
    <t>Просмотры,
факт</t>
  </si>
  <si>
    <t>Бренд</t>
  </si>
  <si>
    <t>Категория</t>
  </si>
  <si>
    <t>FMCG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</si>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</sst>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3">
    <numFmt numFmtId="164" formatCode="_-* #,##0_-;\-* #,##0_-;_-* &quot;-&quot;_-;_-@_-"/>
    <numFmt numFmtId="165" formatCode="_-* #,##0.00_-;\-* #,##0.00_-;_-* &quot;-&quot;??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#,##0.00&quot;р.&quot;"/>
    <numFmt numFmtId="169" formatCode="&quot;$&quot;#,##0;\-&quot;$&quot;#,##0"/>
    <numFmt numFmtId="170" formatCode="0.0%;\ \(0.0%\)"/>
    <numFmt numFmtId="171" formatCode="#,##0,_);[Red]\(#,##0,\)"/>
    <numFmt numFmtId="172" formatCode="_ * #,##0_ ;_ * \-#,##0_ ;_ * &quot;-&quot;_ ;_ @_ "/>
    <numFmt numFmtId="173" formatCode="_ * #,##0.00_ ;_ * \-#,##0.00_ ;_ * &quot;-&quot;??_ ;_ @_ "/>
    <numFmt numFmtId="174" formatCode="&quot;$&quot;#,##0_);\(&quot;$&quot;#,##0\)"/>
    <numFmt numFmtId="175" formatCode="&quot;$&quot;#,##0.00;[Red]\-&quot;$&quot;#,##0.00"/>
    <numFmt numFmtId="176" formatCode="_ &quot;$&quot;* #,##0_ ;_ &quot;$&quot;* \-#,##0_ ;_ &quot;$&quot;* &quot;-&quot;_ ;_ @_ "/>
    <numFmt numFmtId="177" formatCode="_ &quot;$&quot;* #,##0.00_ ;_ &quot;$&quot;* \-#,##0.00_ ;_ &quot;$&quot;* &quot;-&quot;??_ ;_ @_ "/>
    <numFmt numFmtId="178" formatCode="_-* #,##0_ _D_M_-;\-* #,##0_ _D_M_-;_-* &quot;-&quot;_ _D_M_-;_-@_-"/>
    <numFmt numFmtId="179" formatCode="_-* #,##0.00_ _D_M_-;\-* #,##0.00_ _D_M_-;_-* &quot;-&quot;??_ _D_M_-;_-@_-"/>
    <numFmt numFmtId="180" formatCode="#,##0\ &quot;impressions&quot;"/>
    <numFmt numFmtId="181" formatCode="_(* #,##0_);_(* \(#,##0\);_(* &quot;-&quot;_);_(@_)"/>
    <numFmt numFmtId="182" formatCode="_(* #,##0.00_);_(* \(#,##0.00\);_(* &quot;-&quot;??_);_(@_)"/>
    <numFmt numFmtId="183" formatCode="_ &quot;R&quot;\ * #,##0_ ;_ &quot;R&quot;\ * \-#,##0_ ;_ &quot;R&quot;\ * &quot;-&quot;_ ;_ @_ "/>
    <numFmt numFmtId="184" formatCode="_ &quot;R&quot;\ * #,##0.00_ ;_ &quot;R&quot;\ * \-#,##0.00_ ;_ &quot;R&quot;\ * &quot;-&quot;??_ ;_ @_ "/>
    <numFmt numFmtId="185" formatCode="_(&quot;$&quot;* #,##0_);_(&quot;$&quot;* \(#,##0\);_(&quot;$&quot;* &quot;-&quot;_);_(@_)"/>
    <numFmt numFmtId="186" formatCode="_(&quot;$&quot;* #,##0.00_);_(&quot;$&quot;* \(#,##0.00\);_(&quot;$&quot;* &quot;-&quot;??_);_(@_)"/>
    <numFmt numFmtId="187" formatCode="#,##0&quot;$&quot;;[Red]\-#,##0&quot;$&quot;"/>
    <numFmt numFmtId="188" formatCode="0%;\(0%\)"/>
    <numFmt numFmtId="189" formatCode="General_)"/>
    <numFmt numFmtId="190" formatCode="_-&quot;L.&quot;\ * #,##0_-;\-&quot;L.&quot;\ * #,##0_-;_-&quot;L.&quot;\ * &quot;-&quot;_-;_-@_-"/>
    <numFmt numFmtId="191" formatCode="_-&quot;L.&quot;\ * #,##0.00_-;\-&quot;L.&quot;\ * #,##0.00_-;_-&quot;L.&quot;\ * &quot;-&quot;??_-;_-@_-"/>
    <numFmt numFmtId="192" formatCode="_-* #,##0&quot; DM&quot;_-;\-* #,##0&quot; DM&quot;_-;_-* &quot;-&quot;&quot; DM&quot;_-;_-@_-"/>
    <numFmt numFmtId="193" formatCode="_-* #,##0.00&quot; DM&quot;_-;\-* #,##0.00&quot; DM&quot;_-;_-* &quot;-&quot;??&quot; DM&quot;_-;_-@_-"/>
    <numFmt numFmtId="194" formatCode="_-* #,##0\ _р_._-;\-* #,##0\ _р_._-;_-* &quot;-&quot;\ _р_._-;_-@_-"/>
    <numFmt numFmtId="195" formatCode="_-* #,##0.00\ _р_._-;\-* #,##0.00\ _р_._-;_-* &quot;-&quot;??\ _р_._-;_-@_-"/>
    <numFmt numFmtId="196" formatCode="_-* #,##0.00_р_._-;\-* #,##0.00_р_._-;_-* \-??_р_._-;_-@_-"/>
  </numFmts>
  <fonts count="6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u/>
      <sz val="10"/>
      <color indexed="12"/>
      <name val="Arial Cyr"/>
      <charset val="204"/>
    </font>
    <font>
      <b/>
      <sz val="9"/>
      <color indexed="81"/>
      <name val="Tahoma"/>
      <family val="2"/>
      <charset val="204"/>
    </font>
    <font>
      <sz val="8"/>
      <name val="Arial"/>
      <family val="2"/>
      <charset val="204"/>
    </font>
    <font>
      <sz val="10"/>
      <name val="Helv"/>
    </font>
    <font>
      <sz val="10"/>
      <name val="Arial"/>
      <family val="2"/>
    </font>
    <font>
      <u/>
      <sz val="7"/>
      <color theme="10"/>
      <name val="Arial Cyr"/>
      <charset val="204"/>
    </font>
    <font>
      <sz val="10"/>
      <color indexed="8"/>
      <name val="Arial"/>
      <family val="2"/>
    </font>
    <font>
      <sz val="10"/>
      <name val="Helv"/>
      <charset val="162"/>
    </font>
    <font>
      <sz val="10"/>
      <name val="Helv"/>
      <charset val="204"/>
    </font>
    <font>
      <b/>
      <sz val="10"/>
      <name val="Pragmatica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0"/>
      <name val="MS Sans Serif"/>
      <family val="2"/>
      <charset val="204"/>
    </font>
    <font>
      <b/>
      <sz val="11"/>
      <color indexed="52"/>
      <name val="Calibri"/>
      <family val="2"/>
      <charset val="204"/>
    </font>
    <font>
      <b/>
      <sz val="12"/>
      <name val="FuturisCTT"/>
      <charset val="204"/>
    </font>
    <font>
      <b/>
      <sz val="11"/>
      <color indexed="9"/>
      <name val="Calibri"/>
      <family val="2"/>
      <charset val="204"/>
    </font>
    <font>
      <u/>
      <sz val="8"/>
      <color indexed="20"/>
      <name val="MS Sans Serif"/>
      <family val="2"/>
      <charset val="204"/>
    </font>
    <font>
      <u/>
      <sz val="8"/>
      <color indexed="12"/>
      <name val="MS Sans Serif"/>
      <family val="2"/>
      <charset val="204"/>
    </font>
    <font>
      <sz val="10"/>
      <name val="PragmaticaTT"/>
    </font>
    <font>
      <b/>
      <sz val="8"/>
      <name val="FuturisCTT"/>
      <charset val="204"/>
    </font>
    <font>
      <sz val="12"/>
      <name val="Tms Rmn"/>
    </font>
    <font>
      <sz val="10"/>
      <name val="Geneva"/>
    </font>
    <font>
      <i/>
      <sz val="11"/>
      <color indexed="23"/>
      <name val="Calibri"/>
      <family val="2"/>
      <charset val="204"/>
    </font>
    <font>
      <u/>
      <sz val="10"/>
      <color indexed="36"/>
      <name val="Arial"/>
      <family val="2"/>
      <charset val="204"/>
    </font>
    <font>
      <sz val="11"/>
      <color indexed="17"/>
      <name val="Calibri"/>
      <family val="2"/>
      <charset val="204"/>
    </font>
    <font>
      <b/>
      <sz val="12"/>
      <name val="Arial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u/>
      <sz val="11"/>
      <color indexed="12"/>
      <name val="Calibri"/>
      <family val="2"/>
    </font>
    <font>
      <u/>
      <sz val="10"/>
      <color indexed="12"/>
      <name val="Arial"/>
      <family val="2"/>
      <charset val="204"/>
    </font>
    <font>
      <sz val="10"/>
      <name val="FranklinGothic"/>
    </font>
    <font>
      <sz val="11"/>
      <color indexed="62"/>
      <name val="Calibri"/>
      <family val="2"/>
      <charset val="204"/>
    </font>
    <font>
      <u/>
      <sz val="10"/>
      <color indexed="12"/>
      <name val="FranklinGothic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sz val="11"/>
      <color indexed="8"/>
      <name val="Calibri"/>
      <family val="2"/>
    </font>
    <font>
      <b/>
      <i/>
      <sz val="8"/>
      <name val="Arial"/>
      <family val="2"/>
      <charset val="204"/>
    </font>
    <font>
      <b/>
      <sz val="9"/>
      <name val="Arial"/>
      <family val="2"/>
      <charset val="204"/>
    </font>
    <font>
      <sz val="8"/>
      <name val="NTHelvetica/Cyrillic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color indexed="9"/>
      <name val="Arial Cyr"/>
      <family val="2"/>
      <charset val="204"/>
    </font>
    <font>
      <u/>
      <sz val="10"/>
      <color indexed="12"/>
      <name val="Verdana"/>
      <family val="2"/>
    </font>
    <font>
      <u/>
      <sz val="11"/>
      <color indexed="12"/>
      <name val="Calibri"/>
      <family val="2"/>
      <charset val="204"/>
    </font>
    <font>
      <sz val="10"/>
      <name val="Arial Cyr"/>
    </font>
    <font>
      <b/>
      <sz val="8"/>
      <name val="TypeTimes"/>
    </font>
    <font>
      <sz val="11"/>
      <color theme="1"/>
      <name val="Calibri"/>
      <family val="2"/>
      <scheme val="minor"/>
    </font>
    <font>
      <sz val="10"/>
      <name val="NewtonCTT"/>
    </font>
    <font>
      <sz val="8"/>
      <name val="Helv"/>
    </font>
    <font>
      <sz val="9"/>
      <color theme="1"/>
      <name val="Century Gothic"/>
      <family val="2"/>
      <charset val="204"/>
    </font>
    <font>
      <b/>
      <sz val="9"/>
      <name val="Century Gothic"/>
      <family val="2"/>
      <charset val="204"/>
    </font>
    <font>
      <sz val="9"/>
      <color indexed="8"/>
      <name val="Century Gothic"/>
      <family val="2"/>
      <charset val="204"/>
    </font>
    <font>
      <b/>
      <sz val="9"/>
      <color indexed="9"/>
      <name val="Century Gothic"/>
      <family val="2"/>
      <charset val="204"/>
    </font>
    <font>
      <sz val="9"/>
      <name val="Century Gothic"/>
      <family val="2"/>
      <charset val="204"/>
    </font>
    <font>
      <b/>
      <sz val="9"/>
      <color theme="0"/>
      <name val="Century Gothic"/>
      <family val="2"/>
      <charset val="204"/>
    </font>
    <font>
      <sz val="9"/>
      <color theme="0" tint="-0.249977111117893"/>
      <name val="Century Gothic"/>
      <family val="2"/>
      <charset val="204"/>
    </font>
    <font>
      <b/>
      <sz val="15"/>
      <color rgb="FFFF0000"/>
      <name val="Century Gothic"/>
      <family val="2"/>
      <charset val="204"/>
    </font>
    <font>
      <sz val="10"/>
      <color theme="1"/>
      <name val="Century Gothic"/>
      <family val="2"/>
      <charset val="204"/>
    </font>
    <font>
      <sz val="8"/>
      <color theme="1"/>
      <name val="Century Gothic"/>
      <family val="2"/>
      <charset val="204"/>
    </font>
    <font>
      <sz val="10"/>
      <name val="Century Gothic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8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tted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1">
    <xf numFmtId="0" fontId="0" fillId="0" borderId="0"/>
    <xf numFmtId="9" fontId="1" fillId="0" borderId="0" applyFont="0" applyFill="0" applyBorder="0" applyAlignment="0" applyProtection="0"/>
    <xf numFmtId="3" fontId="2" fillId="0" borderId="0">
      <alignment horizontal="center"/>
    </xf>
    <xf numFmtId="0" fontId="2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2" fillId="0" borderId="0"/>
    <xf numFmtId="0" fontId="11" fillId="0" borderId="0"/>
    <xf numFmtId="0" fontId="3" fillId="0" borderId="0"/>
    <xf numFmtId="0" fontId="12" fillId="0" borderId="0"/>
    <xf numFmtId="3" fontId="2" fillId="0" borderId="0">
      <alignment horizontal="center"/>
    </xf>
    <xf numFmtId="3" fontId="2" fillId="0" borderId="0">
      <alignment horizontal="center"/>
    </xf>
    <xf numFmtId="3" fontId="2" fillId="0" borderId="0">
      <alignment horizontal="center"/>
    </xf>
    <xf numFmtId="3" fontId="2" fillId="0" borderId="0">
      <alignment horizontal="center"/>
    </xf>
    <xf numFmtId="0" fontId="12" fillId="0" borderId="0"/>
    <xf numFmtId="0" fontId="12" fillId="0" borderId="0"/>
    <xf numFmtId="3" fontId="2" fillId="0" borderId="0">
      <alignment horizontal="center"/>
    </xf>
    <xf numFmtId="3" fontId="2" fillId="0" borderId="0">
      <alignment horizontal="center"/>
    </xf>
    <xf numFmtId="3" fontId="2" fillId="0" borderId="0">
      <alignment horizontal="center"/>
    </xf>
    <xf numFmtId="3" fontId="2" fillId="0" borderId="0">
      <alignment horizontal="center"/>
    </xf>
    <xf numFmtId="3" fontId="2" fillId="0" borderId="0">
      <alignment horizontal="center"/>
    </xf>
    <xf numFmtId="3" fontId="2" fillId="0" borderId="0">
      <alignment horizontal="center"/>
    </xf>
    <xf numFmtId="3" fontId="2" fillId="0" borderId="0">
      <alignment horizontal="center"/>
    </xf>
    <xf numFmtId="3" fontId="2" fillId="0" borderId="0">
      <alignment horizontal="center"/>
    </xf>
    <xf numFmtId="3" fontId="2" fillId="0" borderId="0">
      <alignment horizontal="center"/>
    </xf>
    <xf numFmtId="3" fontId="2" fillId="0" borderId="0">
      <alignment horizontal="center"/>
    </xf>
    <xf numFmtId="3" fontId="2" fillId="0" borderId="0">
      <alignment horizontal="center"/>
    </xf>
    <xf numFmtId="3" fontId="2" fillId="0" borderId="0">
      <alignment horizontal="center"/>
    </xf>
    <xf numFmtId="0" fontId="7" fillId="0" borderId="0"/>
    <xf numFmtId="3" fontId="2" fillId="0" borderId="0">
      <alignment horizontal="center"/>
    </xf>
    <xf numFmtId="3" fontId="2" fillId="0" borderId="0">
      <alignment horizontal="center"/>
    </xf>
    <xf numFmtId="0" fontId="13" fillId="0" borderId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2" borderId="0" applyNumberFormat="0" applyBorder="0" applyAlignment="0" applyProtection="0"/>
    <xf numFmtId="0" fontId="16" fillId="6" borderId="0" applyNumberFormat="0" applyBorder="0" applyAlignment="0" applyProtection="0"/>
    <xf numFmtId="169" fontId="17" fillId="0" borderId="5" applyAlignment="0" applyProtection="0"/>
    <xf numFmtId="0" fontId="2" fillId="0" borderId="0" applyFill="0" applyBorder="0" applyAlignment="0"/>
    <xf numFmtId="17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71" fontId="2" fillId="0" borderId="0" applyFill="0" applyBorder="0" applyAlignment="0"/>
    <xf numFmtId="0" fontId="2" fillId="0" borderId="0" applyFill="0" applyBorder="0" applyAlignment="0"/>
    <xf numFmtId="170" fontId="2" fillId="0" borderId="0" applyFill="0" applyBorder="0" applyAlignment="0"/>
    <xf numFmtId="0" fontId="18" fillId="23" borderId="6" applyNumberFormat="0" applyAlignment="0" applyProtection="0"/>
    <xf numFmtId="0" fontId="19" fillId="0" borderId="7"/>
    <xf numFmtId="0" fontId="20" fillId="24" borderId="8" applyNumberFormat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72" fontId="23" fillId="0" borderId="0" applyFont="0" applyFill="0" applyBorder="0" applyAlignment="0" applyProtection="0"/>
    <xf numFmtId="171" fontId="2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4" fillId="4" borderId="9">
      <alignment vertical="center"/>
    </xf>
    <xf numFmtId="175" fontId="25" fillId="0" borderId="1"/>
    <xf numFmtId="176" fontId="23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3" fillId="0" borderId="0" applyFont="0" applyFill="0" applyBorder="0" applyAlignment="0" applyProtection="0"/>
    <xf numFmtId="14" fontId="10" fillId="0" borderId="0" applyFill="0" applyBorder="0" applyAlignment="0"/>
    <xf numFmtId="178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0" fontId="24" fillId="0" borderId="7"/>
    <xf numFmtId="0" fontId="24" fillId="0" borderId="7"/>
    <xf numFmtId="171" fontId="2" fillId="0" borderId="0" applyFill="0" applyBorder="0" applyAlignment="0"/>
    <xf numFmtId="170" fontId="2" fillId="0" borderId="0" applyFill="0" applyBorder="0" applyAlignment="0"/>
    <xf numFmtId="171" fontId="2" fillId="0" borderId="0" applyFill="0" applyBorder="0" applyAlignment="0"/>
    <xf numFmtId="0" fontId="2" fillId="0" borderId="0" applyFill="0" applyBorder="0" applyAlignment="0"/>
    <xf numFmtId="170" fontId="2" fillId="0" borderId="0" applyFill="0" applyBorder="0" applyAlignment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7" borderId="0" applyNumberFormat="0" applyBorder="0" applyAlignment="0" applyProtection="0"/>
    <xf numFmtId="38" fontId="6" fillId="3" borderId="0" applyNumberFormat="0" applyBorder="0" applyAlignment="0" applyProtection="0"/>
    <xf numFmtId="0" fontId="24" fillId="0" borderId="10">
      <alignment horizontal="center" vertical="center" wrapText="1"/>
    </xf>
    <xf numFmtId="0" fontId="24" fillId="0" borderId="3">
      <alignment horizontal="center" vertical="center" wrapText="1"/>
    </xf>
    <xf numFmtId="0" fontId="30" fillId="0" borderId="4" applyNumberFormat="0" applyAlignment="0" applyProtection="0">
      <alignment horizontal="left" vertical="center"/>
    </xf>
    <xf numFmtId="0" fontId="30" fillId="0" borderId="2">
      <alignment horizontal="left" vertical="center"/>
    </xf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180" fontId="36" fillId="0" borderId="0" applyFill="0" applyBorder="0" applyProtection="0">
      <alignment horizontal="left"/>
    </xf>
    <xf numFmtId="0" fontId="37" fillId="10" borderId="6" applyNumberFormat="0" applyAlignment="0" applyProtection="0"/>
    <xf numFmtId="10" fontId="6" fillId="3" borderId="1" applyNumberFormat="0" applyBorder="0" applyAlignment="0" applyProtection="0"/>
    <xf numFmtId="0" fontId="24" fillId="0" borderId="14">
      <alignment horizontal="center" vertical="center" wrapText="1"/>
    </xf>
    <xf numFmtId="0" fontId="38" fillId="0" borderId="0" applyNumberFormat="0" applyFill="0" applyBorder="0" applyAlignment="0" applyProtection="0">
      <alignment vertical="top"/>
      <protection locked="0"/>
    </xf>
    <xf numFmtId="171" fontId="2" fillId="0" borderId="0" applyFill="0" applyBorder="0" applyAlignment="0"/>
    <xf numFmtId="170" fontId="2" fillId="0" borderId="0" applyFill="0" applyBorder="0" applyAlignment="0"/>
    <xf numFmtId="171" fontId="2" fillId="0" borderId="0" applyFill="0" applyBorder="0" applyAlignment="0"/>
    <xf numFmtId="0" fontId="2" fillId="0" borderId="0" applyFill="0" applyBorder="0" applyAlignment="0"/>
    <xf numFmtId="170" fontId="2" fillId="0" borderId="0" applyFill="0" applyBorder="0" applyAlignment="0"/>
    <xf numFmtId="0" fontId="39" fillId="0" borderId="15" applyNumberFormat="0" applyFill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40" fillId="25" borderId="0" applyNumberFormat="0" applyBorder="0" applyAlignment="0" applyProtection="0"/>
    <xf numFmtId="187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4" fillId="0" borderId="0"/>
    <xf numFmtId="0" fontId="2" fillId="0" borderId="0"/>
    <xf numFmtId="0" fontId="26" fillId="0" borderId="0"/>
    <xf numFmtId="0" fontId="14" fillId="26" borderId="16" applyNumberFormat="0" applyFont="0" applyAlignment="0" applyProtection="0"/>
    <xf numFmtId="0" fontId="41" fillId="23" borderId="17" applyNumberFormat="0" applyAlignment="0" applyProtection="0"/>
    <xf numFmtId="0" fontId="2" fillId="0" borderId="0" applyFont="0" applyFill="0" applyBorder="0" applyAlignment="0" applyProtection="0"/>
    <xf numFmtId="188" fontId="8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" fillId="0" borderId="0" applyNumberFormat="0" applyFill="0" applyBorder="0" applyAlignment="0" applyProtection="0"/>
    <xf numFmtId="171" fontId="2" fillId="0" borderId="0" applyFill="0" applyBorder="0" applyAlignment="0"/>
    <xf numFmtId="170" fontId="2" fillId="0" borderId="0" applyFill="0" applyBorder="0" applyAlignment="0"/>
    <xf numFmtId="171" fontId="2" fillId="0" borderId="0" applyFill="0" applyBorder="0" applyAlignment="0"/>
    <xf numFmtId="0" fontId="2" fillId="0" borderId="0" applyFill="0" applyBorder="0" applyAlignment="0"/>
    <xf numFmtId="170" fontId="2" fillId="0" borderId="0" applyFill="0" applyBorder="0" applyAlignment="0"/>
    <xf numFmtId="0" fontId="24" fillId="0" borderId="9">
      <alignment vertical="center" wrapText="1"/>
    </xf>
    <xf numFmtId="0" fontId="43" fillId="0" borderId="18"/>
    <xf numFmtId="0" fontId="26" fillId="0" borderId="0"/>
    <xf numFmtId="0" fontId="44" fillId="0" borderId="19"/>
    <xf numFmtId="189" fontId="45" fillId="0" borderId="1"/>
    <xf numFmtId="49" fontId="10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" fontId="24" fillId="4" borderId="9">
      <alignment horizontal="right" vertical="center"/>
    </xf>
    <xf numFmtId="0" fontId="46" fillId="0" borderId="0" applyNumberFormat="0" applyFill="0" applyBorder="0" applyAlignment="0" applyProtection="0"/>
    <xf numFmtId="0" fontId="47" fillId="0" borderId="20" applyNumberFormat="0" applyFill="0" applyAlignment="0" applyProtection="0"/>
    <xf numFmtId="190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2" fontId="26" fillId="0" borderId="0" applyFont="0" applyFill="0" applyBorder="0" applyAlignment="0" applyProtection="0"/>
    <xf numFmtId="193" fontId="26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27" borderId="0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166" fontId="2" fillId="0" borderId="0" applyFont="0" applyFill="0" applyBorder="0" applyAlignment="0" applyProtection="0"/>
    <xf numFmtId="0" fontId="52" fillId="0" borderId="0"/>
    <xf numFmtId="0" fontId="53" fillId="0" borderId="0">
      <alignment horizontal="centerContinuous" vertical="center"/>
    </xf>
    <xf numFmtId="0" fontId="52" fillId="0" borderId="0"/>
    <xf numFmtId="0" fontId="2" fillId="0" borderId="0"/>
    <xf numFmtId="0" fontId="7" fillId="0" borderId="0"/>
    <xf numFmtId="0" fontId="8" fillId="0" borderId="0">
      <alignment vertical="center"/>
    </xf>
    <xf numFmtId="0" fontId="2" fillId="0" borderId="0"/>
    <xf numFmtId="0" fontId="2" fillId="0" borderId="0"/>
    <xf numFmtId="0" fontId="54" fillId="0" borderId="0"/>
    <xf numFmtId="0" fontId="1" fillId="0" borderId="0"/>
    <xf numFmtId="0" fontId="1" fillId="0" borderId="0"/>
    <xf numFmtId="0" fontId="14" fillId="0" borderId="0" applyFill="0" applyProtection="0"/>
    <xf numFmtId="0" fontId="1" fillId="0" borderId="0"/>
    <xf numFmtId="0" fontId="54" fillId="0" borderId="0"/>
    <xf numFmtId="0" fontId="2" fillId="0" borderId="0"/>
    <xf numFmtId="0" fontId="52" fillId="0" borderId="0"/>
    <xf numFmtId="0" fontId="42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52" fillId="0" borderId="0"/>
    <xf numFmtId="0" fontId="52" fillId="0" borderId="0"/>
    <xf numFmtId="0" fontId="54" fillId="0" borderId="0"/>
    <xf numFmtId="0" fontId="52" fillId="0" borderId="0"/>
    <xf numFmtId="0" fontId="52" fillId="0" borderId="0"/>
    <xf numFmtId="9" fontId="3" fillId="0" borderId="0" applyFont="0" applyFill="0" applyBorder="0" applyAlignment="0" applyProtection="0"/>
    <xf numFmtId="9" fontId="7" fillId="0" borderId="0" applyFill="0" applyBorder="0" applyAlignment="0" applyProtection="0"/>
    <xf numFmtId="194" fontId="3" fillId="0" borderId="0" applyFont="0" applyFill="0" applyBorder="0" applyAlignment="0" applyProtection="0"/>
    <xf numFmtId="3" fontId="55" fillId="0" borderId="1" applyFont="0" applyFill="0" applyBorder="0" applyAlignment="0" applyProtection="0">
      <alignment horizontal="center" vertical="center"/>
      <protection locked="0"/>
    </xf>
    <xf numFmtId="195" fontId="3" fillId="0" borderId="0" applyFont="0" applyFill="0" applyBorder="0" applyAlignment="0" applyProtection="0"/>
    <xf numFmtId="0" fontId="56" fillId="0" borderId="1">
      <alignment horizontal="centerContinuous" vertical="center" wrapText="1"/>
    </xf>
    <xf numFmtId="196" fontId="7" fillId="0" borderId="0" applyFill="0" applyBorder="0" applyAlignment="0" applyProtection="0"/>
    <xf numFmtId="0" fontId="2" fillId="0" borderId="0"/>
    <xf numFmtId="0" fontId="14" fillId="0" borderId="0"/>
    <xf numFmtId="0" fontId="2" fillId="0" borderId="0"/>
  </cellStyleXfs>
  <cellXfs count="40">
    <xf numFmtId="0" fontId="0" fillId="0" borderId="0" xfId="0"/>
    <xf numFmtId="0" fontId="57" fillId="2" borderId="0" xfId="0" applyFont="1" applyFill="1"/>
    <xf numFmtId="0" fontId="57" fillId="2" borderId="0" xfId="0" applyFont="1" applyFill="1" applyAlignment="1">
      <alignment horizontal="center" vertical="center"/>
    </xf>
    <xf numFmtId="0" fontId="58" fillId="2" borderId="0" xfId="210" applyFont="1" applyFill="1" applyAlignment="1">
      <alignment horizontal="right" vertical="center"/>
    </xf>
    <xf numFmtId="0" fontId="58" fillId="2" borderId="0" xfId="210" applyFont="1" applyFill="1" applyAlignment="1">
      <alignment horizontal="left" vertical="center"/>
    </xf>
    <xf numFmtId="0" fontId="58" fillId="2" borderId="0" xfId="210" applyFont="1" applyFill="1" applyAlignment="1">
      <alignment horizontal="left" vertical="center" wrapText="1"/>
    </xf>
    <xf numFmtId="0" fontId="59" fillId="2" borderId="0" xfId="6" applyFont="1" applyFill="1" applyBorder="1" applyAlignment="1">
      <alignment horizontal="left" vertical="center"/>
    </xf>
    <xf numFmtId="0" fontId="60" fillId="28" borderId="1" xfId="2" applyNumberFormat="1" applyFont="1" applyFill="1" applyBorder="1" applyAlignment="1">
      <alignment horizontal="center" vertical="center" wrapText="1"/>
    </xf>
    <xf numFmtId="9" fontId="60" fillId="29" borderId="1" xfId="2" applyNumberFormat="1" applyFont="1" applyFill="1" applyBorder="1" applyAlignment="1">
      <alignment horizontal="center" vertical="center" wrapText="1"/>
    </xf>
    <xf numFmtId="0" fontId="62" fillId="28" borderId="1" xfId="2" applyNumberFormat="1" applyFont="1" applyFill="1" applyBorder="1" applyAlignment="1">
      <alignment horizontal="center" vertical="center" wrapText="1"/>
    </xf>
    <xf numFmtId="0" fontId="57" fillId="2" borderId="1" xfId="0" applyFont="1" applyFill="1" applyBorder="1" applyAlignment="1">
      <alignment vertical="center"/>
    </xf>
    <xf numFmtId="3" fontId="61" fillId="0" borderId="1" xfId="9" applyNumberFormat="1" applyFont="1" applyFill="1" applyBorder="1" applyAlignment="1" applyProtection="1">
      <alignment horizontal="center" vertical="center"/>
      <protection locked="0"/>
    </xf>
    <xf numFmtId="168" fontId="61" fillId="2" borderId="1" xfId="3" applyNumberFormat="1" applyFont="1" applyFill="1" applyBorder="1" applyAlignment="1" applyProtection="1">
      <alignment horizontal="center" vertical="center"/>
      <protection locked="0"/>
    </xf>
    <xf numFmtId="10" fontId="57" fillId="2" borderId="1" xfId="1" applyNumberFormat="1" applyFont="1" applyFill="1" applyBorder="1" applyAlignment="1">
      <alignment horizontal="center" vertical="center"/>
    </xf>
    <xf numFmtId="0" fontId="57" fillId="2" borderId="1" xfId="0" applyFont="1" applyFill="1" applyBorder="1" applyAlignment="1">
      <alignment horizontal="left" vertical="center"/>
    </xf>
    <xf numFmtId="0" fontId="57" fillId="2" borderId="1" xfId="0" applyFont="1" applyFill="1" applyBorder="1" applyAlignment="1">
      <alignment horizontal="right"/>
    </xf>
    <xf numFmtId="0" fontId="57" fillId="2" borderId="1" xfId="0" applyFont="1" applyFill="1" applyBorder="1" applyAlignment="1">
      <alignment horizontal="right" vertical="center"/>
    </xf>
    <xf numFmtId="3" fontId="57" fillId="2" borderId="1" xfId="3" applyNumberFormat="1" applyFont="1" applyFill="1" applyBorder="1" applyAlignment="1">
      <alignment horizontal="center" vertical="center"/>
    </xf>
    <xf numFmtId="9" fontId="57" fillId="2" borderId="0" xfId="0" applyNumberFormat="1" applyFont="1" applyFill="1" applyAlignment="1">
      <alignment horizontal="center" vertical="center"/>
    </xf>
    <xf numFmtId="3" fontId="57" fillId="2" borderId="0" xfId="0" applyNumberFormat="1" applyFont="1" applyFill="1" applyAlignment="1">
      <alignment horizontal="center" vertical="center"/>
    </xf>
    <xf numFmtId="0" fontId="63" fillId="2" borderId="0" xfId="0" applyFont="1" applyFill="1"/>
    <xf numFmtId="0" fontId="58" fillId="30" borderId="1" xfId="2" applyNumberFormat="1" applyFont="1" applyFill="1" applyBorder="1" applyAlignment="1">
      <alignment horizontal="center" vertical="center" wrapText="1"/>
    </xf>
    <xf numFmtId="0" fontId="64" fillId="2" borderId="0" xfId="0" applyFont="1" applyFill="1"/>
    <xf numFmtId="10" fontId="65" fillId="0" borderId="1" xfId="0" applyNumberFormat="1" applyFont="1" applyBorder="1" applyAlignment="1">
      <alignment horizontal="center" vertical="center"/>
    </xf>
    <xf numFmtId="2" fontId="65" fillId="0" borderId="1" xfId="0" applyNumberFormat="1" applyFont="1" applyBorder="1" applyAlignment="1">
      <alignment horizontal="center" vertical="center"/>
    </xf>
    <xf numFmtId="21" fontId="65" fillId="0" borderId="1" xfId="0" applyNumberFormat="1" applyFont="1" applyBorder="1" applyAlignment="1">
      <alignment horizontal="center" vertical="center"/>
    </xf>
    <xf numFmtId="168" fontId="57" fillId="2" borderId="1" xfId="0" applyNumberFormat="1" applyFont="1" applyFill="1" applyBorder="1" applyAlignment="1">
      <alignment horizontal="center" vertical="center"/>
    </xf>
    <xf numFmtId="10" fontId="65" fillId="0" borderId="1" xfId="1" applyNumberFormat="1" applyFont="1" applyBorder="1" applyAlignment="1">
      <alignment horizontal="center" vertical="center"/>
    </xf>
    <xf numFmtId="0" fontId="57" fillId="2" borderId="22" xfId="0" applyFont="1" applyFill="1" applyBorder="1" applyAlignment="1">
      <alignment horizontal="right" vertical="center"/>
    </xf>
    <xf numFmtId="10" fontId="66" fillId="2" borderId="1" xfId="1" applyNumberFormat="1" applyFont="1" applyFill="1" applyBorder="1" applyAlignment="1">
      <alignment horizontal="center" vertical="center"/>
    </xf>
    <xf numFmtId="0" fontId="67" fillId="0" borderId="1" xfId="3" applyFont="1" applyFill="1" applyBorder="1" applyAlignment="1">
      <alignment horizontal="left" vertical="center" wrapText="1"/>
    </xf>
    <xf numFmtId="0" fontId="67" fillId="0" borderId="1" xfId="6" applyFont="1" applyFill="1" applyBorder="1" applyAlignment="1">
      <alignment horizontal="center" vertical="center" wrapText="1"/>
    </xf>
    <xf numFmtId="0" fontId="67" fillId="0" borderId="1" xfId="9" applyFont="1" applyFill="1" applyBorder="1" applyAlignment="1">
      <alignment vertical="center" wrapText="1"/>
    </xf>
    <xf numFmtId="0" fontId="67" fillId="0" borderId="1" xfId="3" applyFont="1" applyFill="1" applyBorder="1" applyAlignment="1">
      <alignment vertical="center" wrapText="1"/>
    </xf>
    <xf numFmtId="0" fontId="67" fillId="2" borderId="1" xfId="3" applyFont="1" applyFill="1" applyBorder="1" applyAlignment="1">
      <alignment horizontal="left" vertical="center" wrapText="1"/>
    </xf>
    <xf numFmtId="0" fontId="67" fillId="0" borderId="1" xfId="9" applyFont="1" applyFill="1" applyBorder="1" applyAlignment="1" applyProtection="1">
      <alignment horizontal="center" vertical="center"/>
      <protection locked="0"/>
    </xf>
    <xf numFmtId="0" fontId="67" fillId="0" borderId="21" xfId="9" applyFont="1" applyFill="1" applyBorder="1" applyAlignment="1" applyProtection="1">
      <alignment horizontal="center" vertical="center"/>
      <protection locked="0"/>
    </xf>
    <xf numFmtId="3" fontId="67" fillId="0" borderId="1" xfId="9" applyNumberFormat="1" applyFont="1" applyFill="1" applyBorder="1" applyAlignment="1" applyProtection="1">
      <alignment horizontal="center" vertical="center"/>
      <protection locked="0"/>
    </xf>
    <xf numFmtId="10" fontId="57" fillId="0" borderId="1" xfId="1" applyNumberFormat="1" applyFont="1" applyFill="1" applyBorder="1" applyAlignment="1">
      <alignment horizontal="center" vertical="center"/>
    </xf>
    <xf numFmtId="168" fontId="61" fillId="0" borderId="1" xfId="3" applyNumberFormat="1" applyFont="1" applyFill="1" applyBorder="1" applyAlignment="1" applyProtection="1">
      <alignment horizontal="center" vertical="center"/>
      <protection locked="0"/>
    </xf>
  </cellXfs>
  <cellStyles count="211">
    <cellStyle name="_x0012_" xfId="12"/>
    <cellStyle name="_Beko_2009_range_161109" xfId="13"/>
    <cellStyle name="_Globus TV 2007" xfId="14"/>
    <cellStyle name="_Автострахование_mediaplan" xfId="15"/>
    <cellStyle name="_Добор 6х3 на март06_2 части" xfId="16"/>
    <cellStyle name="_Добор 6х3 на март06_2 части 2" xfId="17"/>
    <cellStyle name="_Добор 6х3 на март06_часть 4" xfId="18"/>
    <cellStyle name="_Добор 6х3 на март06_часть 4 2" xfId="19"/>
    <cellStyle name="_лукойл_осень_2007_3" xfId="20"/>
    <cellStyle name="_медиаплан_Avtokasko_2008" xfId="21"/>
    <cellStyle name="_МО_6х3_март06_финал" xfId="22"/>
    <cellStyle name="_МО_6х3_март06_финал 2" xfId="23"/>
    <cellStyle name="_Мы вместе_CF и транспорт_апр-май06" xfId="24"/>
    <cellStyle name="_Мы вместе_CF и транспорт_апр-май06 2" xfId="25"/>
    <cellStyle name="_Новый препейд_МО_Сити формат" xfId="26"/>
    <cellStyle name="_Новый препейд_МО_Сити формат 2" xfId="27"/>
    <cellStyle name="_Новый препейд_МО_Сити формат_100306" xfId="28"/>
    <cellStyle name="_Новый препейд_МО_Сити формат_100306 2" xfId="29"/>
    <cellStyle name="_Новый препейд_МО_Сити формат_150206" xfId="30"/>
    <cellStyle name="_Новый препейд_МО_Сити формат_150206 2" xfId="31"/>
    <cellStyle name="_Соник Дуо_ ситиформат_март_13 04 06" xfId="32"/>
    <cellStyle name="_Соник Дуо_ ситиформат_март_13 04 06 2" xfId="33"/>
    <cellStyle name="_Соник_ноябрь 2005 МО" xfId="34"/>
    <cellStyle name="_Соник_ноябрь_3х6_МО_наша" xfId="35"/>
    <cellStyle name="_Соник_ноябрь_3х6_МО_наша 2" xfId="36"/>
    <cellStyle name="2.Жирный" xfId="37"/>
    <cellStyle name="20% - Accent1" xfId="38"/>
    <cellStyle name="20% - Accent2" xfId="39"/>
    <cellStyle name="20% - Accent3" xfId="40"/>
    <cellStyle name="20% - Accent4" xfId="41"/>
    <cellStyle name="20% - Accent5" xfId="42"/>
    <cellStyle name="20% - Accent6" xfId="43"/>
    <cellStyle name="40% - Accent1" xfId="44"/>
    <cellStyle name="40% - Accent2" xfId="45"/>
    <cellStyle name="40% - Accent3" xfId="46"/>
    <cellStyle name="40% - Accent4" xfId="47"/>
    <cellStyle name="40% - Accent5" xfId="48"/>
    <cellStyle name="40% - Accent6" xfId="49"/>
    <cellStyle name="60% - Accent1" xfId="50"/>
    <cellStyle name="60% - Accent2" xfId="51"/>
    <cellStyle name="60% - Accent3" xfId="52"/>
    <cellStyle name="60% - Accent4" xfId="53"/>
    <cellStyle name="60% - Accent5" xfId="54"/>
    <cellStyle name="60% - Accent6" xfId="55"/>
    <cellStyle name="Accent1" xfId="56"/>
    <cellStyle name="Accent2" xfId="57"/>
    <cellStyle name="Accent3" xfId="58"/>
    <cellStyle name="Accent4" xfId="59"/>
    <cellStyle name="Accent5" xfId="60"/>
    <cellStyle name="Accent6" xfId="61"/>
    <cellStyle name="Bad" xfId="62"/>
    <cellStyle name="Border" xfId="63"/>
    <cellStyle name="Calc Currency (0)" xfId="64"/>
    <cellStyle name="Calc Currency (2)" xfId="65"/>
    <cellStyle name="Calc Percent (0)" xfId="66"/>
    <cellStyle name="Calc Percent (1)" xfId="67"/>
    <cellStyle name="Calc Percent (2)" xfId="68"/>
    <cellStyle name="Calc Units (0)" xfId="69"/>
    <cellStyle name="Calc Units (1)" xfId="70"/>
    <cellStyle name="Calc Units (2)" xfId="71"/>
    <cellStyle name="Calculation" xfId="72"/>
    <cellStyle name="Channel" xfId="73"/>
    <cellStyle name="Check Cell" xfId="74"/>
    <cellStyle name="Collegamento ipertestuale visitato_NEGS" xfId="75"/>
    <cellStyle name="Collegamento ipertestuale_NEGS" xfId="76"/>
    <cellStyle name="Comma [0]_1.200th " xfId="77"/>
    <cellStyle name="Comma [00]" xfId="78"/>
    <cellStyle name="Comma_1.200th " xfId="79"/>
    <cellStyle name="Cost" xfId="80"/>
    <cellStyle name="Currency (0.00)" xfId="81"/>
    <cellStyle name="Currency [0]_1.200th " xfId="82"/>
    <cellStyle name="Currency [00]" xfId="83"/>
    <cellStyle name="Currency_1.200th " xfId="84"/>
    <cellStyle name="Date Short" xfId="85"/>
    <cellStyle name="Dezimal [0]_Mediaplan Intel ALT" xfId="86"/>
    <cellStyle name="Dezimal_Mediaplan Intel ALT" xfId="87"/>
    <cellStyle name="Discount" xfId="88"/>
    <cellStyle name="DiscountText" xfId="89"/>
    <cellStyle name="Enter Currency (0)" xfId="90"/>
    <cellStyle name="Enter Currency (2)" xfId="91"/>
    <cellStyle name="Enter Units (0)" xfId="92"/>
    <cellStyle name="Enter Units (1)" xfId="93"/>
    <cellStyle name="Enter Units (2)" xfId="94"/>
    <cellStyle name="Excel Built-in Normal" xfId="209"/>
    <cellStyle name="Explanatory Text" xfId="95"/>
    <cellStyle name="Followed Hyperlink_2002 Stary Melnik Non - TV Promo Schedule" xfId="96"/>
    <cellStyle name="Good" xfId="97"/>
    <cellStyle name="Grey" xfId="98"/>
    <cellStyle name="Head" xfId="99"/>
    <cellStyle name="HeadCorner" xfId="100"/>
    <cellStyle name="Header1" xfId="101"/>
    <cellStyle name="Header2" xfId="102"/>
    <cellStyle name="Heading 1" xfId="103"/>
    <cellStyle name="Heading 2" xfId="104"/>
    <cellStyle name="Heading 3" xfId="105"/>
    <cellStyle name="Heading 4" xfId="106"/>
    <cellStyle name="Hyperlink 2" xfId="107"/>
    <cellStyle name="Hyperlink_2002 Stary Melnik Non - TV Promo Schedule" xfId="108"/>
    <cellStyle name="Impressions" xfId="109"/>
    <cellStyle name="Input" xfId="110"/>
    <cellStyle name="Input [yellow]" xfId="111"/>
    <cellStyle name="Issue" xfId="112"/>
    <cellStyle name="Lien hypertexte" xfId="113"/>
    <cellStyle name="Link Currency (0)" xfId="114"/>
    <cellStyle name="Link Currency (2)" xfId="115"/>
    <cellStyle name="Link Units (0)" xfId="116"/>
    <cellStyle name="Link Units (1)" xfId="117"/>
    <cellStyle name="Link Units (2)" xfId="118"/>
    <cellStyle name="Linked Cell" xfId="119"/>
    <cellStyle name="Migliaia (0)_NEGS" xfId="120"/>
    <cellStyle name="Migliaia_NEGS" xfId="121"/>
    <cellStyle name="Millares [0]_elpais" xfId="122"/>
    <cellStyle name="Millares_elpais" xfId="123"/>
    <cellStyle name="Milliers [0]_plan2" xfId="124"/>
    <cellStyle name="Milliers_plan2" xfId="125"/>
    <cellStyle name="Moneda [0]_elpais" xfId="126"/>
    <cellStyle name="Moneda_elpais" xfId="127"/>
    <cellStyle name="Monetaire [0]_plan2" xfId="128"/>
    <cellStyle name="Monetaire_plan2" xfId="129"/>
    <cellStyle name="Neutral" xfId="130"/>
    <cellStyle name="Normal - Style1" xfId="131"/>
    <cellStyle name="Normal 2" xfId="132"/>
    <cellStyle name="Normal 2 2" xfId="133"/>
    <cellStyle name="Normal 2 2 2" xfId="134"/>
    <cellStyle name="Normal 2 3" xfId="135"/>
    <cellStyle name="Normal 2 3 2" xfId="136"/>
    <cellStyle name="Normal 2 4" xfId="137"/>
    <cellStyle name="Normal 2_MindshareMedia" xfId="138"/>
    <cellStyle name="Normal 3" xfId="139"/>
    <cellStyle name="Normal_?anoia UPSA ia 2 iieoaiaea " xfId="140"/>
    <cellStyle name="Normal_MB_A-B-C- Internet 20 02 08" xfId="2"/>
    <cellStyle name="Normal_Sheet1 2" xfId="3"/>
    <cellStyle name="Normale_NEGS" xfId="141"/>
    <cellStyle name="Note" xfId="142"/>
    <cellStyle name="Output" xfId="143"/>
    <cellStyle name="Percent [0]" xfId="144"/>
    <cellStyle name="Percent [00]" xfId="145"/>
    <cellStyle name="Percent [2]" xfId="146"/>
    <cellStyle name="Percent 2" xfId="147"/>
    <cellStyle name="Percent_flagman-ress in regions" xfId="148"/>
    <cellStyle name="PrePop Currency (0)" xfId="149"/>
    <cellStyle name="PrePop Currency (2)" xfId="150"/>
    <cellStyle name="PrePop Units (0)" xfId="151"/>
    <cellStyle name="PrePop Units (1)" xfId="152"/>
    <cellStyle name="PrePop Units (2)" xfId="153"/>
    <cellStyle name="Program" xfId="154"/>
    <cellStyle name="sbt2" xfId="155"/>
    <cellStyle name="Standard_Mediaplan Intel ALT" xfId="156"/>
    <cellStyle name="subt1" xfId="157"/>
    <cellStyle name="Table" xfId="158"/>
    <cellStyle name="Text Indent A" xfId="159"/>
    <cellStyle name="Text Indent B" xfId="160"/>
    <cellStyle name="Text Indent C" xfId="161"/>
    <cellStyle name="Time" xfId="162"/>
    <cellStyle name="Title" xfId="163"/>
    <cellStyle name="Total" xfId="164"/>
    <cellStyle name="Valuta (0)_NEGS" xfId="165"/>
    <cellStyle name="Valuta_NEGS" xfId="166"/>
    <cellStyle name="Währung [0]_Mediaplan Intel ALT" xfId="167"/>
    <cellStyle name="Währung_Mediaplan Intel ALT" xfId="168"/>
    <cellStyle name="Warning Text" xfId="169"/>
    <cellStyle name="Выворотка" xfId="170"/>
    <cellStyle name="Гиперссылка 2" xfId="10"/>
    <cellStyle name="Гиперссылка 3" xfId="171"/>
    <cellStyle name="Гиперссылка 4" xfId="172"/>
    <cellStyle name="Гиперссылка 5" xfId="173"/>
    <cellStyle name="Денежный 2" xfId="174"/>
    <cellStyle name="Ђ_x0005_" xfId="175"/>
    <cellStyle name="Заголовок" xfId="176"/>
    <cellStyle name="Обычный" xfId="0" builtinId="0"/>
    <cellStyle name="Обычный 10" xfId="177"/>
    <cellStyle name="Обычный 10 2" xfId="210"/>
    <cellStyle name="Обычный 11" xfId="178"/>
    <cellStyle name="Обычный 12" xfId="179"/>
    <cellStyle name="Обычный 13" xfId="180"/>
    <cellStyle name="Обычный 14" xfId="181"/>
    <cellStyle name="Обычный 14 2" xfId="182"/>
    <cellStyle name="Обычный 15" xfId="183"/>
    <cellStyle name="Обычный 15 2" xfId="184"/>
    <cellStyle name="Обычный 16" xfId="185"/>
    <cellStyle name="Обычный 17" xfId="186"/>
    <cellStyle name="Обычный 18" xfId="187"/>
    <cellStyle name="Обычный 2" xfId="5"/>
    <cellStyle name="Обычный 2 2" xfId="9"/>
    <cellStyle name="Обычный 2 3" xfId="188"/>
    <cellStyle name="Обычный 2 4" xfId="189"/>
    <cellStyle name="Обычный 22" xfId="208"/>
    <cellStyle name="Обычный 3" xfId="190"/>
    <cellStyle name="Обычный 3 2" xfId="4"/>
    <cellStyle name="Обычный 3_Шины и диски_BBDO_mediaplan_soloway" xfId="191"/>
    <cellStyle name="Обычный 4" xfId="192"/>
    <cellStyle name="Обычный 5" xfId="193"/>
    <cellStyle name="Обычный 5 2" xfId="194"/>
    <cellStyle name="Обычный 5 2 2" xfId="195"/>
    <cellStyle name="Обычный 6" xfId="196"/>
    <cellStyle name="Обычный 7" xfId="197"/>
    <cellStyle name="Обычный 7 3" xfId="198"/>
    <cellStyle name="Обычный 8" xfId="199"/>
    <cellStyle name="Обычный 9" xfId="200"/>
    <cellStyle name="Обычный_ИФД Капитал интернет окт-дек 12 08 04. xls 2" xfId="6"/>
    <cellStyle name="Процентный" xfId="1" builtinId="5"/>
    <cellStyle name="Процентный 2" xfId="7"/>
    <cellStyle name="Процентный 2 2" xfId="201"/>
    <cellStyle name="Процентный 3" xfId="202"/>
    <cellStyle name="Стиль 1" xfId="11"/>
    <cellStyle name="Тысячи [0]_laroux" xfId="203"/>
    <cellStyle name="Тысячи(0)" xfId="204"/>
    <cellStyle name="Тысячи_laroux" xfId="205"/>
    <cellStyle name="Упаковка" xfId="206"/>
    <cellStyle name="Финансовый 2" xfId="8"/>
    <cellStyle name="Финансовый 3" xfId="207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119064</xdr:colOff>
      <xdr:row>0</xdr:row>
      <xdr:rowOff>142875</xdr:rowOff>
    </xdr:from>
    <xdr:to>
      <xdr:col>5</xdr:col>
      <xdr:colOff>198077</xdr:colOff>
      <xdr:row>5</xdr:row>
      <xdr:rowOff>23343</xdr:rowOff>
    </xdr:to>
    <xdr:pic>
      <xdr:nvPicPr>
        <xdr:cNvPr id="2" name="Рисунок 1" descr="Картинки по запросу velle логотип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2814" y="142875"/>
          <a:ext cx="1031513" cy="1028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2"/>
  <sheetViews>
    <sheetView tabSelected="1" topLeftCell="A9" zoomScaleNormal="100" workbookViewId="0">
      <selection activeCell="B17" sqref="B17"/>
    </sheetView>
  </sheetViews>
  <sheetFormatPr defaultRowHeight="14.25"/>
  <cols>
    <col min="1" max="1" width="7" style="1" customWidth="1"/>
    <col min="2" max="2" width="4.42578125" style="1" customWidth="1"/>
    <col min="3" max="3" width="16.7109375" style="1" customWidth="1"/>
    <col min="4" max="4" width="25.5703125" style="1" customWidth="1"/>
    <col min="5" max="5" width="14.28515625" style="2" customWidth="1"/>
    <col min="6" max="6" width="12.7109375" style="2" customWidth="1"/>
    <col min="7" max="7" width="14.5703125" style="2" customWidth="1"/>
    <col min="8" max="18" width="10" style="2" customWidth="1"/>
    <col min="19" max="19" width="9.85546875" style="2" customWidth="1"/>
    <col min="20" max="20" width="8.140625" style="2" customWidth="1"/>
    <col min="21" max="21" width="7.5703125" style="2" customWidth="1"/>
    <col min="22" max="22" width="7.7109375" style="2" bestFit="1" customWidth="1"/>
    <col min="23" max="23" width="11" style="2" customWidth="1"/>
    <col min="24" max="24" width="10.85546875" style="2" customWidth="1"/>
    <col min="25" max="25" width="11.42578125" style="2" customWidth="1"/>
    <col min="26" max="26" width="7.42578125" style="2" customWidth="1"/>
    <col min="27" max="27" width="6.140625" style="2" customWidth="1"/>
    <col min="28" max="28" width="7.28515625" style="2" bestFit="1" customWidth="1"/>
    <col min="29" max="29" width="8.85546875" style="2" bestFit="1" customWidth="1"/>
    <col min="30" max="30" width="9.140625" style="2" bestFit="1" customWidth="1"/>
    <col min="31" max="31" width="12" style="2" customWidth="1"/>
    <col min="32" max="32" width="10.7109375" style="2" customWidth="1"/>
    <col min="33" max="33" width="11.5703125" style="1" customWidth="1"/>
    <col min="34" max="34" width="10.85546875" style="1" customWidth="1"/>
    <col min="35" max="16384" width="9.140625" style="1"/>
  </cols>
  <sheetData>
    <row r="1" spans="1:35" ht="15.75" customHeight="1">
      <c r="A1" s="1" t="s">
        <v>62</v>
      </c>
    </row>
    <row r="2" spans="1:35">
      <c r="C2" s="3" t="s">
        <v>59</v>
      </c>
      <c r="D2" s="4" t="s">
        <v>18</v>
      </c>
    </row>
    <row r="3" spans="1:35">
      <c r="C3" s="3" t="s">
        <v>60</v>
      </c>
      <c r="D3" s="4" t="s">
        <v>61</v>
      </c>
    </row>
    <row r="4" spans="1:35" ht="30" customHeight="1">
      <c r="C4" s="3" t="s">
        <v>17</v>
      </c>
      <c r="D4" s="5" t="s">
        <v>45</v>
      </c>
    </row>
    <row r="5" spans="1:35" ht="15.75" customHeight="1">
      <c r="C5" s="6"/>
      <c r="D5" s="6"/>
    </row>
    <row r="6" spans="1:35" ht="15.75" customHeight="1"/>
    <row r="7" spans="1:35" ht="15.75" customHeight="1"/>
    <row r="8" spans="1:35" ht="85.5" customHeight="1">
      <c r="B8" s="7" t="s">
        <v>2</v>
      </c>
      <c r="C8" s="7" t="s">
        <v>1</v>
      </c>
      <c r="D8" s="7" t="s">
        <v>0</v>
      </c>
      <c r="E8" s="7" t="s">
        <v>3</v>
      </c>
      <c r="F8" s="7" t="s">
        <v>4</v>
      </c>
      <c r="G8" s="7" t="s">
        <v>30</v>
      </c>
      <c r="H8" s="7" t="s">
        <v>31</v>
      </c>
      <c r="I8" s="7" t="s">
        <v>12</v>
      </c>
      <c r="J8" s="7" t="s">
        <v>15</v>
      </c>
      <c r="K8" s="7" t="s">
        <v>33</v>
      </c>
      <c r="L8" s="7" t="s">
        <v>34</v>
      </c>
      <c r="M8" s="7" t="s">
        <v>35</v>
      </c>
      <c r="N8" s="8" t="s">
        <v>32</v>
      </c>
      <c r="O8" s="7" t="s">
        <v>13</v>
      </c>
      <c r="P8" s="7" t="s">
        <v>14</v>
      </c>
      <c r="Q8" s="7" t="s">
        <v>36</v>
      </c>
      <c r="R8" s="7" t="s">
        <v>37</v>
      </c>
      <c r="S8" s="7" t="s">
        <v>38</v>
      </c>
      <c r="T8" s="7" t="s">
        <v>10</v>
      </c>
      <c r="U8" s="9" t="s">
        <v>11</v>
      </c>
      <c r="V8" s="7" t="s">
        <v>16</v>
      </c>
      <c r="W8" s="7" t="s">
        <v>57</v>
      </c>
      <c r="X8" s="7" t="s">
        <v>58</v>
      </c>
      <c r="Y8" s="7" t="s">
        <v>43</v>
      </c>
      <c r="Z8" s="7" t="s">
        <v>39</v>
      </c>
      <c r="AA8" s="7" t="s">
        <v>40</v>
      </c>
      <c r="AB8" s="7" t="s">
        <v>41</v>
      </c>
      <c r="AC8" s="7" t="s">
        <v>29</v>
      </c>
      <c r="AD8" s="7" t="s">
        <v>42</v>
      </c>
      <c r="AE8" s="21" t="s">
        <v>7</v>
      </c>
      <c r="AF8" s="21" t="s">
        <v>44</v>
      </c>
      <c r="AG8" s="21" t="s">
        <v>5</v>
      </c>
      <c r="AH8" s="21" t="s">
        <v>9</v>
      </c>
      <c r="AI8" s="21" t="s">
        <v>6</v>
      </c>
    </row>
    <row r="9" spans="1:35" ht="40.5" customHeight="1">
      <c r="B9" s="10">
        <v>1</v>
      </c>
      <c r="C9" s="30" t="s">
        <v>19</v>
      </c>
      <c r="D9" s="30" t="s">
        <v>46</v>
      </c>
      <c r="E9" s="31" t="s">
        <v>20</v>
      </c>
      <c r="F9" s="35" t="s">
        <v>8</v>
      </c>
      <c r="G9" s="12">
        <v>257599.94</v>
      </c>
      <c r="H9" s="11">
        <v>3680000</v>
      </c>
      <c r="I9" s="11">
        <v>3778916</v>
      </c>
      <c r="J9" s="13">
        <f t="shared" ref="J9:J16" si="0">IF(OR(H9="-",I9="-",H9="0",I9="0",),"-",I9/H9-1)</f>
        <v>2.6879347826086919E-2</v>
      </c>
      <c r="K9" s="12">
        <f>G9/H9*1000</f>
        <v>69.999983695652176</v>
      </c>
      <c r="L9" s="12">
        <f>G9/I9*1000</f>
        <v>68.167680890498758</v>
      </c>
      <c r="M9" s="13">
        <f>IF(OR(K9="-",L9="-",K9="0",L9="0",),"-",L9/K9-1)</f>
        <v>-2.6175760456173203E-2</v>
      </c>
      <c r="N9" s="11">
        <v>2208</v>
      </c>
      <c r="O9" s="11">
        <v>2443</v>
      </c>
      <c r="P9" s="13">
        <f>IF(OR(N9="-",O9="-",N9="0",O9="0",),"-",O9/N9-1)</f>
        <v>0.1064311594202898</v>
      </c>
      <c r="Q9" s="12">
        <f>G9/N9</f>
        <v>116.66663949275362</v>
      </c>
      <c r="R9" s="12">
        <f>G9/O9</f>
        <v>105.44410151453131</v>
      </c>
      <c r="S9" s="13">
        <f t="shared" ref="S9" si="1">IF(OR(Q9="-",R9="-",Q9="0",R9="0",),"-",R9/Q9-1)</f>
        <v>-9.6193205075726596E-2</v>
      </c>
      <c r="T9" s="13">
        <v>3.0000000000000001E-3</v>
      </c>
      <c r="U9" s="13">
        <f t="shared" ref="U9:U16" si="2">IF(OR(O9="-",I9="-",O9="0",I9="0",),"-",O9/I9)</f>
        <v>6.4648168945803501E-4</v>
      </c>
      <c r="V9" s="13">
        <f>IF(OR(T9="-",U9="-",T9="0",U9="0",),"-",U9/T9-1)</f>
        <v>-0.78450610351398831</v>
      </c>
      <c r="W9" s="13" t="s">
        <v>27</v>
      </c>
      <c r="X9" s="13" t="s">
        <v>27</v>
      </c>
      <c r="Y9" s="13" t="s">
        <v>27</v>
      </c>
      <c r="Z9" s="13" t="s">
        <v>27</v>
      </c>
      <c r="AA9" s="13" t="s">
        <v>27</v>
      </c>
      <c r="AB9" s="13" t="s">
        <v>27</v>
      </c>
      <c r="AC9" s="11">
        <v>868664</v>
      </c>
      <c r="AD9" s="12">
        <f t="shared" ref="AD9:AD16" si="3">G9/AC9*1000</f>
        <v>296.54727259331571</v>
      </c>
      <c r="AE9" s="11">
        <v>2468</v>
      </c>
      <c r="AF9" s="12">
        <f>G9/AE9</f>
        <v>104.3759886547812</v>
      </c>
      <c r="AG9" s="27">
        <v>0.8780388978930308</v>
      </c>
      <c r="AH9" s="24">
        <v>1.159643435980551</v>
      </c>
      <c r="AI9" s="25">
        <v>1.6203703703703703E-4</v>
      </c>
    </row>
    <row r="10" spans="1:35" ht="40.5" customHeight="1">
      <c r="A10" s="22"/>
      <c r="B10" s="10">
        <v>2</v>
      </c>
      <c r="C10" s="30" t="s">
        <v>21</v>
      </c>
      <c r="D10" s="30" t="s">
        <v>46</v>
      </c>
      <c r="E10" s="31" t="s">
        <v>47</v>
      </c>
      <c r="F10" s="35" t="s">
        <v>8</v>
      </c>
      <c r="G10" s="12">
        <v>250000</v>
      </c>
      <c r="H10" s="11">
        <v>2500000</v>
      </c>
      <c r="I10" s="11">
        <v>4182931</v>
      </c>
      <c r="J10" s="13">
        <f t="shared" si="0"/>
        <v>0.67317239999999989</v>
      </c>
      <c r="K10" s="12">
        <f t="shared" ref="K10:K17" si="4">G10/H10*1000</f>
        <v>100</v>
      </c>
      <c r="L10" s="12">
        <f t="shared" ref="L10:L17" si="5">G10/I10*1000</f>
        <v>59.766704255939196</v>
      </c>
      <c r="M10" s="13">
        <f t="shared" ref="M10:M17" si="6">IF(OR(K10="-",L10="-",K10="0",L10="0",),"-",L10/K10-1)</f>
        <v>-0.40233295744060804</v>
      </c>
      <c r="N10" s="11" t="s">
        <v>27</v>
      </c>
      <c r="O10" s="11">
        <v>5700</v>
      </c>
      <c r="P10" s="11" t="s">
        <v>27</v>
      </c>
      <c r="Q10" s="11" t="s">
        <v>27</v>
      </c>
      <c r="R10" s="12">
        <f t="shared" ref="R10:R16" si="7">G10/O10</f>
        <v>43.859649122807021</v>
      </c>
      <c r="S10" s="11" t="s">
        <v>27</v>
      </c>
      <c r="T10" s="13">
        <v>5.9999999999999995E-4</v>
      </c>
      <c r="U10" s="13">
        <f t="shared" si="2"/>
        <v>1.3626808570354138E-3</v>
      </c>
      <c r="V10" s="13">
        <f t="shared" ref="V10:V16" si="8">IF(OR(T10="-",U10="-",T10="0",U10="0",),"-",U10/T10-1)</f>
        <v>1.2711347617256896</v>
      </c>
      <c r="W10" s="13" t="s">
        <v>27</v>
      </c>
      <c r="X10" s="13" t="s">
        <v>27</v>
      </c>
      <c r="Y10" s="13" t="s">
        <v>27</v>
      </c>
      <c r="Z10" s="13" t="s">
        <v>27</v>
      </c>
      <c r="AA10" s="13" t="s">
        <v>27</v>
      </c>
      <c r="AB10" s="13" t="s">
        <v>27</v>
      </c>
      <c r="AC10" s="11">
        <v>1445530</v>
      </c>
      <c r="AD10" s="12">
        <f t="shared" si="3"/>
        <v>172.9469467946013</v>
      </c>
      <c r="AE10" s="11">
        <v>155</v>
      </c>
      <c r="AF10" s="12">
        <f t="shared" ref="AF10:AF13" si="9">G10/AE10</f>
        <v>1612.9032258064517</v>
      </c>
      <c r="AG10" s="27">
        <v>0.95973154362416113</v>
      </c>
      <c r="AH10" s="24">
        <v>1.0486577181208054</v>
      </c>
      <c r="AI10" s="25">
        <v>2.8935185185185189E-4</v>
      </c>
    </row>
    <row r="11" spans="1:35" ht="40.5" customHeight="1">
      <c r="B11" s="10">
        <v>3</v>
      </c>
      <c r="C11" s="32" t="s">
        <v>22</v>
      </c>
      <c r="D11" s="30" t="s">
        <v>48</v>
      </c>
      <c r="E11" s="31" t="s">
        <v>47</v>
      </c>
      <c r="F11" s="36" t="s">
        <v>25</v>
      </c>
      <c r="G11" s="12">
        <v>69964.532999999996</v>
      </c>
      <c r="H11" s="11" t="s">
        <v>27</v>
      </c>
      <c r="I11" s="11">
        <v>101986</v>
      </c>
      <c r="J11" s="11" t="s">
        <v>27</v>
      </c>
      <c r="K11" s="11" t="s">
        <v>27</v>
      </c>
      <c r="L11" s="12">
        <f t="shared" si="5"/>
        <v>686.02095385641155</v>
      </c>
      <c r="M11" s="11" t="s">
        <v>27</v>
      </c>
      <c r="N11" s="11" t="s">
        <v>27</v>
      </c>
      <c r="O11" s="11" t="s">
        <v>27</v>
      </c>
      <c r="P11" s="13" t="s">
        <v>27</v>
      </c>
      <c r="Q11" s="11" t="s">
        <v>27</v>
      </c>
      <c r="R11" s="11" t="s">
        <v>27</v>
      </c>
      <c r="S11" s="13" t="s">
        <v>27</v>
      </c>
      <c r="T11" s="13" t="s">
        <v>27</v>
      </c>
      <c r="U11" s="11" t="s">
        <v>27</v>
      </c>
      <c r="V11" s="13" t="s">
        <v>27</v>
      </c>
      <c r="W11" s="37">
        <v>25762</v>
      </c>
      <c r="X11" s="11">
        <v>25762</v>
      </c>
      <c r="Y11" s="13">
        <f t="shared" ref="Y11:Y12" si="10">IF(OR(W11="-",X11="-",W11="0",X11="0",),"-",X11/W11-1)</f>
        <v>0</v>
      </c>
      <c r="Z11" s="39">
        <f>G11/W11</f>
        <v>2.7158036254949147</v>
      </c>
      <c r="AA11" s="12">
        <f>G11/X11</f>
        <v>2.7158036254949147</v>
      </c>
      <c r="AB11" s="38">
        <f t="shared" ref="AB11" si="11">IF(OR(Z11="-",AA11="-",Z11="0",AA11="0",),"-",AA11/Z11-1)</f>
        <v>0</v>
      </c>
      <c r="AC11" s="11">
        <v>124106</v>
      </c>
      <c r="AD11" s="12">
        <f t="shared" si="3"/>
        <v>563.7481910624789</v>
      </c>
      <c r="AE11" s="11">
        <v>294</v>
      </c>
      <c r="AF11" s="12">
        <f t="shared" si="9"/>
        <v>237.97460204081631</v>
      </c>
      <c r="AG11" s="27">
        <v>0.8564814814814814</v>
      </c>
      <c r="AH11" s="24">
        <v>1.2060185185185186</v>
      </c>
      <c r="AI11" s="25">
        <v>9.2592592592592588E-5</v>
      </c>
    </row>
    <row r="12" spans="1:35" ht="40.5" customHeight="1">
      <c r="B12" s="10">
        <v>4</v>
      </c>
      <c r="C12" s="30" t="s">
        <v>49</v>
      </c>
      <c r="D12" s="30" t="s">
        <v>48</v>
      </c>
      <c r="E12" s="31" t="s">
        <v>47</v>
      </c>
      <c r="F12" s="36" t="s">
        <v>25</v>
      </c>
      <c r="G12" s="12">
        <v>49495</v>
      </c>
      <c r="H12" s="11" t="s">
        <v>27</v>
      </c>
      <c r="I12" s="11">
        <v>98699</v>
      </c>
      <c r="J12" s="11" t="s">
        <v>27</v>
      </c>
      <c r="K12" s="11" t="s">
        <v>27</v>
      </c>
      <c r="L12" s="12">
        <f t="shared" si="5"/>
        <v>501.47417906969673</v>
      </c>
      <c r="M12" s="11" t="s">
        <v>27</v>
      </c>
      <c r="N12" s="11" t="s">
        <v>27</v>
      </c>
      <c r="O12" s="11" t="s">
        <v>27</v>
      </c>
      <c r="P12" s="13" t="s">
        <v>27</v>
      </c>
      <c r="Q12" s="11" t="s">
        <v>27</v>
      </c>
      <c r="R12" s="11" t="s">
        <v>27</v>
      </c>
      <c r="S12" s="13" t="s">
        <v>27</v>
      </c>
      <c r="T12" s="13" t="s">
        <v>27</v>
      </c>
      <c r="U12" s="11" t="s">
        <v>27</v>
      </c>
      <c r="V12" s="13" t="s">
        <v>27</v>
      </c>
      <c r="W12" s="37">
        <v>9899</v>
      </c>
      <c r="X12" s="11">
        <v>9899</v>
      </c>
      <c r="Y12" s="13">
        <f t="shared" si="10"/>
        <v>0</v>
      </c>
      <c r="Z12" s="39">
        <f>G12/W12</f>
        <v>5</v>
      </c>
      <c r="AA12" s="12">
        <f>G12/X12</f>
        <v>5</v>
      </c>
      <c r="AB12" s="38">
        <f t="shared" ref="AB12" si="12">IF(OR(Z12="-",AA12="-",Z12="0",AA12="0",),"-",AA12/Z12-1)</f>
        <v>0</v>
      </c>
      <c r="AC12" s="11">
        <v>76892</v>
      </c>
      <c r="AD12" s="12">
        <f t="shared" si="3"/>
        <v>643.69505280133171</v>
      </c>
      <c r="AE12" s="11">
        <v>141</v>
      </c>
      <c r="AF12" s="12">
        <f t="shared" si="9"/>
        <v>351.02836879432624</v>
      </c>
      <c r="AG12" s="27">
        <v>0.83943313153549803</v>
      </c>
      <c r="AH12" s="24">
        <v>2.8224408365437537</v>
      </c>
      <c r="AI12" s="23">
        <v>1.9328703703703704E-3</v>
      </c>
    </row>
    <row r="13" spans="1:35" ht="40.5" customHeight="1">
      <c r="B13" s="10">
        <v>5</v>
      </c>
      <c r="C13" s="30" t="s">
        <v>23</v>
      </c>
      <c r="D13" s="30" t="s">
        <v>46</v>
      </c>
      <c r="E13" s="31" t="s">
        <v>24</v>
      </c>
      <c r="F13" s="35" t="s">
        <v>26</v>
      </c>
      <c r="G13" s="12">
        <v>353745.95</v>
      </c>
      <c r="H13" s="11">
        <v>17687500</v>
      </c>
      <c r="I13" s="11">
        <v>16321335</v>
      </c>
      <c r="J13" s="13">
        <f t="shared" si="0"/>
        <v>-7.7239010600706703E-2</v>
      </c>
      <c r="K13" s="12">
        <f t="shared" si="4"/>
        <v>19.999771024734983</v>
      </c>
      <c r="L13" s="12">
        <f t="shared" si="5"/>
        <v>21.673836729654777</v>
      </c>
      <c r="M13" s="13">
        <f t="shared" si="6"/>
        <v>8.3704243556057323E-2</v>
      </c>
      <c r="N13" s="11">
        <v>35375</v>
      </c>
      <c r="O13" s="11">
        <v>43253</v>
      </c>
      <c r="P13" s="13">
        <f>IF(OR(N13="-",O13="-",N13="0",O13="0",),"-",O13/N13-1)</f>
        <v>0.22269964664310948</v>
      </c>
      <c r="Q13" s="12">
        <f t="shared" ref="Q13:Q16" si="13">G13/N13</f>
        <v>9.9998855123674915</v>
      </c>
      <c r="R13" s="12">
        <f t="shared" si="7"/>
        <v>8.1785298129609512</v>
      </c>
      <c r="S13" s="13">
        <f t="shared" ref="S13:S16" si="14">IF(OR(Q13="-",R13="-",Q13="0",R13="0",),"-",R13/Q13-1)</f>
        <v>-0.18213765519154734</v>
      </c>
      <c r="T13" s="13">
        <f>N13/H13</f>
        <v>2E-3</v>
      </c>
      <c r="U13" s="13">
        <f t="shared" si="2"/>
        <v>2.6500895913232586E-3</v>
      </c>
      <c r="V13" s="13">
        <f t="shared" ref="V13:V15" si="15">IF(OR(T13="-",U13="-",T13="0",U13="0",),"-",U13/T13-1)</f>
        <v>0.32504479566162936</v>
      </c>
      <c r="W13" s="13" t="s">
        <v>27</v>
      </c>
      <c r="X13" s="13" t="s">
        <v>27</v>
      </c>
      <c r="Y13" s="13" t="s">
        <v>27</v>
      </c>
      <c r="Z13" s="13" t="s">
        <v>27</v>
      </c>
      <c r="AA13" s="13" t="s">
        <v>27</v>
      </c>
      <c r="AB13" s="13" t="s">
        <v>27</v>
      </c>
      <c r="AC13" s="11">
        <v>7376653</v>
      </c>
      <c r="AD13" s="12">
        <f t="shared" si="3"/>
        <v>47.954804163893847</v>
      </c>
      <c r="AE13" s="11">
        <v>38606</v>
      </c>
      <c r="AF13" s="12">
        <f t="shared" si="9"/>
        <v>9.1629785525565985</v>
      </c>
      <c r="AG13" s="27">
        <v>0.8964150650158007</v>
      </c>
      <c r="AH13" s="24">
        <v>1.1562710459514065</v>
      </c>
      <c r="AI13" s="23">
        <v>3.1250000000000001E-4</v>
      </c>
    </row>
    <row r="14" spans="1:35" ht="40.5" customHeight="1">
      <c r="B14" s="10">
        <v>6</v>
      </c>
      <c r="C14" s="33" t="s">
        <v>50</v>
      </c>
      <c r="D14" s="30" t="s">
        <v>51</v>
      </c>
      <c r="E14" s="31" t="s">
        <v>52</v>
      </c>
      <c r="F14" s="35" t="s">
        <v>8</v>
      </c>
      <c r="G14" s="12">
        <v>147870.27499999999</v>
      </c>
      <c r="H14" s="11">
        <v>844973</v>
      </c>
      <c r="I14" s="11">
        <v>844973</v>
      </c>
      <c r="J14" s="13">
        <f t="shared" si="0"/>
        <v>0</v>
      </c>
      <c r="K14" s="12">
        <f t="shared" si="4"/>
        <v>175</v>
      </c>
      <c r="L14" s="12">
        <f t="shared" si="5"/>
        <v>175</v>
      </c>
      <c r="M14" s="13">
        <f t="shared" si="6"/>
        <v>0</v>
      </c>
      <c r="N14" s="11">
        <v>422.48650000000004</v>
      </c>
      <c r="O14" s="11">
        <v>426</v>
      </c>
      <c r="P14" s="13">
        <f>IF(OR(N14="-",O14="-",N14="0",O14="0",),"-",O14/N14-1)</f>
        <v>8.3162420574385276E-3</v>
      </c>
      <c r="Q14" s="12">
        <f t="shared" si="13"/>
        <v>349.99999999999994</v>
      </c>
      <c r="R14" s="12">
        <f t="shared" si="7"/>
        <v>347.11332159624413</v>
      </c>
      <c r="S14" s="13">
        <f t="shared" si="14"/>
        <v>-8.247652582159426E-3</v>
      </c>
      <c r="T14" s="13">
        <v>2E-3</v>
      </c>
      <c r="U14" s="13">
        <f t="shared" si="2"/>
        <v>5.0415812102871927E-4</v>
      </c>
      <c r="V14" s="13">
        <f t="shared" si="8"/>
        <v>-0.74792093948564031</v>
      </c>
      <c r="W14" s="13" t="s">
        <v>27</v>
      </c>
      <c r="X14" s="13" t="s">
        <v>27</v>
      </c>
      <c r="Y14" s="13" t="s">
        <v>27</v>
      </c>
      <c r="Z14" s="13" t="s">
        <v>27</v>
      </c>
      <c r="AA14" s="13" t="s">
        <v>27</v>
      </c>
      <c r="AB14" s="13" t="s">
        <v>27</v>
      </c>
      <c r="AC14" s="11">
        <v>407103</v>
      </c>
      <c r="AD14" s="12">
        <f t="shared" si="3"/>
        <v>363.22570700780881</v>
      </c>
      <c r="AE14" s="13" t="s">
        <v>27</v>
      </c>
      <c r="AF14" s="13" t="s">
        <v>27</v>
      </c>
      <c r="AG14" s="13" t="s">
        <v>27</v>
      </c>
      <c r="AH14" s="13" t="s">
        <v>27</v>
      </c>
      <c r="AI14" s="13" t="s">
        <v>27</v>
      </c>
    </row>
    <row r="15" spans="1:35" ht="40.5" customHeight="1">
      <c r="B15" s="10">
        <v>7</v>
      </c>
      <c r="C15" s="33" t="s">
        <v>50</v>
      </c>
      <c r="D15" s="30" t="s">
        <v>53</v>
      </c>
      <c r="E15" s="31" t="s">
        <v>52</v>
      </c>
      <c r="F15" s="35" t="s">
        <v>8</v>
      </c>
      <c r="G15" s="12">
        <v>87002.824999999997</v>
      </c>
      <c r="H15" s="11">
        <v>497159</v>
      </c>
      <c r="I15" s="11">
        <v>497159</v>
      </c>
      <c r="J15" s="13">
        <f t="shared" si="0"/>
        <v>0</v>
      </c>
      <c r="K15" s="12">
        <f t="shared" ref="K15" si="16">G15/H15*1000</f>
        <v>175</v>
      </c>
      <c r="L15" s="12">
        <f t="shared" ref="L15" si="17">G15/I15*1000</f>
        <v>175</v>
      </c>
      <c r="M15" s="13">
        <f t="shared" ref="M15" si="18">IF(OR(K15="-",L15="-",K15="0",L15="0",),"-",L15/K15-1)</f>
        <v>0</v>
      </c>
      <c r="N15" s="11">
        <v>248.5795</v>
      </c>
      <c r="O15" s="11">
        <v>346</v>
      </c>
      <c r="P15" s="13">
        <f>IF(OR(N15="-",O15="-",N15="0",O15="0",),"-",O15/N15-1)</f>
        <v>0.39190882594904242</v>
      </c>
      <c r="Q15" s="12">
        <f t="shared" ref="Q15" si="19">G15/N15</f>
        <v>350</v>
      </c>
      <c r="R15" s="12">
        <f t="shared" ref="R15" si="20">G15/O15</f>
        <v>251.45325144508669</v>
      </c>
      <c r="S15" s="13">
        <f t="shared" ref="S15" si="21">IF(OR(Q15="-",R15="-",Q15="0",R15="0",),"-",R15/Q15-1)</f>
        <v>-0.2815621387283237</v>
      </c>
      <c r="T15" s="13">
        <v>2E-3</v>
      </c>
      <c r="U15" s="13">
        <f t="shared" ref="U15" si="22">IF(OR(O15="-",I15="-",O15="0",I15="0",),"-",O15/I15)</f>
        <v>6.9595441297452126E-4</v>
      </c>
      <c r="V15" s="13">
        <f t="shared" si="15"/>
        <v>-0.6520227935127394</v>
      </c>
      <c r="W15" s="13" t="s">
        <v>27</v>
      </c>
      <c r="X15" s="13" t="s">
        <v>27</v>
      </c>
      <c r="Y15" s="13" t="s">
        <v>27</v>
      </c>
      <c r="Z15" s="13" t="s">
        <v>27</v>
      </c>
      <c r="AA15" s="13" t="s">
        <v>27</v>
      </c>
      <c r="AB15" s="13" t="s">
        <v>27</v>
      </c>
      <c r="AC15" s="11">
        <v>293915</v>
      </c>
      <c r="AD15" s="12">
        <f t="shared" si="3"/>
        <v>296.01355834169738</v>
      </c>
      <c r="AE15" s="13" t="s">
        <v>27</v>
      </c>
      <c r="AF15" s="13" t="s">
        <v>27</v>
      </c>
      <c r="AG15" s="13" t="s">
        <v>27</v>
      </c>
      <c r="AH15" s="13" t="s">
        <v>27</v>
      </c>
      <c r="AI15" s="13" t="s">
        <v>27</v>
      </c>
    </row>
    <row r="16" spans="1:35" ht="58.5" customHeight="1">
      <c r="B16" s="10">
        <v>8</v>
      </c>
      <c r="C16" s="30" t="s">
        <v>54</v>
      </c>
      <c r="D16" s="34" t="s">
        <v>55</v>
      </c>
      <c r="E16" s="31" t="s">
        <v>56</v>
      </c>
      <c r="F16" s="35" t="s">
        <v>8</v>
      </c>
      <c r="G16" s="12">
        <v>403184.92499999999</v>
      </c>
      <c r="H16" s="11">
        <v>2443545</v>
      </c>
      <c r="I16" s="11">
        <v>2816200</v>
      </c>
      <c r="J16" s="13">
        <f t="shared" si="0"/>
        <v>0.15250588796195697</v>
      </c>
      <c r="K16" s="12">
        <f t="shared" si="4"/>
        <v>165</v>
      </c>
      <c r="L16" s="12">
        <f t="shared" si="5"/>
        <v>143.16629678289894</v>
      </c>
      <c r="M16" s="13">
        <f t="shared" si="6"/>
        <v>-0.13232547404303674</v>
      </c>
      <c r="N16" s="11">
        <v>1221.7725</v>
      </c>
      <c r="O16" s="11">
        <v>3308</v>
      </c>
      <c r="P16" s="13">
        <f>IF(OR(N16="-",O16="-",N16="0",O16="0",),"-",O16/N16-1)</f>
        <v>1.7075417068234877</v>
      </c>
      <c r="Q16" s="12">
        <f t="shared" si="13"/>
        <v>330</v>
      </c>
      <c r="R16" s="12">
        <f t="shared" si="7"/>
        <v>121.88177902055622</v>
      </c>
      <c r="S16" s="13">
        <f t="shared" si="14"/>
        <v>-0.63066127569528418</v>
      </c>
      <c r="T16" s="13">
        <v>1.1000000000000001E-3</v>
      </c>
      <c r="U16" s="13">
        <f t="shared" si="2"/>
        <v>1.1746324834883885E-3</v>
      </c>
      <c r="V16" s="13">
        <f t="shared" si="8"/>
        <v>6.7847712262171234E-2</v>
      </c>
      <c r="W16" s="13" t="s">
        <v>27</v>
      </c>
      <c r="X16" s="13" t="s">
        <v>27</v>
      </c>
      <c r="Y16" s="13" t="s">
        <v>27</v>
      </c>
      <c r="Z16" s="13" t="s">
        <v>27</v>
      </c>
      <c r="AA16" s="13" t="s">
        <v>27</v>
      </c>
      <c r="AB16" s="13" t="s">
        <v>27</v>
      </c>
      <c r="AC16" s="11">
        <v>693100</v>
      </c>
      <c r="AD16" s="12">
        <f t="shared" si="3"/>
        <v>581.71248737555902</v>
      </c>
      <c r="AE16" s="11">
        <v>3057</v>
      </c>
      <c r="AF16" s="12">
        <f t="shared" ref="AF16" si="23">G16/AE16</f>
        <v>131.88908243375857</v>
      </c>
      <c r="AG16" s="27">
        <v>0.87994766110565914</v>
      </c>
      <c r="AH16" s="24">
        <v>1.248609748119071</v>
      </c>
      <c r="AI16" s="25">
        <v>1.7361111111111112E-4</v>
      </c>
    </row>
    <row r="17" spans="2:34" ht="15" customHeight="1">
      <c r="B17" s="14"/>
      <c r="C17" s="15"/>
      <c r="D17" s="15"/>
      <c r="E17" s="16" t="s">
        <v>28</v>
      </c>
      <c r="F17" s="28"/>
      <c r="G17" s="26">
        <f>SUM(G9:G16)</f>
        <v>1618863.4479999999</v>
      </c>
      <c r="H17" s="17">
        <f>SUM(H9:H16)</f>
        <v>27653177</v>
      </c>
      <c r="I17" s="17">
        <f>SUM(I9:I16)</f>
        <v>28642199</v>
      </c>
      <c r="J17" s="13">
        <f>IF(OR(H17="-",I17="-",H17="0",I17="0",),"-",I17/H17-1)</f>
        <v>3.576522147889194E-2</v>
      </c>
      <c r="K17" s="12">
        <f t="shared" si="4"/>
        <v>58.541680328448329</v>
      </c>
      <c r="L17" s="12">
        <f t="shared" si="5"/>
        <v>56.520222068144967</v>
      </c>
      <c r="M17" s="13">
        <f t="shared" si="6"/>
        <v>-3.453023980456249E-2</v>
      </c>
      <c r="N17" s="17">
        <f>SUM(N9:N16)</f>
        <v>39475.838499999998</v>
      </c>
      <c r="O17" s="17">
        <f>SUM(O9:O16)</f>
        <v>55476</v>
      </c>
      <c r="P17" s="29">
        <f>SUMIF(N9:N16,"&gt;0",O9:O16)/SUMIF(O9:O16,"&gt;0",N9:N16)-1</f>
        <v>0.26092318469688758</v>
      </c>
      <c r="Q17" s="12">
        <f>SUMIF(N9:N16,"&gt;0",G9:G16)/SUMIF(G9:G16,"&gt;0",N9:N16)</f>
        <v>31.649838546178064</v>
      </c>
      <c r="R17" s="12">
        <f>SUMIF(O9:O16,"&gt;0",G9:G16)/SUMIF(G9:G16,"&gt;0",O9:O16)</f>
        <v>27.027974529526283</v>
      </c>
      <c r="S17" s="13">
        <f>IF(OR(Q17="-",R17="-",Q17="0",R17="0",),"-",R17/Q17-1)</f>
        <v>-0.14603120360024402</v>
      </c>
      <c r="T17" s="13">
        <f>SUMIF(H9:H16,"&gt;0",N9:N16)/SUMIF(N9:N16,"&gt;0",H9:H16)</f>
        <v>1.5694175928551689E-3</v>
      </c>
      <c r="U17" s="13">
        <f>SUMIF(I9:I16,"&gt;0",O9:O16)/SUMIF(O9:O16,"&gt;0",I9:I16)</f>
        <v>1.9505290752102719E-3</v>
      </c>
      <c r="V17" s="13">
        <f>IF(OR(T17="-",U17="-",T17="0",U17="0",),"-",U17/T17-1)</f>
        <v>0.24283624963179151</v>
      </c>
      <c r="W17" s="17">
        <f>SUM(W9:W16)</f>
        <v>35661</v>
      </c>
      <c r="X17" s="17">
        <f>SUM(X9:X16)</f>
        <v>35661</v>
      </c>
      <c r="Y17" s="13">
        <f>IF(OR(W17="-",X17="-",W17="0",X17="0",),"-",X17/W17-1)</f>
        <v>0</v>
      </c>
      <c r="Z17" s="1"/>
      <c r="AA17" s="1"/>
      <c r="AB17" s="1"/>
      <c r="AC17" s="11">
        <v>3841647</v>
      </c>
      <c r="AE17" s="1"/>
      <c r="AF17" s="1"/>
      <c r="AG17" s="2"/>
      <c r="AH17" s="2"/>
    </row>
    <row r="18" spans="2:34" ht="15" customHeight="1">
      <c r="E18" s="1"/>
      <c r="F18" s="1"/>
      <c r="G18" s="1"/>
      <c r="H18" s="18"/>
      <c r="I18" s="18"/>
      <c r="K18" s="18"/>
      <c r="L18" s="18"/>
      <c r="M18" s="18"/>
      <c r="AE18" s="19"/>
      <c r="AF18" s="19"/>
    </row>
    <row r="19" spans="2:34">
      <c r="D19" s="20"/>
      <c r="E19" s="1"/>
      <c r="F19" s="1"/>
      <c r="G19" s="1"/>
    </row>
    <row r="20" spans="2:34">
      <c r="E20" s="1"/>
      <c r="F20" s="1"/>
      <c r="G20" s="1"/>
      <c r="O20" s="19"/>
    </row>
    <row r="21" spans="2:34">
      <c r="E21" s="1"/>
      <c r="F21" s="1"/>
      <c r="G21" s="1"/>
    </row>
    <row r="22" spans="2:34">
      <c r="G22" s="1"/>
      <c r="H22" s="1"/>
    </row>
  </sheetData>
  <conditionalFormatting sqref="V9:V10 V14 Y17 S17 J9:J10 V16:V17 J13:J17">
    <cfRule type="cellIs" dxfId="10" priority="179" operator="lessThan">
      <formula>-0.2</formula>
    </cfRule>
  </conditionalFormatting>
  <conditionalFormatting sqref="Y12">
    <cfRule type="cellIs" dxfId="9" priority="76" operator="lessThan">
      <formula>-0.2</formula>
    </cfRule>
  </conditionalFormatting>
  <conditionalFormatting sqref="S9 S16 S11:S14">
    <cfRule type="colorScale" priority="50">
      <colorScale>
        <cfvo type="min"/>
        <cfvo type="max"/>
        <color rgb="FF63BE7B"/>
        <color rgb="FFFFEF9C"/>
      </colorScale>
    </cfRule>
    <cfRule type="cellIs" dxfId="8" priority="52" operator="lessThan">
      <formula>-0.2</formula>
    </cfRule>
  </conditionalFormatting>
  <conditionalFormatting sqref="S9 S16 S11:S14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7">
    <cfRule type="cellIs" dxfId="7" priority="36" operator="lessThan">
      <formula>-0.2</formula>
    </cfRule>
  </conditionalFormatting>
  <conditionalFormatting sqref="P9 P16 P11:P14">
    <cfRule type="cellIs" dxfId="6" priority="34" operator="lessThan">
      <formula>-0.2</formula>
    </cfRule>
  </conditionalFormatting>
  <conditionalFormatting sqref="AH9:AH16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{3908DF53-DF25-4D9B-90B9-EF7766C6D460}</x14:id>
        </ext>
      </extLst>
    </cfRule>
  </conditionalFormatting>
  <conditionalFormatting sqref="AI9:AI16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{62560A4D-8D77-402E-80C1-0CD56A227C36}</x14:id>
        </ext>
      </extLst>
    </cfRule>
  </conditionalFormatting>
  <conditionalFormatting sqref="Y11">
    <cfRule type="cellIs" dxfId="5" priority="27" operator="lessThan">
      <formula>-0.2</formula>
    </cfRule>
  </conditionalFormatting>
  <conditionalFormatting sqref="V15">
    <cfRule type="cellIs" dxfId="4" priority="22" operator="lessThan">
      <formula>-0.2</formula>
    </cfRule>
  </conditionalFormatting>
  <conditionalFormatting sqref="S15">
    <cfRule type="colorScale" priority="19">
      <colorScale>
        <cfvo type="min"/>
        <cfvo type="max"/>
        <color rgb="FF63BE7B"/>
        <color rgb="FFFFEF9C"/>
      </colorScale>
    </cfRule>
    <cfRule type="cellIs" dxfId="3" priority="21" operator="lessThan">
      <formula>-0.2</formula>
    </cfRule>
  </conditionalFormatting>
  <conditionalFormatting sqref="S1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">
    <cfRule type="cellIs" dxfId="2" priority="18" operator="lessThan">
      <formula>-0.2</formula>
    </cfRule>
  </conditionalFormatting>
  <conditionalFormatting sqref="P9:P16">
    <cfRule type="colorScale" priority="16">
      <colorScale>
        <cfvo type="min"/>
        <cfvo type="max"/>
        <color rgb="FFFCFCFF"/>
        <color rgb="FF63BE7B"/>
      </colorScale>
    </cfRule>
  </conditionalFormatting>
  <conditionalFormatting sqref="S9:S16">
    <cfRule type="colorScale" priority="15">
      <colorScale>
        <cfvo type="min"/>
        <cfvo type="max"/>
        <color rgb="FF63BE7B"/>
        <color rgb="FFFCFCFF"/>
      </colorScale>
    </cfRule>
  </conditionalFormatting>
  <conditionalFormatting sqref="V9:V16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4">
      <colorScale>
        <cfvo type="min"/>
        <cfvo type="max"/>
        <color rgb="FFF8696B"/>
        <color rgb="FFFCFCFF"/>
      </colorScale>
    </cfRule>
  </conditionalFormatting>
  <conditionalFormatting sqref="AE9:AE1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{C2CBA657-A762-493B-A2CB-4067B98672EA}</x14:id>
        </ext>
      </extLst>
    </cfRule>
  </conditionalFormatting>
  <conditionalFormatting sqref="AF9:AF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9:AG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3">
    <cfRule type="cellIs" dxfId="1" priority="6" operator="lessThan">
      <formula>-0.2</formula>
    </cfRule>
  </conditionalFormatting>
  <conditionalFormatting sqref="J9:J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M10 M13:M16">
    <cfRule type="cellIs" dxfId="0" priority="4" operator="lessThan">
      <formula>-0.2</formula>
    </cfRule>
  </conditionalFormatting>
  <conditionalFormatting sqref="M9:M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9:AD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F9:F16">
      <formula1>"1000 показов,клики,пакет,просмотры,engagement,вовлечение,неделя,месяц,единица,единиц,день"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08DF53-DF25-4D9B-90B9-EF7766C6D4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AH9:AH16</xm:sqref>
        </x14:conditionalFormatting>
        <x14:conditionalFormatting xmlns:xm="http://schemas.microsoft.com/office/excel/2006/main">
          <x14:cfRule type="dataBar" id="{62560A4D-8D77-402E-80C1-0CD56A227C3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AI9:AI16</xm:sqref>
        </x14:conditionalFormatting>
        <x14:conditionalFormatting xmlns:xm="http://schemas.microsoft.com/office/excel/2006/main">
          <x14:cfRule type="dataBar" id="{C2CBA657-A762-493B-A2CB-4067B98672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AE9:AE16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2021-07-12T05:40:25Z</dcterms:modified>
</cp:coreProperties>
</file>