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autoCompressPictures="0" defaultThemeVersion="124226"/>
  <bookViews>
    <workbookView xWindow="-120" yWindow="-120" windowWidth="20730" windowHeight="11760" tabRatio="831"/>
  </bookViews>
  <sheets>
    <sheet name="СТАТИСТИКА" sheetId="65" r:id="rId1"/>
    <sheet name="МП old" sheetId="84" state="hidden" r:id="rId2"/>
    <sheet name="МП (25.05)" sheetId="86" state="hidden" r:id="rId3"/>
    <sheet name="МП (31.05)" sheetId="87" r:id="rId4"/>
    <sheet name="Segmento" sheetId="79" r:id="rId5"/>
    <sheet name="Таргетинги social" sheetId="80" r:id="rId6"/>
    <sheet name="Лист2" sheetId="76" state="hidden" r:id="rId7"/>
    <sheet name="Настройки" sheetId="73" state="hidden" r:id="rId8"/>
    <sheet name="Этапы запуска" sheetId="77" state="hidden" r:id="rId9"/>
    <sheet name="ТТ соц.сети" sheetId="83" r:id="rId10"/>
    <sheet name="Segmento отчет" sheetId="85" r:id="rId11"/>
    <sheet name="Изменения" sheetId="72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\0" localSheetId="4">#REF!</definedName>
    <definedName name="\0" localSheetId="5">#REF!</definedName>
    <definedName name="\0">#REF!</definedName>
    <definedName name="\p" localSheetId="4">#REF!</definedName>
    <definedName name="\p" localSheetId="5">#REF!</definedName>
    <definedName name="\p">#REF!</definedName>
    <definedName name="_______UBK2" localSheetId="4">#REF!</definedName>
    <definedName name="_______UBK2" localSheetId="5">#REF!</definedName>
    <definedName name="_______UBK2">#REF!</definedName>
    <definedName name="_______UBK3">#REF!</definedName>
    <definedName name="______UBK2">#REF!</definedName>
    <definedName name="______UBK3">#REF!</definedName>
    <definedName name="_____UBK2">#REF!</definedName>
    <definedName name="_____UBK3">#REF!</definedName>
    <definedName name="_____UBK349">'[1]CAMPAIGN AVERAGE F'!#REF!</definedName>
    <definedName name="____UBK2">#REF!</definedName>
    <definedName name="____UBK3">#REF!</definedName>
    <definedName name="____UBK349">'[1]CAMPAIGN AVERAGE F'!#REF!</definedName>
    <definedName name="___A1">#REF!</definedName>
    <definedName name="___GRP1">#REF!</definedName>
    <definedName name="___jh1">#REF!</definedName>
    <definedName name="___K100008">#REF!</definedName>
    <definedName name="___UBK1">#REF!</definedName>
    <definedName name="___UBK101">'[1]R CURVES'!$B$50:$S$51</definedName>
    <definedName name="___UBK19">'[1]R CURVES'!$B$50:$H$51</definedName>
    <definedName name="___UBK2">#REF!</definedName>
    <definedName name="___UBK3">#REF!</definedName>
    <definedName name="___UBK346">'[1]R CURVES'!$C$2:$S$2</definedName>
    <definedName name="___UBK347">'[1]R CURVES'!$C$2:$S$32</definedName>
    <definedName name="___UBK348">'[1]R CURVES'!$A$3:$S$32</definedName>
    <definedName name="___UBK349">'[2]CAMPAIGN AVERAGE F'!#REF!</definedName>
    <definedName name="___UBK4">'[1]DAILY  ACCUMULATED R AND F'!$B$2:$C$18</definedName>
    <definedName name="___UBK8">'[1]R CURVES'!$C$2:$I$2</definedName>
    <definedName name="__A1">#REF!</definedName>
    <definedName name="__A100000">#REF!</definedName>
    <definedName name="__A66000">#REF!</definedName>
    <definedName name="__ADVPlaningPrintEx__">[3]Новосибирск!#REF!</definedName>
    <definedName name="__ADVPrintHead__">[3]Новосибирск!#REF!</definedName>
    <definedName name="__CountHour__">#REF!</definedName>
    <definedName name="__GRP1">#REF!</definedName>
    <definedName name="__jh1">#REF!</definedName>
    <definedName name="__MAIN__">#REF!</definedName>
    <definedName name="__Month__">#REF!</definedName>
    <definedName name="__TableRoll__">#REF!</definedName>
    <definedName name="__UBK1">#REF!</definedName>
    <definedName name="__UBK101">'[1]R CURVES'!$B$50:$S$51</definedName>
    <definedName name="__UBK19">'[1]R CURVES'!$B$50:$H$51</definedName>
    <definedName name="__UBK2">#REF!</definedName>
    <definedName name="__UBK3">#REF!</definedName>
    <definedName name="__UBK346">'[1]R CURVES'!$C$2:$S$2</definedName>
    <definedName name="__UBK347">'[1]R CURVES'!$C$2:$S$32</definedName>
    <definedName name="__UBK348">'[1]R CURVES'!$A$3:$S$32</definedName>
    <definedName name="__UBK349">'[4]CAMPAIGN AVERAGE F'!#REF!</definedName>
    <definedName name="__UBK4">'[1]DAILY  ACCUMULATED R AND F'!$B$2:$C$18</definedName>
    <definedName name="__UBK8">'[1]R CURVES'!$C$2:$I$2</definedName>
    <definedName name="__xlfn.BAHTTEXT" hidden="1">#NAME?</definedName>
    <definedName name="__xlnm.Print_Area" localSheetId="2">#REF!</definedName>
    <definedName name="__xlnm.Print_Area" localSheetId="3">#REF!</definedName>
    <definedName name="__xlnm.Print_Area" localSheetId="1">#REF!</definedName>
    <definedName name="__xlnm.Print_Area" localSheetId="0">#REF!</definedName>
    <definedName name="__xlnm.Print_Area" localSheetId="8">#REF!</definedName>
    <definedName name="__xlnm.Print_Area">#REF!</definedName>
    <definedName name="_12" localSheetId="4" hidden="1">{#N/A,#N/A,TRUE,"Пресса";#N/A,#N/A,TRUE,"Метро";#N/A,#N/A,TRUE,"Щиты";#N/A,#N/A,TRUE,"График";#N/A,#N/A,TRUE,"График"}</definedName>
    <definedName name="_12" localSheetId="3" hidden="1">{#N/A,#N/A,TRUE,"Пресса";#N/A,#N/A,TRUE,"Метро";#N/A,#N/A,TRUE,"Щиты";#N/A,#N/A,TRUE,"График";#N/A,#N/A,TRUE,"График"}</definedName>
    <definedName name="_12" localSheetId="5" hidden="1">{#N/A,#N/A,TRUE,"Пресса";#N/A,#N/A,TRUE,"Метро";#N/A,#N/A,TRUE,"Щиты";#N/A,#N/A,TRUE,"График";#N/A,#N/A,TRUE,"График"}</definedName>
    <definedName name="_12" localSheetId="9" hidden="1">{#N/A,#N/A,TRUE,"Пресса";#N/A,#N/A,TRUE,"Метро";#N/A,#N/A,TRUE,"Щиты";#N/A,#N/A,TRUE,"График";#N/A,#N/A,TRUE,"График"}</definedName>
    <definedName name="_12" hidden="1">{#N/A,#N/A,TRUE,"Пресса";#N/A,#N/A,TRUE,"Метро";#N/A,#N/A,TRUE,"Щиты";#N/A,#N/A,TRUE,"График";#N/A,#N/A,TRUE,"График"}</definedName>
    <definedName name="_A1">#REF!</definedName>
    <definedName name="_A100000">#REF!</definedName>
    <definedName name="_A66000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GRP1">#N/A</definedName>
    <definedName name="_jh1">#N/A</definedName>
    <definedName name="_K100008">#REF!</definedName>
    <definedName name="_rate">#REF!</definedName>
    <definedName name="_sex1" hidden="1">4</definedName>
    <definedName name="_sex2" hidden="1">27</definedName>
    <definedName name="_STB1">#REF!</definedName>
    <definedName name="_UBK1">#REF!</definedName>
    <definedName name="_UBK101">'[2]R CURVES'!$B$50:$S$51</definedName>
    <definedName name="_UBK19">'[2]R CURVES'!$B$50:$H$51</definedName>
    <definedName name="_UBK2">#REF!</definedName>
    <definedName name="_UBK3">#REF!</definedName>
    <definedName name="_UBK346">'[2]R CURVES'!$C$2:$S$2</definedName>
    <definedName name="_UBK347">'[2]R CURVES'!$C$2:$S$32</definedName>
    <definedName name="_UBK348">'[2]R CURVES'!$A$3:$S$32</definedName>
    <definedName name="_UBK349">'[4]CAMPAIGN AVERAGE F'!#REF!</definedName>
    <definedName name="_UBK4">'[2]DAILY  ACCUMULATED R AND F'!$B$2:$C$18</definedName>
    <definedName name="_UBK8">'[2]R CURVES'!$C$2:$I$2</definedName>
    <definedName name="_xlnm._FilterDatabase" localSheetId="2" hidden="1">'МП (25.05)'!$E$1:$E$113</definedName>
    <definedName name="_xlnm._FilterDatabase" localSheetId="3" hidden="1">'МП (31.05)'!$E$1:$E$113</definedName>
    <definedName name="_xlnm._FilterDatabase" localSheetId="1" hidden="1">'МП old'!$D$1:$D$113</definedName>
    <definedName name="_xlnm._FilterDatabase" localSheetId="0" hidden="1">СТАТИСТИКА!$B$4:$DX$20</definedName>
    <definedName name="_xlnm._FilterDatabase" localSheetId="9" hidden="1">'ТТ соц.сети'!$B$2:$I$87</definedName>
    <definedName name="a">[5]TV!#REF!</definedName>
    <definedName name="aaa" localSheetId="4">Segmento!aaa</definedName>
    <definedName name="aaa" localSheetId="3">'МП (31.05)'!aaa</definedName>
    <definedName name="aaa" localSheetId="5">'Таргетинги social'!aaa</definedName>
    <definedName name="aaa" localSheetId="9">'ТТ соц.сети'!aaa</definedName>
    <definedName name="aaa">[0]!aaa</definedName>
    <definedName name="aaa_1" localSheetId="4">Segmento!aaa_1</definedName>
    <definedName name="aaa_1" localSheetId="3">'МП (31.05)'!aaa_1</definedName>
    <definedName name="aaa_1" localSheetId="5">'Таргетинги social'!aaa_1</definedName>
    <definedName name="aaa_1" localSheetId="9">'ТТ соц.сети'!aaa_1</definedName>
    <definedName name="aaa_1">aaa_1</definedName>
    <definedName name="AffinityRange" localSheetId="4">#REF!</definedName>
    <definedName name="AffinityRange" localSheetId="5">#REF!</definedName>
    <definedName name="AffinityRange" localSheetId="9">#REF!</definedName>
    <definedName name="AffinityRange">#REF!</definedName>
    <definedName name="AllRange" localSheetId="4">#REF!</definedName>
    <definedName name="AllRange" localSheetId="5">#REF!</definedName>
    <definedName name="AllRange">#REF!</definedName>
    <definedName name="AllTime" localSheetId="4">#REF!</definedName>
    <definedName name="AllTime" localSheetId="5">#REF!</definedName>
    <definedName name="AllTime">#REF!</definedName>
    <definedName name="AllTr">#REF!</definedName>
    <definedName name="AmountRange">#REF!</definedName>
    <definedName name="APPROVAL">[6]Details!#REF!</definedName>
    <definedName name="apr" localSheetId="4">#REF!</definedName>
    <definedName name="apr" localSheetId="5">#REF!</definedName>
    <definedName name="apr">#REF!</definedName>
    <definedName name="as" localSheetId="4">#REF!</definedName>
    <definedName name="as" localSheetId="5">#REF!</definedName>
    <definedName name="as">#REF!</definedName>
    <definedName name="asbof" localSheetId="4">#REF!</definedName>
    <definedName name="asbof" localSheetId="5">#REF!</definedName>
    <definedName name="asbof">#REF!</definedName>
    <definedName name="asdrwef" localSheetId="4">'[7]CAMPAIGN AVERAGE F'!#REF!</definedName>
    <definedName name="asdrwef" localSheetId="5">'[7]CAMPAIGN AVERAGE F'!#REF!</definedName>
    <definedName name="asdrwef">'[7]CAMPAIGN AVERAGE F'!#REF!</definedName>
    <definedName name="AUDI.Plan" localSheetId="4">#REF!</definedName>
    <definedName name="AUDI.Plan" localSheetId="5">#REF!</definedName>
    <definedName name="AUDI.Plan">#REF!</definedName>
    <definedName name="AUDI.TypA" localSheetId="4">#REF!</definedName>
    <definedName name="AUDI.TypA" localSheetId="5">#REF!</definedName>
    <definedName name="AUDI.TypA">#REF!</definedName>
    <definedName name="AUDI.TypB" localSheetId="4">#REF!</definedName>
    <definedName name="AUDI.TypB" localSheetId="5">#REF!</definedName>
    <definedName name="AUDI.TypB">#REF!</definedName>
    <definedName name="avrrange">#REF!</definedName>
    <definedName name="az" localSheetId="4">Segmento!az</definedName>
    <definedName name="az" localSheetId="3">'МП (31.05)'!az</definedName>
    <definedName name="az" localSheetId="5">'Таргетинги social'!az</definedName>
    <definedName name="az" localSheetId="9">'ТТ соц.сети'!az</definedName>
    <definedName name="az">[0]!az</definedName>
    <definedName name="az_1" localSheetId="4">Segmento!az_1</definedName>
    <definedName name="az_1" localSheetId="3">'МП (31.05)'!az_1</definedName>
    <definedName name="az_1" localSheetId="5">'Таргетинги social'!az_1</definedName>
    <definedName name="az_1" localSheetId="9">'ТТ соц.сети'!az_1</definedName>
    <definedName name="az_1">az_1</definedName>
    <definedName name="b" localSheetId="4" hidden="1">{#N/A,#N/A,TRUE,"Пресса";#N/A,#N/A,TRUE,"Метро";#N/A,#N/A,TRUE,"Щиты";#N/A,#N/A,TRUE,"График";#N/A,#N/A,TRUE,"График"}</definedName>
    <definedName name="b" localSheetId="3" hidden="1">{#N/A,#N/A,TRUE,"Пресса";#N/A,#N/A,TRUE,"Метро";#N/A,#N/A,TRUE,"Щиты";#N/A,#N/A,TRUE,"График";#N/A,#N/A,TRUE,"График"}</definedName>
    <definedName name="b" localSheetId="5" hidden="1">{#N/A,#N/A,TRUE,"Пресса";#N/A,#N/A,TRUE,"Метро";#N/A,#N/A,TRUE,"Щиты";#N/A,#N/A,TRUE,"График";#N/A,#N/A,TRUE,"График"}</definedName>
    <definedName name="b" localSheetId="9" hidden="1">{#N/A,#N/A,TRUE,"Пресса";#N/A,#N/A,TRUE,"Метро";#N/A,#N/A,TRUE,"Щиты";#N/A,#N/A,TRUE,"График";#N/A,#N/A,TRUE,"График"}</definedName>
    <definedName name="b" hidden="1">{#N/A,#N/A,TRUE,"Пресса";#N/A,#N/A,TRUE,"Метро";#N/A,#N/A,TRUE,"Щиты";#N/A,#N/A,TRUE,"График";#N/A,#N/A,TRUE,"График"}</definedName>
    <definedName name="Block">'[8]Шаблон помесячно'!#REF!</definedName>
    <definedName name="Block_1">'[9]Шаблон помесячно'!#REF!</definedName>
    <definedName name="BlockPrice" localSheetId="4">#REF!</definedName>
    <definedName name="BlockPrice" localSheetId="5">#REF!</definedName>
    <definedName name="BlockPrice">#REF!</definedName>
    <definedName name="BlockPriceTr" localSheetId="4">#REF!</definedName>
    <definedName name="BlockPriceTr" localSheetId="5">#REF!</definedName>
    <definedName name="BlockPriceTr">#REF!</definedName>
    <definedName name="BlockSum" localSheetId="4">#REF!</definedName>
    <definedName name="BlockSum" localSheetId="5">#REF!</definedName>
    <definedName name="BlockSum">#REF!</definedName>
    <definedName name="BlockTime">#REF!</definedName>
    <definedName name="booket">[10]OpslagsArk!$I$6:$J$9</definedName>
    <definedName name="Boss">'[11]Чел Европа+ от сми'!#REF!</definedName>
    <definedName name="CAMPAIGN_PLAN">[6]Details!#REF!</definedName>
    <definedName name="cell1" localSheetId="4">#REF!</definedName>
    <definedName name="cell1" localSheetId="5">#REF!</definedName>
    <definedName name="cell1">#REF!</definedName>
    <definedName name="cell10" localSheetId="4">#REF!</definedName>
    <definedName name="cell10" localSheetId="5">#REF!</definedName>
    <definedName name="cell10">#REF!</definedName>
    <definedName name="cell11" localSheetId="4">#REF!</definedName>
    <definedName name="cell11" localSheetId="5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irc">#REF!</definedName>
    <definedName name="Com" hidden="1">[12]XLR_NoRangeSheet!$A$5</definedName>
    <definedName name="commission" localSheetId="4">#REF!</definedName>
    <definedName name="commission" localSheetId="5">#REF!</definedName>
    <definedName name="commission">#REF!</definedName>
    <definedName name="Company">'[13]TV spot_supplier'!$A$4</definedName>
    <definedName name="costs" localSheetId="4">#REF!</definedName>
    <definedName name="costs" localSheetId="5">#REF!</definedName>
    <definedName name="costs">#REF!</definedName>
    <definedName name="CTCcpp">[14]CTC!$C$20</definedName>
    <definedName name="CTV" localSheetId="4" hidden="1">{#N/A,#N/A,TRUE,"Пресса";#N/A,#N/A,TRUE,"Метро";#N/A,#N/A,TRUE,"Щиты";#N/A,#N/A,TRUE,"График";#N/A,#N/A,TRUE,"График"}</definedName>
    <definedName name="CTV" localSheetId="3" hidden="1">{#N/A,#N/A,TRUE,"Пресса";#N/A,#N/A,TRUE,"Метро";#N/A,#N/A,TRUE,"Щиты";#N/A,#N/A,TRUE,"График";#N/A,#N/A,TRUE,"График"}</definedName>
    <definedName name="CTV" localSheetId="5" hidden="1">{#N/A,#N/A,TRUE,"Пресса";#N/A,#N/A,TRUE,"Метро";#N/A,#N/A,TRUE,"Щиты";#N/A,#N/A,TRUE,"График";#N/A,#N/A,TRUE,"График"}</definedName>
    <definedName name="CTV" localSheetId="9" hidden="1">{#N/A,#N/A,TRUE,"Пресса";#N/A,#N/A,TRUE,"Метро";#N/A,#N/A,TRUE,"Щиты";#N/A,#N/A,TRUE,"График";#N/A,#N/A,TRUE,"График"}</definedName>
    <definedName name="CTV" hidden="1">{#N/A,#N/A,TRUE,"Пресса";#N/A,#N/A,TRUE,"Метро";#N/A,#N/A,TRUE,"Щиты";#N/A,#N/A,TRUE,"График";#N/A,#N/A,TRUE,"График"}</definedName>
    <definedName name="CTV_1" localSheetId="4" hidden="1">{#N/A,#N/A,TRUE,"Пресса";#N/A,#N/A,TRUE,"Метро";#N/A,#N/A,TRUE,"Щиты";#N/A,#N/A,TRUE,"График";#N/A,#N/A,TRUE,"График"}</definedName>
    <definedName name="CTV_1" localSheetId="3" hidden="1">{#N/A,#N/A,TRUE,"Пресса";#N/A,#N/A,TRUE,"Метро";#N/A,#N/A,TRUE,"Щиты";#N/A,#N/A,TRUE,"График";#N/A,#N/A,TRUE,"График"}</definedName>
    <definedName name="CTV_1" localSheetId="5" hidden="1">{#N/A,#N/A,TRUE,"Пресса";#N/A,#N/A,TRUE,"Метро";#N/A,#N/A,TRUE,"Щиты";#N/A,#N/A,TRUE,"График";#N/A,#N/A,TRUE,"График"}</definedName>
    <definedName name="CTV_1" localSheetId="9" hidden="1">{#N/A,#N/A,TRUE,"Пресса";#N/A,#N/A,TRUE,"Метро";#N/A,#N/A,TRUE,"Щиты";#N/A,#N/A,TRUE,"График";#N/A,#N/A,TRUE,"График"}</definedName>
    <definedName name="CTV_1" hidden="1">{#N/A,#N/A,TRUE,"Пресса";#N/A,#N/A,TRUE,"Метро";#N/A,#N/A,TRUE,"Щиты";#N/A,#N/A,TRUE,"График";#N/A,#N/A,TRUE,"График"}</definedName>
    <definedName name="CTV_2" localSheetId="4" hidden="1">{#N/A,#N/A,TRUE,"Пресса";#N/A,#N/A,TRUE,"Метро";#N/A,#N/A,TRUE,"Щиты";#N/A,#N/A,TRUE,"График";#N/A,#N/A,TRUE,"График"}</definedName>
    <definedName name="CTV_2" localSheetId="3" hidden="1">{#N/A,#N/A,TRUE,"Пресса";#N/A,#N/A,TRUE,"Метро";#N/A,#N/A,TRUE,"Щиты";#N/A,#N/A,TRUE,"График";#N/A,#N/A,TRUE,"График"}</definedName>
    <definedName name="CTV_2" localSheetId="5" hidden="1">{#N/A,#N/A,TRUE,"Пресса";#N/A,#N/A,TRUE,"Метро";#N/A,#N/A,TRUE,"Щиты";#N/A,#N/A,TRUE,"График";#N/A,#N/A,TRUE,"График"}</definedName>
    <definedName name="CTV_2" localSheetId="9" hidden="1">{#N/A,#N/A,TRUE,"Пресса";#N/A,#N/A,TRUE,"Метро";#N/A,#N/A,TRUE,"Щиты";#N/A,#N/A,TRUE,"График";#N/A,#N/A,TRUE,"График"}</definedName>
    <definedName name="CTV_2" hidden="1">{#N/A,#N/A,TRUE,"Пресса";#N/A,#N/A,TRUE,"Метро";#N/A,#N/A,TRUE,"Щиты";#N/A,#N/A,TRUE,"График";#N/A,#N/A,TRUE,"График"}</definedName>
    <definedName name="d">[5]TV!#REF!</definedName>
    <definedName name="DataRange" localSheetId="4">#REF!</definedName>
    <definedName name="DataRange" localSheetId="5">#REF!</definedName>
    <definedName name="DataRange">#REF!</definedName>
    <definedName name="Date">'[13]TV spot_supplier'!$A$9</definedName>
    <definedName name="ddd">'[13]TV spot_supplier'!$A$5</definedName>
    <definedName name="dddd" localSheetId="4">Segmento!dddd</definedName>
    <definedName name="dddd" localSheetId="3">'МП (31.05)'!dddd</definedName>
    <definedName name="dddd" localSheetId="5">'Таргетинги social'!dddd</definedName>
    <definedName name="dddd" localSheetId="9">'ТТ соц.сети'!dddd</definedName>
    <definedName name="dddd">[0]!dddd</definedName>
    <definedName name="dddd_1" localSheetId="4">Segmento!dddd_1</definedName>
    <definedName name="dddd_1" localSheetId="3">'МП (31.05)'!dddd_1</definedName>
    <definedName name="dddd_1" localSheetId="5">'Таргетинги social'!dddd_1</definedName>
    <definedName name="dddd_1" localSheetId="9">'ТТ соц.сети'!dddd_1</definedName>
    <definedName name="dddd_1">dddd_1</definedName>
    <definedName name="dddddddddddddddddddddd" localSheetId="4">Segmento!dddddddddddddddddddddd</definedName>
    <definedName name="dddddddddddddddddddddd" localSheetId="3">'МП (31.05)'!dddddddddddddddddddddd</definedName>
    <definedName name="dddddddddddddddddddddd" localSheetId="5">'Таргетинги social'!dddddddddddddddddddddd</definedName>
    <definedName name="dddddddddddddddddddddd" localSheetId="9">'ТТ соц.сети'!dddddddddddddddddddddd</definedName>
    <definedName name="dddddddddddddddddddddd">[0]!dddddddddddddddddddddd</definedName>
    <definedName name="dddddddddddddddddddddd_1" localSheetId="4">Segmento!dddddddddddddddddddddd_1</definedName>
    <definedName name="dddddddddddddddddddddd_1" localSheetId="3">'МП (31.05)'!dddddddddddddddddddddd_1</definedName>
    <definedName name="dddddddddddddddddddddd_1" localSheetId="5">'Таргетинги social'!dddddddddddddddddddddd_1</definedName>
    <definedName name="dddddddddddddddddddddd_1" localSheetId="9">'ТТ соц.сети'!dddddddddddddddddddddd_1</definedName>
    <definedName name="dddddddddddddddddddddd_1">dddddddddddddddddddddd_1</definedName>
    <definedName name="DDS_COLOUR" localSheetId="4">#REF!</definedName>
    <definedName name="DDS_COLOUR" localSheetId="5">#REF!</definedName>
    <definedName name="DDS_COLOUR" localSheetId="9">#REF!</definedName>
    <definedName name="DDS_COLOUR">#REF!</definedName>
    <definedName name="DDS_DATES_WEEKLY" localSheetId="4">#REF!</definedName>
    <definedName name="DDS_DATES_WEEKLY" localSheetId="5">#REF!</definedName>
    <definedName name="DDS_DATES_WEEKLY">#REF!</definedName>
    <definedName name="DDS_FREQUENCY" localSheetId="4">#REF!</definedName>
    <definedName name="DDS_FREQUENCY" localSheetId="5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SUPPLIERNAME">'[15]55% and 70%'!$A$19</definedName>
    <definedName name="DDS_UD_1CD" localSheetId="4">#REF!</definedName>
    <definedName name="DDS_UD_1CD" localSheetId="5">#REF!</definedName>
    <definedName name="DDS_UD_1CD">#REF!</definedName>
    <definedName name="DDS_UD_CIRCULATION" localSheetId="4">#REF!</definedName>
    <definedName name="DDS_UD_CIRCULATION" localSheetId="5">#REF!</definedName>
    <definedName name="DDS_UD_CIRCULATION">#REF!</definedName>
    <definedName name="DDS_UD_COUNTRY" localSheetId="4">#REF!</definedName>
    <definedName name="DDS_UD_COUNTRY" localSheetId="5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f">#REF!</definedName>
    <definedName name="dfg" hidden="1">[12]XLR_NoRangeSheet!$A$5</definedName>
    <definedName name="dfgsfgsfg" localSheetId="4">#REF!</definedName>
    <definedName name="dfgsfgsfg" localSheetId="5">#REF!</definedName>
    <definedName name="dfgsfgsfg">#REF!</definedName>
    <definedName name="dgdg" hidden="1">[12]XLR_NoRangeSheet!$A$5</definedName>
    <definedName name="e">[5]TV!#REF!</definedName>
    <definedName name="EmptyRange">'[16] Самара Россия'!#REF!</definedName>
    <definedName name="End_Date">'[17]Data Sheet'!$C$2</definedName>
    <definedName name="er" localSheetId="4">#REF!</definedName>
    <definedName name="er" localSheetId="5">#REF!</definedName>
    <definedName name="er">#REF!</definedName>
    <definedName name="ewr">[18]ODAPLAN_REPORT!#REF!</definedName>
    <definedName name="Excel_BuiltIn__FilterDatabase_2" localSheetId="4">#REF!</definedName>
    <definedName name="Excel_BuiltIn__FilterDatabase_2" localSheetId="5">#REF!</definedName>
    <definedName name="Excel_BuiltIn__FilterDatabase_2">#REF!</definedName>
    <definedName name="Excel_BuiltIn__FilterDatabase_3" localSheetId="4">#REF!</definedName>
    <definedName name="Excel_BuiltIn__FilterDatabase_3" localSheetId="5">#REF!</definedName>
    <definedName name="Excel_BuiltIn__FilterDatabase_3">#REF!</definedName>
    <definedName name="Excel_BuiltIn__FilterDatabase_4" localSheetId="4">#REF!</definedName>
    <definedName name="Excel_BuiltIn__FilterDatabase_4" localSheetId="5">#REF!</definedName>
    <definedName name="Excel_BuiltIn__FilterDatabase_4">#REF!</definedName>
    <definedName name="Excel_BuiltIn_Print_Area">#REF!</definedName>
    <definedName name="exchangerate">#REF!</definedName>
    <definedName name="extraArch">[19]Shadow!$AT$3</definedName>
    <definedName name="f">[18]ODAPLAN_REPORT!#REF!</definedName>
    <definedName name="f_1" localSheetId="4">Segmento!f_1</definedName>
    <definedName name="f_1" localSheetId="3">'МП (31.05)'!f_1</definedName>
    <definedName name="f_1" localSheetId="5">'Таргетинги social'!f_1</definedName>
    <definedName name="f_1" localSheetId="9">'ТТ соц.сети'!f_1</definedName>
    <definedName name="f_1">f_1</definedName>
    <definedName name="FactsCount">4.5</definedName>
    <definedName name="feb">#REF!</definedName>
    <definedName name="fg">#REF!</definedName>
    <definedName name="FirstFactor">'[16] Самара Россия'!#REF!</definedName>
    <definedName name="flagMethod" localSheetId="4">#REF!</definedName>
    <definedName name="flagMethod" localSheetId="5">#REF!</definedName>
    <definedName name="flagMethod">#REF!</definedName>
    <definedName name="flagMethod1" localSheetId="4">#REF!</definedName>
    <definedName name="flagMethod1" localSheetId="5">#REF!</definedName>
    <definedName name="flagMethod1">#REF!</definedName>
    <definedName name="FooterPacket" localSheetId="4">'[16] Самара Россия'!#REF!</definedName>
    <definedName name="FooterPacket" localSheetId="5">'[16] Самара Россия'!#REF!</definedName>
    <definedName name="FooterPacket">'[16] Самара Россия'!#REF!</definedName>
    <definedName name="Format_Currency" localSheetId="4">#REF!</definedName>
    <definedName name="Format_Currency" localSheetId="5">#REF!</definedName>
    <definedName name="Format_Currency">#REF!</definedName>
    <definedName name="Format_Date" localSheetId="4">#REF!</definedName>
    <definedName name="Format_Date" localSheetId="5">#REF!</definedName>
    <definedName name="Format_Date">#REF!</definedName>
    <definedName name="Format_Number" localSheetId="4">#REF!</definedName>
    <definedName name="Format_Number" localSheetId="5">#REF!</definedName>
    <definedName name="Format_Number">#REF!</definedName>
    <definedName name="Format_Text">#REF!</definedName>
    <definedName name="Format_Time">#REF!</definedName>
    <definedName name="fsdfsdf" hidden="1">[20]XLR_NoRangeSheet!$A$5</definedName>
    <definedName name="g" localSheetId="4">#REF!</definedName>
    <definedName name="g" localSheetId="5">#REF!</definedName>
    <definedName name="g">#REF!</definedName>
    <definedName name="g_1" localSheetId="4">Segmento!g_1</definedName>
    <definedName name="g_1" localSheetId="3">'МП (31.05)'!g_1</definedName>
    <definedName name="g_1" localSheetId="5">'Таргетинги social'!g_1</definedName>
    <definedName name="g_1" localSheetId="9">'ТТ соц.сети'!g_1</definedName>
    <definedName name="g_1">g_1</definedName>
    <definedName name="G_F0" hidden="1">[2]XLRpt_TempSheet!$B$6</definedName>
    <definedName name="G_F1" hidden="1">[21]XLRpt_TempSheet!$C$6</definedName>
    <definedName name="G_F2" hidden="1">[21]XLRpt_TempSheet!$D$6</definedName>
    <definedName name="G_F3" hidden="1">[21]XLRpt_TempSheet!$E$6</definedName>
    <definedName name="G_F4" hidden="1">[21]XLRpt_TempSheet!$F$6</definedName>
    <definedName name="G_F5" hidden="1">[21]XLRpt_TempSheet!$G$6</definedName>
    <definedName name="G_F6" hidden="1">[21]XLRpt_TempSheet!$H$6</definedName>
    <definedName name="G_F7" hidden="1">[2]XLRpt_TempSheet!$I$6</definedName>
    <definedName name="Gerber" hidden="1">[20]XLR_NoRangeSheet!$A$5</definedName>
    <definedName name="gewCLK">[22]Optionen!$D$2</definedName>
    <definedName name="gewCPC">[22]Optionen!$E$2</definedName>
    <definedName name="gewCTR">[22]Optionen!$C$2</definedName>
    <definedName name="gewImp">[22]Optionen!$B$2</definedName>
    <definedName name="gfsdhfjnxfjh" localSheetId="4">Segmento!gfsdhfjnxfjh</definedName>
    <definedName name="gfsdhfjnxfjh" localSheetId="3">'МП (31.05)'!gfsdhfjnxfjh</definedName>
    <definedName name="gfsdhfjnxfjh" localSheetId="5">'Таргетинги social'!gfsdhfjnxfjh</definedName>
    <definedName name="gfsdhfjnxfjh" localSheetId="9">'ТТ соц.сети'!gfsdhfjnxfjh</definedName>
    <definedName name="gfsdhfjnxfjh">[0]!gfsdhfjnxfjh</definedName>
    <definedName name="gfsdhfjnxfjh_1" localSheetId="4">Segmento!gfsdhfjnxfjh_1</definedName>
    <definedName name="gfsdhfjnxfjh_1" localSheetId="3">'МП (31.05)'!gfsdhfjnxfjh_1</definedName>
    <definedName name="gfsdhfjnxfjh_1" localSheetId="5">'Таргетинги social'!gfsdhfjnxfjh_1</definedName>
    <definedName name="gfsdhfjnxfjh_1" localSheetId="9">'ТТ соц.сети'!gfsdhfjnxfjh_1</definedName>
    <definedName name="gfsdhfjnxfjh_1">gfsdhfjnxfjh_1</definedName>
    <definedName name="ghh" hidden="1">[12]XLR_NoRangeSheet!$B$5</definedName>
    <definedName name="Gross" localSheetId="4">#REF!</definedName>
    <definedName name="Gross" localSheetId="5">#REF!</definedName>
    <definedName name="Gross">#REF!</definedName>
    <definedName name="grossrate" localSheetId="4">#REF!</definedName>
    <definedName name="grossrate" localSheetId="5">#REF!</definedName>
    <definedName name="grossrate">#REF!</definedName>
    <definedName name="GRP" localSheetId="4">[18]ODAPLAN_REPORT!#REF!</definedName>
    <definedName name="GRP" localSheetId="5">[18]ODAPLAN_REPORT!#REF!</definedName>
    <definedName name="GRP">[18]ODAPLAN_REPORT!#REF!</definedName>
    <definedName name="grp30range" localSheetId="4">[23]Sheet1!#REF!</definedName>
    <definedName name="grp30range" localSheetId="5">[23]Sheet1!#REF!</definedName>
    <definedName name="grp30range">[23]Sheet1!#REF!</definedName>
    <definedName name="grprange">[23]Sheet1!#REF!</definedName>
    <definedName name="GUIDМедиаплана" localSheetId="2">#REF!</definedName>
    <definedName name="GUIDМедиаплана" localSheetId="3">#REF!</definedName>
    <definedName name="GUIDМедиаплана" localSheetId="1">#REF!</definedName>
    <definedName name="GUIDМедиаплана" localSheetId="0">#REF!</definedName>
    <definedName name="GUIDМедиаплана" localSheetId="8">#REF!</definedName>
    <definedName name="GUIDМедиаплана">#REF!</definedName>
    <definedName name="GUIDРекламнойКампании" localSheetId="2">#REF!</definedName>
    <definedName name="GUIDРекламнойКампании" localSheetId="3">#REF!</definedName>
    <definedName name="GUIDРекламнойКампании" localSheetId="1">#REF!</definedName>
    <definedName name="GUIDРекламнойКампании" localSheetId="0">#REF!</definedName>
    <definedName name="GUIDРекламнойКампании">#REF!</definedName>
    <definedName name="h" localSheetId="4">Segmento!h</definedName>
    <definedName name="h" localSheetId="3">'МП (31.05)'!h</definedName>
    <definedName name="h" localSheetId="5">'Таргетинги social'!h</definedName>
    <definedName name="h" localSheetId="9">'ТТ соц.сети'!h</definedName>
    <definedName name="h">[0]!h</definedName>
    <definedName name="h_1" localSheetId="4">Segmento!h_1</definedName>
    <definedName name="h_1" localSheetId="3">'МП (31.05)'!h_1</definedName>
    <definedName name="h_1" localSheetId="5">'Таргетинги social'!h_1</definedName>
    <definedName name="h_1" localSheetId="9">'ТТ соц.сети'!h_1</definedName>
    <definedName name="h_1">h_1</definedName>
    <definedName name="HeaderCols">2</definedName>
    <definedName name="HeaderRange" localSheetId="4">#REF!</definedName>
    <definedName name="HeaderRange" localSheetId="5">#REF!</definedName>
    <definedName name="HeaderRange">#REF!</definedName>
    <definedName name="HeaderRows">2</definedName>
    <definedName name="hh" localSheetId="4">#REF!</definedName>
    <definedName name="hh" localSheetId="5">#REF!</definedName>
    <definedName name="hh">#REF!</definedName>
    <definedName name="HOME">#REF!</definedName>
    <definedName name="Home1">#REF!</definedName>
    <definedName name="Hron">'[8]Шаблон помесячно'!#REF!</definedName>
    <definedName name="Hron_1">'[9]Шаблон помесячно'!#REF!</definedName>
    <definedName name="HronRange">'[24]Владивосток ОРТ (наш)'!$N$14:$AA$35</definedName>
    <definedName name="HTML_CodePage" hidden="1">1251</definedName>
    <definedName name="HTML_Control" localSheetId="4" hidden="1">{"'Лист1'!$A$1:$H$45"}</definedName>
    <definedName name="HTML_Control" localSheetId="3" hidden="1">{"'Лист1'!$A$1:$H$45"}</definedName>
    <definedName name="HTML_Control" localSheetId="5" hidden="1">{"'Лист1'!$A$1:$H$45"}</definedName>
    <definedName name="HTML_Control" localSheetId="9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IE">#REF!</definedName>
    <definedName name="io">#REF!</definedName>
    <definedName name="Itog">#REF!</definedName>
    <definedName name="j" localSheetId="4">Segmento!j</definedName>
    <definedName name="j" localSheetId="3">'МП (31.05)'!j</definedName>
    <definedName name="j" localSheetId="5">'Таргетинги social'!j</definedName>
    <definedName name="j" localSheetId="9">'ТТ соц.сети'!j</definedName>
    <definedName name="j">[0]!j</definedName>
    <definedName name="j_1" localSheetId="4">Segmento!j_1</definedName>
    <definedName name="j_1" localSheetId="3">'МП (31.05)'!j_1</definedName>
    <definedName name="j_1" localSheetId="5">'Таргетинги social'!j_1</definedName>
    <definedName name="j_1" localSheetId="9">'ТТ соц.сети'!j_1</definedName>
    <definedName name="j_1">j_1</definedName>
    <definedName name="jh" localSheetId="4">#REF!</definedName>
    <definedName name="jh" localSheetId="5">#REF!</definedName>
    <definedName name="jh" localSheetId="9">#REF!</definedName>
    <definedName name="jh">#REF!</definedName>
    <definedName name="jkndfn" localSheetId="4">#REF!</definedName>
    <definedName name="jkndfn" localSheetId="5">#REF!</definedName>
    <definedName name="jkndfn">#REF!</definedName>
    <definedName name="Job_number" localSheetId="4">'[25]TV spot_supplier'!#REF!</definedName>
    <definedName name="Job_number" localSheetId="5">'[25]TV spot_supplier'!#REF!</definedName>
    <definedName name="Job_number">'[25]TV spot_supplier'!#REF!</definedName>
    <definedName name="l" localSheetId="4">Segmento!l</definedName>
    <definedName name="l" localSheetId="3">'МП (31.05)'!l</definedName>
    <definedName name="l" localSheetId="5">'Таргетинги social'!l</definedName>
    <definedName name="l" localSheetId="9">'ТТ соц.сети'!l</definedName>
    <definedName name="l">[0]!l</definedName>
    <definedName name="l_1" localSheetId="4">Segmento!l_1</definedName>
    <definedName name="l_1" localSheetId="3">'МП (31.05)'!l_1</definedName>
    <definedName name="l_1" localSheetId="5">'Таргетинги social'!l_1</definedName>
    <definedName name="l_1" localSheetId="9">'ТТ соц.сети'!l_1</definedName>
    <definedName name="l_1">l_1</definedName>
    <definedName name="LastFactor" localSheetId="4">'[16] Самара Россия'!#REF!</definedName>
    <definedName name="LastFactor" localSheetId="5">'[16] Самара Россия'!#REF!</definedName>
    <definedName name="LastFactor">'[16] Самара Россия'!#REF!</definedName>
    <definedName name="LengthK">'[8]Шаблон помесячно'!#REF!</definedName>
    <definedName name="LengthK_1">'[9]Шаблон помесячно'!#REF!</definedName>
    <definedName name="m" localSheetId="4">Segmento!m</definedName>
    <definedName name="m" localSheetId="3">'МП (31.05)'!m</definedName>
    <definedName name="m" localSheetId="5">'Таргетинги social'!m</definedName>
    <definedName name="m" localSheetId="9">'ТТ соц.сети'!m</definedName>
    <definedName name="m">[0]!m</definedName>
    <definedName name="m_1" localSheetId="4">Segmento!m_1</definedName>
    <definedName name="m_1" localSheetId="3">'МП (31.05)'!m_1</definedName>
    <definedName name="m_1" localSheetId="5">'Таргетинги social'!m_1</definedName>
    <definedName name="m_1" localSheetId="9">'ТТ соц.сети'!m_1</definedName>
    <definedName name="m_1">m_1</definedName>
    <definedName name="mar" localSheetId="4">#REF!</definedName>
    <definedName name="mar" localSheetId="5">#REF!</definedName>
    <definedName name="mar" localSheetId="9">#REF!</definedName>
    <definedName name="mar">#REF!</definedName>
    <definedName name="max" localSheetId="4">Segmento!max</definedName>
    <definedName name="max" localSheetId="3">'МП (31.05)'!max</definedName>
    <definedName name="max" localSheetId="5">'Таргетинги social'!max</definedName>
    <definedName name="max" localSheetId="9">'ТТ соц.сети'!max</definedName>
    <definedName name="max">[0]!max</definedName>
    <definedName name="max_1" localSheetId="4">Segmento!max_1</definedName>
    <definedName name="max_1" localSheetId="3">'МП (31.05)'!max_1</definedName>
    <definedName name="max_1" localSheetId="5">'Таргетинги social'!max_1</definedName>
    <definedName name="max_1" localSheetId="9">'ТТ соц.сети'!max_1</definedName>
    <definedName name="max_1">max_1</definedName>
    <definedName name="MaxRange">[26]Evaluation2!$K$227</definedName>
    <definedName name="mediadiscount" localSheetId="4">#REF!</definedName>
    <definedName name="mediadiscount" localSheetId="5">#REF!</definedName>
    <definedName name="mediadiscount">#REF!</definedName>
    <definedName name="MEDIAREP" localSheetId="4">#REF!</definedName>
    <definedName name="MEDIAREP" localSheetId="5">#REF!</definedName>
    <definedName name="MEDIAREP">#REF!</definedName>
    <definedName name="mediaspend" localSheetId="4">#REF!</definedName>
    <definedName name="mediaspend" localSheetId="5">#REF!</definedName>
    <definedName name="mediaspend">#REF!</definedName>
    <definedName name="MediaType_List">'[17]Data Sheet'!$L$2:$L$8</definedName>
    <definedName name="minCLK">[22]Optionen!$D$3</definedName>
    <definedName name="minImp">[22]Optionen!$B$3</definedName>
    <definedName name="MixRange" localSheetId="4">#REF!</definedName>
    <definedName name="MixRange" localSheetId="5">#REF!</definedName>
    <definedName name="MixRange">#REF!</definedName>
    <definedName name="MNR" localSheetId="4">#REF!</definedName>
    <definedName name="MNR" localSheetId="5">#REF!</definedName>
    <definedName name="MNR">#REF!</definedName>
    <definedName name="MPCurrency_List">'[17]Data Sheet'!$F$3:$F$103</definedName>
    <definedName name="NDS" localSheetId="4">#REF!</definedName>
    <definedName name="NDS" localSheetId="5">#REF!</definedName>
    <definedName name="NDS">#REF!</definedName>
    <definedName name="nocpm">"не прим."</definedName>
    <definedName name="Notes">#REF!</definedName>
    <definedName name="NSP">#REF!</definedName>
    <definedName name="NTVcpp">[14]NTV!$C$20</definedName>
    <definedName name="Num">'[8]Шаблон помесячно'!#REF!</definedName>
    <definedName name="Num_1">'[9]Шаблон помесячно'!#REF!</definedName>
    <definedName name="numberinsertions" localSheetId="4">#REF!</definedName>
    <definedName name="numberinsertions" localSheetId="5">#REF!</definedName>
    <definedName name="numberinsertions">#REF!</definedName>
    <definedName name="NumMP">'[8]Шаблон помесячно'!#REF!</definedName>
    <definedName name="NumMP_1">'[9]Шаблон помесячно'!#REF!</definedName>
    <definedName name="o" localSheetId="4">Segmento!o</definedName>
    <definedName name="o" localSheetId="3">'МП (31.05)'!o</definedName>
    <definedName name="o" localSheetId="5">'Таргетинги social'!o</definedName>
    <definedName name="o" localSheetId="9">'ТТ соц.сети'!o</definedName>
    <definedName name="o">[0]!o</definedName>
    <definedName name="o_1" localSheetId="4">Segmento!o_1</definedName>
    <definedName name="o_1" localSheetId="3">'МП (31.05)'!o_1</definedName>
    <definedName name="o_1" localSheetId="5">'Таргетинги social'!o_1</definedName>
    <definedName name="o_1" localSheetId="9">'ТТ соц.сети'!o_1</definedName>
    <definedName name="o_1">o_1</definedName>
    <definedName name="op" localSheetId="4">#REF!</definedName>
    <definedName name="op" localSheetId="5">#REF!</definedName>
    <definedName name="op" localSheetId="9">#REF!</definedName>
    <definedName name="op">#REF!</definedName>
    <definedName name="OrderRange" localSheetId="4">#REF!</definedName>
    <definedName name="OrderRange" localSheetId="5">#REF!</definedName>
    <definedName name="OrderRange">#REF!</definedName>
    <definedName name="OrdersRange" localSheetId="4">#REF!</definedName>
    <definedName name="OrdersRange" localSheetId="5">#REF!</definedName>
    <definedName name="OrdersRange">#REF!</definedName>
    <definedName name="Org">#REF!</definedName>
    <definedName name="ORTcpp">[14]ORT!$C$20</definedName>
    <definedName name="p" localSheetId="4">Segmento!p</definedName>
    <definedName name="p" localSheetId="3">'МП (31.05)'!p</definedName>
    <definedName name="p" localSheetId="5">'Таргетинги social'!p</definedName>
    <definedName name="p" localSheetId="9">'ТТ соц.сети'!p</definedName>
    <definedName name="p">[0]!p</definedName>
    <definedName name="p_1" localSheetId="4">Segmento!p_1</definedName>
    <definedName name="p_1" localSheetId="3">'МП (31.05)'!p_1</definedName>
    <definedName name="p_1" localSheetId="5">'Таргетинги social'!p_1</definedName>
    <definedName name="p_1" localSheetId="9">'ТТ соц.сети'!p_1</definedName>
    <definedName name="p_1">p_1</definedName>
    <definedName name="PacketTotal" localSheetId="4">'[16] Самара Россия'!#REF!</definedName>
    <definedName name="PacketTotal" localSheetId="5">'[16] Самара Россия'!#REF!</definedName>
    <definedName name="PacketTotal">'[16] Самара Россия'!#REF!</definedName>
    <definedName name="pathfinder" hidden="1">[12]XLR_NoRangeSheet!$A$5</definedName>
    <definedName name="PLAN">[6]Details!#REF!</definedName>
    <definedName name="poiugt" hidden="1">[20]XLR_NoRangeSheet!$A$5</definedName>
    <definedName name="PosK" localSheetId="4">#REF!</definedName>
    <definedName name="PosK" localSheetId="5">#REF!</definedName>
    <definedName name="PosK">#REF!</definedName>
    <definedName name="PostFix" localSheetId="4">#REF!</definedName>
    <definedName name="PostFix" localSheetId="5">#REF!</definedName>
    <definedName name="PostFix">#REF!</definedName>
    <definedName name="PRINT_AREA_MI" localSheetId="4">#REF!</definedName>
    <definedName name="PRINT_AREA_MI" localSheetId="5">#REF!</definedName>
    <definedName name="PRINT_AREA_MI">#REF!</definedName>
    <definedName name="pro">'[13]TV spot_supplier'!$A$6</definedName>
    <definedName name="Project">'[13]TV spot_supplier'!$A$6</definedName>
    <definedName name="PrTr" localSheetId="4">#REF!</definedName>
    <definedName name="PrTr" localSheetId="5">#REF!</definedName>
    <definedName name="PrTr">#REF!</definedName>
    <definedName name="publicationlist" localSheetId="4">#REF!</definedName>
    <definedName name="publicationlist" localSheetId="5">#REF!</definedName>
    <definedName name="publicationlist">#REF!</definedName>
    <definedName name="q" localSheetId="4">Segmento!q</definedName>
    <definedName name="q" localSheetId="3">'МП (31.05)'!q</definedName>
    <definedName name="q" localSheetId="5">'Таргетинги social'!q</definedName>
    <definedName name="q" localSheetId="9">'ТТ соц.сети'!q</definedName>
    <definedName name="q">[0]!q</definedName>
    <definedName name="q_1" localSheetId="4">Segmento!q_1</definedName>
    <definedName name="q_1" localSheetId="3">'МП (31.05)'!q_1</definedName>
    <definedName name="q_1" localSheetId="5">'Таргетинги social'!q_1</definedName>
    <definedName name="q_1" localSheetId="9">'ТТ соц.сети'!q_1</definedName>
    <definedName name="q_1">q_1</definedName>
    <definedName name="qq" localSheetId="4">Segmento!qq</definedName>
    <definedName name="qq" localSheetId="3">'МП (31.05)'!qq</definedName>
    <definedName name="qq" localSheetId="5">'Таргетинги social'!qq</definedName>
    <definedName name="qq" localSheetId="9">'ТТ соц.сети'!qq</definedName>
    <definedName name="qq">[0]!qq</definedName>
    <definedName name="qq_1" localSheetId="4">Segmento!qq_1</definedName>
    <definedName name="qq_1" localSheetId="3">'МП (31.05)'!qq_1</definedName>
    <definedName name="qq_1" localSheetId="5">'Таргетинги social'!qq_1</definedName>
    <definedName name="qq_1" localSheetId="9">'ТТ соц.сети'!qq_1</definedName>
    <definedName name="qq_1">qq_1</definedName>
    <definedName name="qqq" localSheetId="4">#REF!</definedName>
    <definedName name="qqq" localSheetId="5">#REF!</definedName>
    <definedName name="qqq" localSheetId="9">#REF!</definedName>
    <definedName name="qqq">#REF!</definedName>
    <definedName name="qw" localSheetId="4">#REF!</definedName>
    <definedName name="qw" localSheetId="5">#REF!</definedName>
    <definedName name="qw">#REF!</definedName>
    <definedName name="rate" localSheetId="4">#REF!</definedName>
    <definedName name="rate" localSheetId="5">#REF!</definedName>
    <definedName name="rate">#REF!</definedName>
    <definedName name="ReelsRange">'[24]Владивосток ОРТ (наш)'!$N$1:$P$4</definedName>
    <definedName name="RemarkMin">'[16] Самара Россия'!#REF!</definedName>
    <definedName name="RemarkMin1">'[16]Самара СТС'!#REF!</definedName>
    <definedName name="RenTVcpp">[14]RenTV!$C$20</definedName>
    <definedName name="Rolik" localSheetId="4">#REF!</definedName>
    <definedName name="Rolik" localSheetId="5">#REF!</definedName>
    <definedName name="Rolik">#REF!</definedName>
    <definedName name="rt" localSheetId="4">#REF!</definedName>
    <definedName name="rt" localSheetId="5">#REF!</definedName>
    <definedName name="rt">#REF!</definedName>
    <definedName name="RTRcpp">[14]RTR!$C$20</definedName>
    <definedName name="s" localSheetId="4">Segmento!s</definedName>
    <definedName name="s" localSheetId="3">'МП (31.05)'!s</definedName>
    <definedName name="s" localSheetId="5">'Таргетинги social'!s</definedName>
    <definedName name="s" localSheetId="9">'ТТ соц.сети'!s</definedName>
    <definedName name="s">[0]!s</definedName>
    <definedName name="s_1" localSheetId="4">Segmento!s_1</definedName>
    <definedName name="s_1" localSheetId="3">'МП (31.05)'!s_1</definedName>
    <definedName name="s_1" localSheetId="5">'Таргетинги social'!s_1</definedName>
    <definedName name="s_1" localSheetId="9">'ТТ соц.сети'!s_1</definedName>
    <definedName name="s_1">s_1</definedName>
    <definedName name="schedule" localSheetId="4">#REF!</definedName>
    <definedName name="schedule" localSheetId="5">#REF!</definedName>
    <definedName name="schedule" localSheetId="9">#REF!</definedName>
    <definedName name="schedule">#REF!</definedName>
    <definedName name="ScheduleRange" localSheetId="4">'[27] Total'!#REF!</definedName>
    <definedName name="ScheduleRange" localSheetId="5">'[27] Total'!#REF!</definedName>
    <definedName name="ScheduleRange" localSheetId="9">'[27] Total'!#REF!</definedName>
    <definedName name="ScheduleRange">'[27] Total'!#REF!</definedName>
    <definedName name="ScheduleRange1" localSheetId="4">#REF!</definedName>
    <definedName name="ScheduleRange1" localSheetId="5">#REF!</definedName>
    <definedName name="ScheduleRange1">#REF!</definedName>
    <definedName name="sd" localSheetId="4">#REF!</definedName>
    <definedName name="sd" localSheetId="5">#REF!</definedName>
    <definedName name="sd">#REF!</definedName>
    <definedName name="selExtraArch">[19]Расчёт!$F$13</definedName>
    <definedName name="selExtraArch2">[19]Shadow!$Y$3</definedName>
    <definedName name="senjor" localSheetId="4">#REF!</definedName>
    <definedName name="senjor" localSheetId="5">#REF!</definedName>
    <definedName name="senjor">#REF!</definedName>
    <definedName name="sheee" localSheetId="4">#REF!</definedName>
    <definedName name="sheee" localSheetId="5">#REF!</definedName>
    <definedName name="sheee">#REF!</definedName>
    <definedName name="Skidka" localSheetId="4">#REF!</definedName>
    <definedName name="Skidka" localSheetId="5">#REF!</definedName>
    <definedName name="Skidka">#REF!</definedName>
    <definedName name="SMI" localSheetId="4">'[8]Шаблон помесячно'!#REF!</definedName>
    <definedName name="SMI" localSheetId="5">'[8]Шаблон помесячно'!#REF!</definedName>
    <definedName name="SMI">'[8]Шаблон помесячно'!#REF!</definedName>
    <definedName name="SMI_1" localSheetId="4">'[9]Шаблон помесячно'!#REF!</definedName>
    <definedName name="SMI_1" localSheetId="5">'[9]Шаблон помесячно'!#REF!</definedName>
    <definedName name="SMI_1">'[9]Шаблон помесячно'!#REF!</definedName>
    <definedName name="solver_tmE" hidden="1">0</definedName>
    <definedName name="solver_tmÊ" hidden="1">0</definedName>
    <definedName name="solver_tmК" hidden="1">0</definedName>
    <definedName name="solver_ty?" hidden="1">3</definedName>
    <definedName name="solver_tyð" hidden="1">3</definedName>
    <definedName name="solver_tyр" hidden="1">3</definedName>
    <definedName name="ss" localSheetId="4">Segmento!ss</definedName>
    <definedName name="ss" localSheetId="3">'МП (31.05)'!ss</definedName>
    <definedName name="ss" localSheetId="5">'Таргетинги social'!ss</definedName>
    <definedName name="ss" localSheetId="9">'ТТ соц.сети'!ss</definedName>
    <definedName name="ss">[0]!ss</definedName>
    <definedName name="ss_1" localSheetId="4">Segmento!ss_1</definedName>
    <definedName name="ss_1" localSheetId="3">'МП (31.05)'!ss_1</definedName>
    <definedName name="ss_1" localSheetId="5">'Таргетинги social'!ss_1</definedName>
    <definedName name="ss_1" localSheetId="9">'ТТ соц.сети'!ss_1</definedName>
    <definedName name="ss_1">ss_1</definedName>
    <definedName name="Start_Date">'[17]Data Sheet'!$B$2</definedName>
    <definedName name="STB" localSheetId="4">#REF!</definedName>
    <definedName name="STB" localSheetId="5">#REF!</definedName>
    <definedName name="STB">#REF!</definedName>
    <definedName name="stepCoef">50%</definedName>
    <definedName name="StudiaforTNK" localSheetId="4" hidden="1">{#N/A,#N/A,TRUE,"Пресса";#N/A,#N/A,TRUE,"Метро";#N/A,#N/A,TRUE,"Щиты";#N/A,#N/A,TRUE,"График";#N/A,#N/A,TRUE,"График"}</definedName>
    <definedName name="StudiaforTNK" localSheetId="3" hidden="1">{#N/A,#N/A,TRUE,"Пресса";#N/A,#N/A,TRUE,"Метро";#N/A,#N/A,TRUE,"Щиты";#N/A,#N/A,TRUE,"График";#N/A,#N/A,TRUE,"График"}</definedName>
    <definedName name="StudiaforTNK" localSheetId="5" hidden="1">{#N/A,#N/A,TRUE,"Пресса";#N/A,#N/A,TRUE,"Метро";#N/A,#N/A,TRUE,"Щиты";#N/A,#N/A,TRUE,"График";#N/A,#N/A,TRUE,"График"}</definedName>
    <definedName name="StudiaforTNK" localSheetId="9" hidden="1">{#N/A,#N/A,TRUE,"Пресса";#N/A,#N/A,TRUE,"Метро";#N/A,#N/A,TRUE,"Щиты";#N/A,#N/A,TRUE,"График";#N/A,#N/A,TRUE,"График"}</definedName>
    <definedName name="StudiaforTNK" hidden="1">{#N/A,#N/A,TRUE,"Пресса";#N/A,#N/A,TRUE,"Метро";#N/A,#N/A,TRUE,"Щиты";#N/A,#N/A,TRUE,"График";#N/A,#N/A,TRUE,"График"}</definedName>
    <definedName name="Style_EvenRow">#REF!</definedName>
    <definedName name="Style_ExternalBorder">#REF!</definedName>
    <definedName name="Style_HeaderRow">#REF!</definedName>
    <definedName name="Style_InternalBorder">#REF!</definedName>
    <definedName name="Style_OddRow">#REF!</definedName>
    <definedName name="Sum">#REF!</definedName>
    <definedName name="sum_noi">#REF!</definedName>
    <definedName name="sum_price">#REF!</definedName>
    <definedName name="summary">#REF!</definedName>
    <definedName name="SwitchLine">#REF!</definedName>
    <definedName name="t" localSheetId="4" hidden="1">{#N/A,#N/A,TRUE,"Пресса";#N/A,#N/A,TRUE,"Метро";#N/A,#N/A,TRUE,"Щиты";#N/A,#N/A,TRUE,"График";#N/A,#N/A,TRUE,"График"}</definedName>
    <definedName name="t" localSheetId="3" hidden="1">{#N/A,#N/A,TRUE,"Пресса";#N/A,#N/A,TRUE,"Метро";#N/A,#N/A,TRUE,"Щиты";#N/A,#N/A,TRUE,"График";#N/A,#N/A,TRUE,"График"}</definedName>
    <definedName name="t" localSheetId="5" hidden="1">{#N/A,#N/A,TRUE,"Пресса";#N/A,#N/A,TRUE,"Метро";#N/A,#N/A,TRUE,"Щиты";#N/A,#N/A,TRUE,"График";#N/A,#N/A,TRUE,"График"}</definedName>
    <definedName name="t" localSheetId="9" hidden="1">{#N/A,#N/A,TRUE,"Пресса";#N/A,#N/A,TRUE,"Метро";#N/A,#N/A,TRUE,"Щиты";#N/A,#N/A,TRUE,"График";#N/A,#N/A,TRUE,"График"}</definedName>
    <definedName name="t" hidden="1">{#N/A,#N/A,TRUE,"Пресса";#N/A,#N/A,TRUE,"Метро";#N/A,#N/A,TRUE,"Щиты";#N/A,#N/A,TRUE,"График";#N/A,#N/A,TRUE,"График"}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s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ime">#REF!</definedName>
    <definedName name="Title">'[13]TV spot_supplier'!$A$8</definedName>
    <definedName name="TitleRange" localSheetId="4">#REF!</definedName>
    <definedName name="TitleRange" localSheetId="5">#REF!</definedName>
    <definedName name="TitleRange">#REF!</definedName>
    <definedName name="To">'[13]TV spot_supplier'!$A$5</definedName>
    <definedName name="TotalRange" localSheetId="4">#REF!</definedName>
    <definedName name="TotalRange" localSheetId="5">#REF!</definedName>
    <definedName name="TotalRange">#REF!</definedName>
    <definedName name="Tr" localSheetId="4">#REF!</definedName>
    <definedName name="Tr" localSheetId="5">#REF!</definedName>
    <definedName name="Tr">#REF!</definedName>
    <definedName name="tTs">'[28]##'!$C$3</definedName>
    <definedName name="tttttt" localSheetId="4">Segmento!tttttt</definedName>
    <definedName name="tttttt" localSheetId="3">'МП (31.05)'!tttttt</definedName>
    <definedName name="tttttt" localSheetId="5">'Таргетинги social'!tttttt</definedName>
    <definedName name="tttttt" localSheetId="9">'ТТ соц.сети'!tttttt</definedName>
    <definedName name="tttttt">[0]!tttttt</definedName>
    <definedName name="tttttt_1" localSheetId="4">Segmento!tttttt_1</definedName>
    <definedName name="tttttt_1" localSheetId="3">'МП (31.05)'!tttttt_1</definedName>
    <definedName name="tttttt_1" localSheetId="5">'Таргетинги social'!tttttt_1</definedName>
    <definedName name="tttttt_1" localSheetId="9">'ТТ соц.сети'!tttttt_1</definedName>
    <definedName name="tttttt_1">tttttt_1</definedName>
    <definedName name="tttttttttttttttttttttttttt" localSheetId="4">Segmento!tttttttttttttttttttttttttt</definedName>
    <definedName name="tttttttttttttttttttttttttt" localSheetId="3">'МП (31.05)'!tttttttttttttttttttttttttt</definedName>
    <definedName name="tttttttttttttttttttttttttt" localSheetId="5">'Таргетинги social'!tttttttttttttttttttttttttt</definedName>
    <definedName name="tttttttttttttttttttttttttt" localSheetId="9">'ТТ соц.сети'!tttttttttttttttttttttttttt</definedName>
    <definedName name="tttttttttttttttttttttttttt">[0]!tttttttttttttttttttttttttt</definedName>
    <definedName name="tttttttttttttttttttttttttt_1" localSheetId="4">Segmento!tttttttttttttttttttttttttt_1</definedName>
    <definedName name="tttttttttttttttttttttttttt_1" localSheetId="3">'МП (31.05)'!tttttttttttttttttttttttttt_1</definedName>
    <definedName name="tttttttttttttttttttttttttt_1" localSheetId="5">'Таргетинги social'!tttttttttttttttttttttttttt_1</definedName>
    <definedName name="tttttttttttttttttttttttttt_1" localSheetId="9">'ТТ соц.сети'!tttttttttttttttttttttttttt_1</definedName>
    <definedName name="tttttttttttttttttttttttttt_1">tttttttttttttttttttttttttt_1</definedName>
    <definedName name="tv">[10]opfølningRef!$A$1:$B$32</definedName>
    <definedName name="TV6cpp">[14]TV6!$C$20</definedName>
    <definedName name="ty" localSheetId="4">#REF!</definedName>
    <definedName name="ty" localSheetId="5">#REF!</definedName>
    <definedName name="ty">#REF!</definedName>
    <definedName name="typeIndexSm">'[29]##'!$C$3:$C$6</definedName>
    <definedName name="UBK">[18]ODAPLAN_REPORT!#REF!</definedName>
    <definedName name="UBK_345">'[2]R CURVES'!$A$2:$S$32</definedName>
    <definedName name="UBK_D">'[2]CAMPAIGN AVERAGE F'!$C$2:$C$2</definedName>
    <definedName name="UBK_DD">'[2]CAMPAIGN AVERAGE F'!$C$2:$C$32</definedName>
    <definedName name="UBK349d">'[2]CAMPAIGN AVERAGE F'!$B$2:$C$32</definedName>
    <definedName name="UBK349gg">'[2]CAMPAIGN AVERAGE F'!$A$3:$C$32</definedName>
    <definedName name="UBKD">'[2]R CURVES'!$A$51:$R$52</definedName>
    <definedName name="UBKD111">'[2]R CURVES'!$C$2:$S$33</definedName>
    <definedName name="UBKDD">'[2]R CURVES'!$A$33:$S$34</definedName>
    <definedName name="UBKDD8">'[2]R CURVES'!$A$2:$S$34</definedName>
    <definedName name="UBKF">'[2]R CURVES'!$C$2:$S$2</definedName>
    <definedName name="UBKFP">'[2]R CURVES'!$A$50:$R$51</definedName>
    <definedName name="UBKQWE">'[2]R CURVES'!$C$2:$S$33</definedName>
    <definedName name="ui">#REF!</definedName>
    <definedName name="URLРекламируемогоСайта" localSheetId="2">#REF!</definedName>
    <definedName name="URLРекламируемогоСайта" localSheetId="3">#REF!</definedName>
    <definedName name="URLРекламируемогоСайта" localSheetId="1">#REF!</definedName>
    <definedName name="URLРекламируемогоСайта" localSheetId="0">#REF!</definedName>
    <definedName name="URLРекламируемогоСайта">#REF!</definedName>
    <definedName name="USD">#REF!</definedName>
    <definedName name="utskriftområde">!$B$2:$O$65</definedName>
    <definedName name="v">'[30]TV spot_supplier'!$A$8</definedName>
    <definedName name="V_F0" localSheetId="4" hidden="1">#REF!</definedName>
    <definedName name="V_F0" localSheetId="5" hidden="1">#REF!</definedName>
    <definedName name="V_F0" hidden="1">#REF!</definedName>
    <definedName name="V_F1" localSheetId="4" hidden="1">#REF!</definedName>
    <definedName name="V_F1" localSheetId="5" hidden="1">#REF!</definedName>
    <definedName name="V_F1" hidden="1">#REF!</definedName>
    <definedName name="V_F10" localSheetId="4" hidden="1">#REF!</definedName>
    <definedName name="V_F10" localSheetId="5" hidden="1">#REF!</definedName>
    <definedName name="V_F10" hidden="1">#REF!</definedName>
    <definedName name="V_F11" hidden="1">#REF!</definedName>
    <definedName name="V_F12" hidden="1">#REF!</definedName>
    <definedName name="V_F13" hidden="1">#REF!</definedName>
    <definedName name="V_F14" hidden="1">#REF!</definedName>
    <definedName name="V_F15" hidden="1">#REF!</definedName>
    <definedName name="V_F2" hidden="1">#REF!</definedName>
    <definedName name="V_F3" hidden="1">#REF!</definedName>
    <definedName name="V_F4" hidden="1">#REF!</definedName>
    <definedName name="V_F5" hidden="1">#REF!</definedName>
    <definedName name="V_F6" hidden="1">#REF!</definedName>
    <definedName name="V_F7" hidden="1">#REF!</definedName>
    <definedName name="V_F8" hidden="1">#REF!</definedName>
    <definedName name="V_F9" hidden="1">#REF!</definedName>
    <definedName name="version" hidden="1">"2011.12.23"</definedName>
    <definedName name="VW.TypA">#REF!</definedName>
    <definedName name="VW.TypB">#REF!</definedName>
    <definedName name="w" localSheetId="4">Segmento!w</definedName>
    <definedName name="w" localSheetId="3">'МП (31.05)'!w</definedName>
    <definedName name="w" localSheetId="5">'Таргетинги social'!w</definedName>
    <definedName name="w" localSheetId="9">'ТТ соц.сети'!w</definedName>
    <definedName name="w">[0]!w</definedName>
    <definedName name="w_1" localSheetId="4">Segmento!w_1</definedName>
    <definedName name="w_1" localSheetId="3">'МП (31.05)'!w_1</definedName>
    <definedName name="w_1" localSheetId="5">'Таргетинги social'!w_1</definedName>
    <definedName name="w_1" localSheetId="9">'ТТ соц.сети'!w_1</definedName>
    <definedName name="w_1">w_1</definedName>
    <definedName name="we" localSheetId="4">#REF!</definedName>
    <definedName name="we" localSheetId="5">#REF!</definedName>
    <definedName name="we" localSheetId="9">#REF!</definedName>
    <definedName name="we">#REF!</definedName>
    <definedName name="wer" localSheetId="4">#REF!</definedName>
    <definedName name="wer" localSheetId="5">#REF!</definedName>
    <definedName name="wer">#REF!</definedName>
    <definedName name="wewe" localSheetId="4">Segmento!wewe</definedName>
    <definedName name="wewe" localSheetId="3">'МП (31.05)'!wewe</definedName>
    <definedName name="wewe" localSheetId="5">'Таргетинги social'!wewe</definedName>
    <definedName name="wewe" localSheetId="9">'ТТ соц.сети'!wewe</definedName>
    <definedName name="wewe">[0]!wewe</definedName>
    <definedName name="wewe_1" localSheetId="4">Segmento!wewe_1</definedName>
    <definedName name="wewe_1" localSheetId="3">'МП (31.05)'!wewe_1</definedName>
    <definedName name="wewe_1" localSheetId="5">'Таргетинги social'!wewe_1</definedName>
    <definedName name="wewe_1" localSheetId="9">'ТТ соц.сети'!wewe_1</definedName>
    <definedName name="wewe_1">wewe_1</definedName>
    <definedName name="WorkPrice" localSheetId="4">#REF!</definedName>
    <definedName name="WorkPrice" localSheetId="5">#REF!</definedName>
    <definedName name="WorkPrice" localSheetId="9">#REF!</definedName>
    <definedName name="WorkPrice">#REF!</definedName>
    <definedName name="wrn.astek." localSheetId="4" hidden="1">{#N/A,#N/A,TRUE,"Пресса";#N/A,#N/A,TRUE,"Метро";#N/A,#N/A,TRUE,"Щиты";#N/A,#N/A,TRUE,"График";#N/A,#N/A,TRUE,"График"}</definedName>
    <definedName name="wrn.astek." localSheetId="3" hidden="1">{#N/A,#N/A,TRUE,"Пресса";#N/A,#N/A,TRUE,"Метро";#N/A,#N/A,TRUE,"Щиты";#N/A,#N/A,TRUE,"График";#N/A,#N/A,TRUE,"График"}</definedName>
    <definedName name="wrn.astek." localSheetId="5" hidden="1">{#N/A,#N/A,TRUE,"Пресса";#N/A,#N/A,TRUE,"Метро";#N/A,#N/A,TRUE,"Щиты";#N/A,#N/A,TRUE,"График";#N/A,#N/A,TRUE,"График"}</definedName>
    <definedName name="wrn.astek." localSheetId="9" hidden="1">{#N/A,#N/A,TRUE,"Пресса";#N/A,#N/A,TRUE,"Метро";#N/A,#N/A,TRUE,"Щиты";#N/A,#N/A,TRUE,"График";#N/A,#N/A,TRUE,"График"}</definedName>
    <definedName name="wrn.astek." hidden="1">{#N/A,#N/A,TRUE,"Пресса";#N/A,#N/A,TRUE,"Метро";#N/A,#N/A,TRUE,"Щиты";#N/A,#N/A,TRUE,"График";#N/A,#N/A,TRUE,"График"}</definedName>
    <definedName name="www" localSheetId="4">Segmento!www</definedName>
    <definedName name="www" localSheetId="3">'МП (31.05)'!www</definedName>
    <definedName name="www" localSheetId="5">'Таргетинги social'!www</definedName>
    <definedName name="www" localSheetId="9">'ТТ соц.сети'!www</definedName>
    <definedName name="www">[0]!www</definedName>
    <definedName name="www_1" localSheetId="4">Segmento!www_1</definedName>
    <definedName name="www_1" localSheetId="3">'МП (31.05)'!www_1</definedName>
    <definedName name="www_1" localSheetId="5">'Таргетинги social'!www_1</definedName>
    <definedName name="www_1" localSheetId="9">'ТТ соц.сети'!www_1</definedName>
    <definedName name="www_1">www_1</definedName>
    <definedName name="wwwwwwwwwwwwwwwwww" localSheetId="4">Segmento!wwwwwwwwwwwwwwwwww</definedName>
    <definedName name="wwwwwwwwwwwwwwwwww" localSheetId="3">'МП (31.05)'!wwwwwwwwwwwwwwwwww</definedName>
    <definedName name="wwwwwwwwwwwwwwwwww" localSheetId="5">'Таргетинги social'!wwwwwwwwwwwwwwwwww</definedName>
    <definedName name="wwwwwwwwwwwwwwwwww" localSheetId="9">'ТТ соц.сети'!wwwwwwwwwwwwwwwwww</definedName>
    <definedName name="wwwwwwwwwwwwwwwwww">[0]!wwwwwwwwwwwwwwwwww</definedName>
    <definedName name="wwwwwwwwwwwwwwwwww_1" localSheetId="4">Segmento!wwwwwwwwwwwwwwwwww_1</definedName>
    <definedName name="wwwwwwwwwwwwwwwwww_1" localSheetId="3">'МП (31.05)'!wwwwwwwwwwwwwwwwww_1</definedName>
    <definedName name="wwwwwwwwwwwwwwwwww_1" localSheetId="5">'Таргетинги social'!wwwwwwwwwwwwwwwwww_1</definedName>
    <definedName name="wwwwwwwwwwwwwwwwww_1" localSheetId="9">'ТТ соц.сети'!wwwwwwwwwwwwwwwwww_1</definedName>
    <definedName name="wwwwwwwwwwwwwwwwww_1">wwwwwwwwwwwwwwwwww_1</definedName>
    <definedName name="x" localSheetId="4">#REF!</definedName>
    <definedName name="x" localSheetId="5">#REF!</definedName>
    <definedName name="x" localSheetId="9">#REF!</definedName>
    <definedName name="x">#REF!</definedName>
    <definedName name="x_1" localSheetId="4">Segmento!x_1</definedName>
    <definedName name="x_1" localSheetId="3">'МП (31.05)'!x_1</definedName>
    <definedName name="x_1" localSheetId="5">'Таргетинги social'!x_1</definedName>
    <definedName name="x_1" localSheetId="9">'ТТ соц.сети'!x_1</definedName>
    <definedName name="x_1">x_1</definedName>
    <definedName name="XLR_ERRNAMESTR" hidden="1">[31]XLR_NoRangeSheet!$B$5</definedName>
    <definedName name="XLR_VERSION" hidden="1">[2]XLRpt_TempSheet!$A$5</definedName>
    <definedName name="XTRAIL">'[32]TV spot_supplier'!$A$4</definedName>
    <definedName name="y" localSheetId="4">Segmento!y</definedName>
    <definedName name="y" localSheetId="3">'МП (31.05)'!y</definedName>
    <definedName name="y" localSheetId="5">'Таргетинги social'!y</definedName>
    <definedName name="y" localSheetId="9">'ТТ соц.сети'!y</definedName>
    <definedName name="y">[0]!y</definedName>
    <definedName name="y_1" localSheetId="4">Segmento!y_1</definedName>
    <definedName name="y_1" localSheetId="3">'МП (31.05)'!y_1</definedName>
    <definedName name="y_1" localSheetId="5">'Таргетинги social'!y_1</definedName>
    <definedName name="y_1" localSheetId="9">'ТТ соц.сети'!y_1</definedName>
    <definedName name="y_1">y_1</definedName>
    <definedName name="yu" localSheetId="4">#REF!</definedName>
    <definedName name="yu" localSheetId="5">#REF!</definedName>
    <definedName name="yu" localSheetId="9">#REF!</definedName>
    <definedName name="yu">#REF!</definedName>
    <definedName name="Zakaz" localSheetId="4">'[8]Шаблон помесячно'!#REF!</definedName>
    <definedName name="Zakaz" localSheetId="5">'[8]Шаблон помесячно'!#REF!</definedName>
    <definedName name="Zakaz" localSheetId="9">'[8]Шаблон помесячно'!#REF!</definedName>
    <definedName name="Zakaz">'[8]Шаблон помесячно'!#REF!</definedName>
    <definedName name="Zakaz_1" localSheetId="4">'[9]Шаблон помесячно'!#REF!</definedName>
    <definedName name="Zakaz_1" localSheetId="5">'[9]Шаблон помесячно'!#REF!</definedName>
    <definedName name="Zakaz_1">'[9]Шаблон помесячно'!#REF!</definedName>
    <definedName name="zhsh">'[13]TV spot_supplier'!$A$9</definedName>
    <definedName name="а">'[33]Итали РТР окт 28 сен'!$AI$7,'[33]Итали РТР окт 28 сен'!$AI$9,'[33]Итали РТР окт 28 сен'!$AI$11,'[33]Итали РТР окт 28 сен'!$AI$13,'[33]Итали РТР окт 28 сен'!$AI$15,'[33]Итали РТР окт 28 сен'!$AI$17,'[33]Итали РТР окт 28 сен'!$AI$19,'[33]Итали РТР окт 28 сен'!$AI$21,'[33]Итали РТР окт 28 сен'!$AI$23,'[33]Итали РТР окт 28 сен'!$AI$25,'[33]Итали РТР окт 28 сен'!$AI$27,'[33]Итали РТР окт 28 сен'!$AI$29,'[33]Итали РТР окт 28 сен'!$AI$31,'[33]Итали РТР окт 28 сен'!$AI$33,'[33]Итали РТР окт 28 сен'!$AI$35,'[33]Итали РТР окт 28 сен'!$AI$37,'[33]Итали РТР окт 28 сен'!$AI$39,'[33]Итали РТР окт 28 сен'!$AI$41,'[33]Итали РТР окт 28 сен'!$AI$43,'[33]Итали РТР окт 28 сен'!$AI$45,'[33]Итали РТР окт 28 сен'!$AI$47,'[33]Итали РТР окт 28 сен'!$AI$49</definedName>
    <definedName name="Агентская_скидка" localSheetId="4">#REF!</definedName>
    <definedName name="Агентская_скидка" localSheetId="5">#REF!</definedName>
    <definedName name="Агентская_скидка">#REF!</definedName>
    <definedName name="Агентство" localSheetId="2">#REF!</definedName>
    <definedName name="Агентство" localSheetId="3">#REF!</definedName>
    <definedName name="Агентство" localSheetId="1">#REF!</definedName>
    <definedName name="Агентство" localSheetId="0">#REF!</definedName>
    <definedName name="Агентство">#REF!</definedName>
    <definedName name="АккаунтМенеджер" localSheetId="2">#REF!</definedName>
    <definedName name="АккаунтМенеджер" localSheetId="3">#REF!</definedName>
    <definedName name="АккаунтМенеджер" localSheetId="1">#REF!</definedName>
    <definedName name="АккаунтМенеджер" localSheetId="0">#REF!</definedName>
    <definedName name="АккаунтМенеджер">#REF!</definedName>
    <definedName name="бб" localSheetId="4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 localSheetId="5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б" localSheetId="4">Segmento!ббб</definedName>
    <definedName name="ббб" localSheetId="3">'МП (31.05)'!ббб</definedName>
    <definedName name="ббб" localSheetId="5">'Таргетинги social'!ббб</definedName>
    <definedName name="ббб" localSheetId="9">'ТТ соц.сети'!ббб</definedName>
    <definedName name="ббб">[0]!ббб</definedName>
    <definedName name="ббб_1" localSheetId="4">Segmento!ббб_1</definedName>
    <definedName name="ббб_1" localSheetId="3">'МП (31.05)'!ббб_1</definedName>
    <definedName name="ббб_1" localSheetId="5">'Таргетинги social'!ббб_1</definedName>
    <definedName name="ббб_1" localSheetId="9">'ТТ соц.сети'!ббб_1</definedName>
    <definedName name="ббб_1">ббб_1</definedName>
    <definedName name="Бренд" localSheetId="4">#REF!</definedName>
    <definedName name="Бренд" localSheetId="2">#REF!</definedName>
    <definedName name="Бренд" localSheetId="3">#REF!</definedName>
    <definedName name="Бренд" localSheetId="1">#REF!</definedName>
    <definedName name="Бренд" localSheetId="0">#REF!</definedName>
    <definedName name="Бренд" localSheetId="5">#REF!</definedName>
    <definedName name="Бренд">#REF!</definedName>
    <definedName name="в">[34]Прайс!$B$6:$B$123</definedName>
    <definedName name="вар3" localSheetId="4">Segmento!вар3</definedName>
    <definedName name="вар3" localSheetId="3">'МП (31.05)'!вар3</definedName>
    <definedName name="вар3" localSheetId="5">'Таргетинги social'!вар3</definedName>
    <definedName name="вар3" localSheetId="9">'ТТ соц.сети'!вар3</definedName>
    <definedName name="вар3">[0]!вар3</definedName>
    <definedName name="вар3_1" localSheetId="4">Segmento!вар3_1</definedName>
    <definedName name="вар3_1" localSheetId="3">'МП (31.05)'!вар3_1</definedName>
    <definedName name="вар3_1" localSheetId="5">'Таргетинги social'!вар3_1</definedName>
    <definedName name="вар3_1" localSheetId="9">'ТТ соц.сети'!вар3_1</definedName>
    <definedName name="вар3_1">вар3_1</definedName>
    <definedName name="вввв" localSheetId="4">Segmento!вввв</definedName>
    <definedName name="вввв" localSheetId="3">'МП (31.05)'!вввв</definedName>
    <definedName name="вввв" localSheetId="5">'Таргетинги social'!вввв</definedName>
    <definedName name="вввв" localSheetId="9">'ТТ соц.сети'!вввв</definedName>
    <definedName name="вввв">[0]!вввв</definedName>
    <definedName name="вввв_1" localSheetId="4">Segmento!вввв_1</definedName>
    <definedName name="вввв_1" localSheetId="3">'МП (31.05)'!вввв_1</definedName>
    <definedName name="вввв_1" localSheetId="5">'Таргетинги social'!вввв_1</definedName>
    <definedName name="вввв_1" localSheetId="9">'ТТ соц.сети'!вввв_1</definedName>
    <definedName name="вввв_1">вввв_1</definedName>
    <definedName name="ВессоЛинк" localSheetId="4">Segmento!ВессоЛинк</definedName>
    <definedName name="ВессоЛинк" localSheetId="3">'МП (31.05)'!ВессоЛинк</definedName>
    <definedName name="ВессоЛинк" localSheetId="5">'Таргетинги social'!ВессоЛинк</definedName>
    <definedName name="ВессоЛинк" localSheetId="9">'ТТ соц.сети'!ВессоЛинк</definedName>
    <definedName name="ВессоЛинк">[0]!ВессоЛинк</definedName>
    <definedName name="ВессоЛинк_1" localSheetId="4">Segmento!ВессоЛинк_1</definedName>
    <definedName name="ВессоЛинк_1" localSheetId="3">'МП (31.05)'!ВессоЛинк_1</definedName>
    <definedName name="ВессоЛинк_1" localSheetId="5">'Таргетинги social'!ВессоЛинк_1</definedName>
    <definedName name="ВессоЛинк_1" localSheetId="9">'ТТ соц.сети'!ВессоЛинк_1</definedName>
    <definedName name="ВессоЛинк_1">ВессоЛинк_1</definedName>
    <definedName name="вне_НЕ_прайм">'[35]Лист2 (2)'!$C$372:$AG$491,'[35]Лист2 (2)'!$C$532:$AG$544</definedName>
    <definedName name="внутри_НЕ_прайм">'[35]Лист2 (2)'!$C$5:$AG$211,'[35]Лист2 (2)'!$C$335:$AG$370</definedName>
    <definedName name="Выбор1" localSheetId="4">IF(#REF!=#REF!,OFFSET(#REF!,1,0,COUNTIF(#REF!,0)),OFFSET(#REF!,MATCH(#REF!,#REF!,0),0,COUNTIF(#REF!,#REF!)))</definedName>
    <definedName name="Выбор1" localSheetId="5">IF(#REF!=#REF!,OFFSET(#REF!,1,0,COUNTIF(#REF!,0)),OFFSET(#REF!,MATCH(#REF!,#REF!,0),0,COUNTIF(#REF!,#REF!)))</definedName>
    <definedName name="Выбор1">IF(#REF!=#REF!,OFFSET(#REF!,1,0,COUNTIF(#REF!,0)),OFFSET(#REF!,MATCH(#REF!,#REF!,0),0,COUNTIF(#REF!,#REF!)))</definedName>
    <definedName name="г">'[33]Итали РТР сен 28 сен'!$AI$7,'[33]Итали РТР сен 28 сен'!$AI$9,'[33]Итали РТР сен 28 сен'!$AI$11,'[33]Итали РТР сен 28 сен'!$AI$13,'[33]Итали РТР сен 28 сен'!$AI$15,'[33]Итали РТР сен 28 сен'!$AI$17,'[33]Итали РТР сен 28 сен'!$AI$19,'[33]Итали РТР сен 28 сен'!$AI$21,'[33]Итали РТР сен 28 сен'!$AI$23,'[33]Итали РТР сен 28 сен'!$AI$25,'[33]Итали РТР сен 28 сен'!$AI$27,'[33]Итали РТР сен 28 сен'!$AI$29,'[33]Итали РТР сен 28 сен'!$AI$31,'[33]Итали РТР сен 28 сен'!$AI$33,'[33]Итали РТР сен 28 сен'!$AI$35,'[33]Итали РТР сен 28 сен'!$AI$37,'[33]Итали РТР сен 28 сен'!$AI$39,'[33]Итали РТР сен 28 сен'!$AI$41,'[33]Итали РТР сен 28 сен'!$AI$43,'[33]Итали РТР сен 28 сен'!$AI$45,'[33]Итали РТР сен 28 сен'!$AI$47,'[33]Итали РТР сен 28 сен'!$AI$49,'[33]Итали РТР сен 28 сен'!$AI$51</definedName>
    <definedName name="гг">'[33]Кволити СТС сен 4 окт'!$AI$7,'[33]Кволити СТС сен 4 окт'!$AI$9,'[33]Кволити СТС сен 4 окт'!$AI$11,'[33]Кволити СТС сен 4 окт'!$AI$13,'[33]Кволити СТС сен 4 окт'!$AI$15,'[33]Кволити СТС сен 4 окт'!$AI$17,'[33]Кволити СТС сен 4 окт'!$AI$19,'[33]Кволити СТС сен 4 окт'!$AI$21,'[33]Кволити СТС сен 4 окт'!$AI$23,'[33]Кволити СТС сен 4 окт'!$AI$25,'[33]Кволити СТС сен 4 окт'!$AI$27,'[33]Кволити СТС сен 4 окт'!$AI$29,'[33]Кволити СТС сен 4 окт'!$AI$31,'[33]Кволити СТС сен 4 окт'!$AI$33,'[33]Кволити СТС сен 4 окт'!$AI$35,'[33]Кволити СТС сен 4 окт'!$AI$37,'[33]Кволити СТС сен 4 окт'!$AI$39,'[33]Кволити СТС сен 4 окт'!$AI$41</definedName>
    <definedName name="ггггг" localSheetId="4">Segmento!ггггг</definedName>
    <definedName name="ггггг" localSheetId="3">'МП (31.05)'!ггггг</definedName>
    <definedName name="ггггг" localSheetId="5">'Таргетинги social'!ггггг</definedName>
    <definedName name="ггггг" localSheetId="9">'ТТ соц.сети'!ггггг</definedName>
    <definedName name="ггггг">[0]!ггггг</definedName>
    <definedName name="ггггг_1" localSheetId="4">Segmento!ггггг_1</definedName>
    <definedName name="ггггг_1" localSheetId="3">'МП (31.05)'!ггггг_1</definedName>
    <definedName name="ггггг_1" localSheetId="5">'Таргетинги social'!ггггг_1</definedName>
    <definedName name="ггггг_1" localSheetId="9">'ТТ соц.сети'!ггггг_1</definedName>
    <definedName name="ггггг_1">ггггг_1</definedName>
    <definedName name="Города" localSheetId="4">#REF!</definedName>
    <definedName name="Города" localSheetId="5">#REF!</definedName>
    <definedName name="Города" localSheetId="9">#REF!</definedName>
    <definedName name="Города">#REF!</definedName>
    <definedName name="гш" localSheetId="4">#REF!</definedName>
    <definedName name="гш" localSheetId="5">#REF!</definedName>
    <definedName name="гш">#REF!</definedName>
    <definedName name="д">'[33]Итали СТС окт 28 сен'!$AI$8,'[33]Итали СТС окт 28 сен'!$AI$10,'[33]Итали СТС окт 28 сен'!$AI$12,'[33]Итали СТС окт 28 сен'!$AI$14,'[33]Итали СТС окт 28 сен'!$AI$16,'[33]Итали СТС окт 28 сен'!$AI$18,'[33]Итали СТС окт 28 сен'!$AI$20,'[33]Итали СТС окт 28 сен'!$AI$22,'[33]Итали СТС окт 28 сен'!$AI$24,'[33]Итали СТС окт 28 сен'!$AI$26,'[33]Итали СТС окт 28 сен'!$AI$28,'[33]Итали СТС окт 28 сен'!$AI$30,'[33]Итали СТС окт 28 сен'!$AI$32,'[33]Итали СТС окт 28 сен'!$AI$34,'[33]Итали СТС окт 28 сен'!$AI$36,'[33]Итали СТС окт 28 сен'!$AI$38,'[33]Итали СТС окт 28 сен'!$AI$40,'[33]Итали СТС окт 28 сен'!$AI$42,'[33]Итали СТС окт 28 сен'!$AI$44,'[33]Итали СТС окт 28 сен'!$AI$46,'[33]Итали СТС окт 28 сен'!$AI$48,'[33]Итали СТС окт 28 сен'!$AI$50,'[33]Итали СТС окт 28 сен'!$AI$52,'[33]Итали СТС окт 28 сен'!$AI$54,'[33]Итали СТС окт 28 сен'!$AI$56,'[33]Итали СТС окт 28 сен'!$AI$58,'[33]Итали СТС окт 28 сен'!$AI$60,'[33]Итали СТС окт 28 сен'!$AI$62,'[33]Итали СТС окт 28 сен'!$AI$64,'[33]Итали СТС окт 28 сен'!$AI$66,'[33]Итали СТС окт 28 сен'!$AI$68,'[33]Итали СТС окт 28 сен'!$AI$70,'[33]Итали СТС окт 28 сен'!$AI$72,'[33]Итали СТС окт 28 сен'!$AI$74,'[33]Итали СТС окт 28 сен'!$AI$76</definedName>
    <definedName name="Дата_создания" localSheetId="4">#REF!</definedName>
    <definedName name="Дата_создания" localSheetId="5">#REF!</definedName>
    <definedName name="Дата_создания">#REF!</definedName>
    <definedName name="ДатаВыгрузки" localSheetId="2">#REF!</definedName>
    <definedName name="ДатаВыгрузки" localSheetId="3">#REF!</definedName>
    <definedName name="ДатаВыгрузки" localSheetId="1">#REF!</definedName>
    <definedName name="ДатаВыгрузки" localSheetId="0">#REF!</definedName>
    <definedName name="ДатаВыгрузки">#REF!</definedName>
    <definedName name="дддд" localSheetId="4">Segmento!дддд</definedName>
    <definedName name="дддд" localSheetId="3">'МП (31.05)'!дддд</definedName>
    <definedName name="дддд" localSheetId="5">'Таргетинги social'!дддд</definedName>
    <definedName name="дддд" localSheetId="9">'ТТ соц.сети'!дддд</definedName>
    <definedName name="дддд">[0]!дддд</definedName>
    <definedName name="дддд_1" localSheetId="4">Segmento!дддд_1</definedName>
    <definedName name="дддд_1" localSheetId="3">'МП (31.05)'!дддд_1</definedName>
    <definedName name="дддд_1" localSheetId="5">'Таргетинги social'!дддд_1</definedName>
    <definedName name="дддд_1" localSheetId="9">'ТТ соц.сети'!дддд_1</definedName>
    <definedName name="дддд_1">дддд_1</definedName>
    <definedName name="день" localSheetId="2">[36]!день</definedName>
    <definedName name="день" localSheetId="3">[36]!день</definedName>
    <definedName name="день" localSheetId="1">[36]!день</definedName>
    <definedName name="день">[36]!день</definedName>
    <definedName name="Договор" localSheetId="2">#REF!</definedName>
    <definedName name="Договор" localSheetId="3">#REF!</definedName>
    <definedName name="Договор" localSheetId="1">#REF!</definedName>
    <definedName name="Договор" localSheetId="0">#REF!</definedName>
    <definedName name="Договор" localSheetId="8">#REF!</definedName>
    <definedName name="Договор">#REF!</definedName>
    <definedName name="доля_собственных_программ">#REF!</definedName>
    <definedName name="е" localSheetId="4">'[33]Итали РТР авг 28 сен'!#REF!,'[33]Итали РТР авг 28 сен'!#REF!,'[33]Итали РТР авг 28 сен'!#REF!,'[33]Итали РТР авг 28 сен'!#REF!,'[33]Итали РТР авг 28 сен'!#REF!</definedName>
    <definedName name="е" localSheetId="5">'[33]Итали РТР авг 28 сен'!#REF!,'[33]Итали РТР авг 28 сен'!#REF!,'[33]Итали РТР авг 28 сен'!#REF!,'[33]Итали РТР авг 28 сен'!#REF!,'[33]Итали РТР авг 28 сен'!#REF!</definedName>
    <definedName name="е">'[33]Итали РТР авг 28 сен'!#REF!,'[33]Итали РТР авг 28 сен'!#REF!,'[33]Итали РТР авг 28 сен'!#REF!,'[33]Итали РТР авг 28 сен'!#REF!,'[33]Итали РТР авг 28 сен'!#REF!</definedName>
    <definedName name="ее" localSheetId="4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 localSheetId="5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н" localSheetId="4">#REF!</definedName>
    <definedName name="ен" localSheetId="5">#REF!</definedName>
    <definedName name="ен">#REF!</definedName>
    <definedName name="ж">'[33]Итали ТВ6 окт 28 сен'!$AI$7,'[33]Итали ТВ6 окт 28 сен'!$AI$9,'[33]Итали ТВ6 окт 28 сен'!$AI$11,'[33]Итали ТВ6 окт 28 сен'!$AI$13,'[33]Итали ТВ6 окт 28 сен'!$AI$15,'[33]Итали ТВ6 окт 28 сен'!$AI$17,'[33]Итали ТВ6 окт 28 сен'!$AI$19,'[33]Итали ТВ6 окт 28 сен'!$AI$21,'[33]Итали ТВ6 окт 28 сен'!$AI$23,'[33]Итали ТВ6 окт 28 сен'!$AI$25,'[33]Итали ТВ6 окт 28 сен'!$AI$27,'[33]Итали ТВ6 окт 28 сен'!$AI$29,'[33]Итали ТВ6 окт 28 сен'!$AI$31,'[33]Итали ТВ6 окт 28 сен'!$AI$33,'[33]Итали ТВ6 окт 28 сен'!$AI$35,'[33]Итали ТВ6 окт 28 сен'!$AI$37,'[33]Итали ТВ6 окт 28 сен'!$AI$39,'[33]Итали ТВ6 окт 28 сен'!$AI$41,'[33]Итали ТВ6 окт 28 сен'!$AI$43,'[33]Итали ТВ6 окт 28 сен'!$AI$45,'[33]Итали ТВ6 окт 28 сен'!$AI$47,'[33]Итали ТВ6 окт 28 сен'!$AI$49,'[33]Итали ТВ6 окт 28 сен'!$AI$51,'[33]Итали ТВ6 окт 28 сен'!$AI$53,'[33]Итали ТВ6 окт 28 сен'!$AI$55,'[33]Итали ТВ6 окт 28 сен'!$AI$57,'[33]Итали ТВ6 окт 28 сен'!$AI$59,'[33]Итали ТВ6 окт 28 сен'!$AI$61,'[33]Итали ТВ6 окт 28 сен'!$AI$63,'[33]Итали ТВ6 окт 28 сен'!$AI$65,'[33]Итали ТВ6 окт 28 сен'!$AI$67,'[33]Итали ТВ6 окт 28 сен'!$AI$69,'[33]Итали ТВ6 окт 28 сен'!$AI$71,'[33]Итали ТВ6 окт 28 сен'!$AI$73</definedName>
    <definedName name="з">'[33]Итали СТС авг 28 сен'!$AI$7,'[33]Итали СТС авг 28 сен'!$AI$9,'[33]Итали СТС авг 28 сен'!$AI$11,'[33]Итали СТС авг 28 сен'!$AI$13,'[33]Итали СТС авг 28 сен'!$AI$15,'[33]Итали СТС авг 28 сен'!$AI$17,'[33]Итали СТС авг 28 сен'!$AI$19,'[33]Итали СТС авг 28 сен'!$AI$21</definedName>
    <definedName name="зз">'[33]Кволити ТВ6 сен  4 окт'!$AI$7,'[33]Кволити ТВ6 сен  4 окт'!$AI$9,'[33]Кволити ТВ6 сен  4 окт'!$AI$11,'[33]Кволити ТВ6 сен  4 окт'!$AI$13,'[33]Кволити ТВ6 сен  4 окт'!$AI$15,'[33]Кволити ТВ6 сен  4 окт'!$AI$17,'[33]Кволити ТВ6 сен  4 окт'!$AI$19,'[33]Кволити ТВ6 сен  4 окт'!$AI$21,'[33]Кволити ТВ6 сен  4 окт'!$AI$23,'[33]Кволити ТВ6 сен  4 окт'!$AI$25,'[33]Кволити ТВ6 сен  4 окт'!$AI$27,'[33]Кволити ТВ6 сен  4 окт'!$AI$29,'[33]Кволити ТВ6 сен  4 окт'!$AI$31,'[33]Кволити ТВ6 сен  4 окт'!$AI$33,'[33]Кволити ТВ6 сен  4 окт'!$AI$35,'[33]Кволити ТВ6 сен  4 окт'!$AI$37</definedName>
    <definedName name="зона_вещания_через_ретранслятор" localSheetId="4">#REF!</definedName>
    <definedName name="зона_вещания_через_ретранслятор" localSheetId="5">#REF!</definedName>
    <definedName name="зона_вещания_через_ретранслятор">#REF!</definedName>
    <definedName name="зх" localSheetId="4">#REF!</definedName>
    <definedName name="зх" localSheetId="5">#REF!</definedName>
    <definedName name="зх">#REF!</definedName>
    <definedName name="ии" localSheetId="4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 localSheetId="5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ииии" localSheetId="4">#REF!</definedName>
    <definedName name="ииииии" localSheetId="5">#REF!</definedName>
    <definedName name="ииииии" localSheetId="8">#REF!</definedName>
    <definedName name="ииииии">#REF!</definedName>
    <definedName name="итого_вых">#REF!</definedName>
    <definedName name="й">'[33]Итали ОРТ сен 28 сен'!$AI$7,'[33]Итали ОРТ сен 28 сен'!$AI$9,'[33]Итали ОРТ сен 28 сен'!$AI$11,'[33]Итали ОРТ сен 28 сен'!$AI$13,'[33]Итали ОРТ сен 28 сен'!$AI$15,'[33]Итали ОРТ сен 28 сен'!$AI$17,'[33]Итали ОРТ сен 28 сен'!$AI$19,'[33]Итали ОРТ сен 28 сен'!$AI$21,'[33]Итали ОРТ сен 28 сен'!$AI$23,'[33]Итали ОРТ сен 28 сен'!$AI$25,'[33]Итали ОРТ сен 28 сен'!$AI$27,'[33]Итали ОРТ сен 28 сен'!$AI$29,'[33]Итали ОРТ сен 28 сен'!$AI$31,'[33]Итали ОРТ сен 28 сен'!$AI$33,'[33]Итали ОРТ сен 28 сен'!$AI$35,'[33]Итали ОРТ сен 28 сен'!$AI$37</definedName>
    <definedName name="йй">'[33]Кволити ОРТ сен 4 окт'!$AI$7,'[33]Кволити ОРТ сен 4 окт'!$AI$9,'[33]Кволити ОРТ сен 4 окт'!$AI$11,'[33]Кволити ОРТ сен 4 окт'!$AI$13,'[33]Кволити ОРТ сен 4 окт'!$AI$15,'[33]Кволити ОРТ сен 4 окт'!$AI$17,'[33]Кволити ОРТ сен 4 окт'!$AI$19,'[33]Кволити ОРТ сен 4 окт'!$AI$21,'[33]Кволити ОРТ сен 4 окт'!$AI$23,'[33]Кволити ОРТ сен 4 окт'!$AI$25,'[33]Кволити ОРТ сен 4 окт'!$AI$27,'[33]Кволити ОРТ сен 4 окт'!$AI$29</definedName>
    <definedName name="йц" localSheetId="4">#REF!</definedName>
    <definedName name="йц" localSheetId="5">#REF!</definedName>
    <definedName name="йц">#REF!</definedName>
    <definedName name="к">'[33]Итали РТР авг 28 сен'!$AI$7,'[33]Итали РТР авг 28 сен'!$AI$9,'[33]Итали РТР авг 28 сен'!$AI$11,'[33]Итали РТР авг 28 сен'!$AI$13,'[33]Итали РТР авг 28 сен'!$AI$15</definedName>
    <definedName name="К4" localSheetId="4">Segmento!К4</definedName>
    <definedName name="К4" localSheetId="3">'МП (31.05)'!К4</definedName>
    <definedName name="К4" localSheetId="5">'Таргетинги social'!К4</definedName>
    <definedName name="К4" localSheetId="9">'ТТ соц.сети'!К4</definedName>
    <definedName name="К4">[0]!К4</definedName>
    <definedName name="К4_1" localSheetId="4">Segmento!К4_1</definedName>
    <definedName name="К4_1" localSheetId="3">'МП (31.05)'!К4_1</definedName>
    <definedName name="К4_1" localSheetId="5">'Таргетинги social'!К4_1</definedName>
    <definedName name="К4_1" localSheetId="9">'ТТ соц.сети'!К4_1</definedName>
    <definedName name="К4_1">К4_1</definedName>
    <definedName name="кавабанга" localSheetId="4">#REF!</definedName>
    <definedName name="кавабанга" localSheetId="5">#REF!</definedName>
    <definedName name="кавабанга" localSheetId="8">#REF!</definedName>
    <definedName name="кавабанга">#REF!</definedName>
    <definedName name="Категория" localSheetId="4">#REF!</definedName>
    <definedName name="Категория" localSheetId="5">#REF!</definedName>
    <definedName name="Категория">#REF!</definedName>
    <definedName name="ке">#REF!</definedName>
    <definedName name="кк">'[33]Кволити РТР сен 4 окт'!$AI$7,'[33]Кволити РТР сен 4 окт'!$AI$9,'[33]Кволити РТР сен 4 окт'!$AI$11,'[33]Кволити РТР сен 4 окт'!$AI$13,'[33]Кволити РТР сен 4 окт'!$AI$15,'[33]Кволити РТР сен 4 окт'!$AI$17,'[33]Кволити РТР сен 4 окт'!$AI$19,'[33]Кволити РТР сен 4 окт'!$AI$21,'[33]Кволити РТР сен 4 окт'!$AI$23,'[33]Кволити РТР сен 4 окт'!$AI$25,'[33]Кволити РТР сен 4 окт'!$AI$27,'[33]Кволити РТР сен 4 окт'!$AI$29,'[33]Кволити РТР сен 4 окт'!$AI$31,'[33]Кволити РТР сен 4 окт'!$AI$33</definedName>
    <definedName name="Количество_городов" localSheetId="4">#REF!</definedName>
    <definedName name="Количество_городов" localSheetId="5">#REF!</definedName>
    <definedName name="Количество_городов">#REF!</definedName>
    <definedName name="Количество_дней" localSheetId="4">#REF!</definedName>
    <definedName name="Количество_дней" localSheetId="5">#REF!</definedName>
    <definedName name="Количество_дней">#REF!</definedName>
    <definedName name="Количество_залов">#REF!</definedName>
    <definedName name="Количество_кинотеатров">#REF!</definedName>
    <definedName name="Количество_контактов">#REF!</definedName>
    <definedName name="Количество_копий">#REF!</definedName>
    <definedName name="Количество_показов">#REF!</definedName>
    <definedName name="Компании">#REF!</definedName>
    <definedName name="Компания">#REF!</definedName>
    <definedName name="Конст" localSheetId="4">Segmento!Конст</definedName>
    <definedName name="Конст" localSheetId="3">'МП (31.05)'!Конст</definedName>
    <definedName name="Конст" localSheetId="5">'Таргетинги social'!Конст</definedName>
    <definedName name="Конст" localSheetId="9">'ТТ соц.сети'!Конст</definedName>
    <definedName name="Конст">[0]!Конст</definedName>
    <definedName name="Конст_1" localSheetId="4">Segmento!Конст_1</definedName>
    <definedName name="Конст_1" localSheetId="3">'МП (31.05)'!Конст_1</definedName>
    <definedName name="Конст_1" localSheetId="5">'Таргетинги social'!Конст_1</definedName>
    <definedName name="Конст_1" localSheetId="9">'ТТ соц.сети'!Конст_1</definedName>
    <definedName name="Конст_1">Конст_1</definedName>
    <definedName name="Константин2" localSheetId="4">Segmento!Константин2</definedName>
    <definedName name="Константин2" localSheetId="3">'МП (31.05)'!Константин2</definedName>
    <definedName name="Константин2" localSheetId="5">'Таргетинги social'!Константин2</definedName>
    <definedName name="Константин2" localSheetId="9">'ТТ соц.сети'!Константин2</definedName>
    <definedName name="Константин2">[0]!Константин2</definedName>
    <definedName name="Константин2_1" localSheetId="4">Segmento!Константин2_1</definedName>
    <definedName name="Константин2_1" localSheetId="3">'МП (31.05)'!Константин2_1</definedName>
    <definedName name="Константин2_1" localSheetId="5">'Таргетинги social'!Константин2_1</definedName>
    <definedName name="Константин2_1" localSheetId="9">'ТТ соц.сети'!Константин2_1</definedName>
    <definedName name="Константин2_1">Константин2_1</definedName>
    <definedName name="Константин4" localSheetId="4">Segmento!Константин4</definedName>
    <definedName name="Константин4" localSheetId="3">'МП (31.05)'!Константин4</definedName>
    <definedName name="Константин4" localSheetId="5">'Таргетинги social'!Константин4</definedName>
    <definedName name="Константин4" localSheetId="9">'ТТ соц.сети'!Константин4</definedName>
    <definedName name="Константин4">[0]!Константин4</definedName>
    <definedName name="Константин4_1" localSheetId="4">Segmento!Константин4_1</definedName>
    <definedName name="Константин4_1" localSheetId="3">'МП (31.05)'!Константин4_1</definedName>
    <definedName name="Константин4_1" localSheetId="5">'Таргетинги social'!Константин4_1</definedName>
    <definedName name="Константин4_1" localSheetId="9">'ТТ соц.сети'!Константин4_1</definedName>
    <definedName name="Константин4_1">Константин4_1</definedName>
    <definedName name="_xlnm.Criteria">OFFSET([37]Данные!$B$1,MATCH('[37]Прайслист 2012'!$B1,[37]Данные!$B$1:$B$65536,0)-1,1,MATCH('[37]Прайслист 2012'!$B1&amp;"_",[37]Данные!$B$1:$B$65536,0)-MATCH('[37]Прайслист 2012'!$B1,[37]Данные!$B$1:$B$65536,0))</definedName>
    <definedName name="кфеу" localSheetId="4">[38]Предлож_СПб!#REF!</definedName>
    <definedName name="кфеу" localSheetId="5">[38]Предлож_СПб!#REF!</definedName>
    <definedName name="кфеу">[38]Предлож_СПб!#REF!</definedName>
    <definedName name="л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10Rg1" localSheetId="4">#REF!,#REF!,#REF!,#REF!,#REF!,#REF!</definedName>
    <definedName name="Лист10Rg1" localSheetId="5">#REF!,#REF!,#REF!,#REF!,#REF!,#REF!</definedName>
    <definedName name="Лист10Rg1">#REF!,#REF!,#REF!,#REF!,#REF!,#REF!</definedName>
    <definedName name="Лист10Rg2" localSheetId="4">#REF!,#REF!,#REF!,#REF!,#REF!,#REF!</definedName>
    <definedName name="Лист10Rg2" localSheetId="5">#REF!,#REF!,#REF!,#REF!,#REF!,#REF!</definedName>
    <definedName name="Лист10Rg2">#REF!,#REF!,#REF!,#REF!,#REF!,#REF!</definedName>
    <definedName name="Лист10Rg3" localSheetId="4">#REF!,#REF!,#REF!,#REF!,#REF!,#REF!</definedName>
    <definedName name="Лист10Rg3" localSheetId="5">#REF!,#REF!,#REF!,#REF!,#REF!,#REF!</definedName>
    <definedName name="Лист10Rg3">#REF!,#REF!,#REF!,#REF!,#REF!,#REF!</definedName>
    <definedName name="Лист10Rg4" localSheetId="4">#REF!,#REF!,#REF!,#REF!,#REF!,#REF!,#REF!,#REF!,#REF!,#REF!,#REF!,#REF!,#REF!,#REF!,#REF!,#REF!,#REF!,#REF!</definedName>
    <definedName name="Лист10Rg4" localSheetId="5">#REF!,#REF!,#REF!,#REF!,#REF!,#REF!,#REF!,#REF!,#REF!,#REF!,#REF!,#REF!,#REF!,#REF!,#REF!,#REF!,#REF!,#REF!</definedName>
    <definedName name="Лист10Rg4">#REF!,#REF!,#REF!,#REF!,#REF!,#REF!,#REF!,#REF!,#REF!,#REF!,#REF!,#REF!,#REF!,#REF!,#REF!,#REF!,#REF!,#REF!</definedName>
    <definedName name="Лист10Rg5" localSheetId="4">#REF!,#REF!,#REF!,#REF!,#REF!,#REF!,#REF!,#REF!,#REF!,#REF!,#REF!,#REF!,#REF!,#REF!,#REF!,#REF!,#REF!,#REF!</definedName>
    <definedName name="Лист10Rg5" localSheetId="5">#REF!,#REF!,#REF!,#REF!,#REF!,#REF!,#REF!,#REF!,#REF!,#REF!,#REF!,#REF!,#REF!,#REF!,#REF!,#REF!,#REF!,#REF!</definedName>
    <definedName name="Лист10Rg5">#REF!,#REF!,#REF!,#REF!,#REF!,#REF!,#REF!,#REF!,#REF!,#REF!,#REF!,#REF!,#REF!,#REF!,#REF!,#REF!,#REF!,#REF!</definedName>
    <definedName name="Лист10Rg6" localSheetId="4">#REF!,#REF!,#REF!,#REF!,#REF!,#REF!,#REF!,#REF!,#REF!,#REF!,#REF!,#REF!,#REF!,#REF!,#REF!,#REF!,#REF!,#REF!</definedName>
    <definedName name="Лист10Rg6" localSheetId="5">#REF!,#REF!,#REF!,#REF!,#REF!,#REF!,#REF!,#REF!,#REF!,#REF!,#REF!,#REF!,#REF!,#REF!,#REF!,#REF!,#REF!,#REF!</definedName>
    <definedName name="Лист10Rg6">#REF!,#REF!,#REF!,#REF!,#REF!,#REF!,#REF!,#REF!,#REF!,#REF!,#REF!,#REF!,#REF!,#REF!,#REF!,#REF!,#REF!,#REF!</definedName>
    <definedName name="Лист11Rg1">#REF!,#REF!,#REF!,#REF!,#REF!,#REF!,#REF!,#REF!</definedName>
    <definedName name="Лист11Rg2">#REF!,#REF!,#REF!,#REF!,#REF!,#REF!,#REF!,#REF!</definedName>
    <definedName name="Лист11Rg3">#REF!,#REF!,#REF!,#REF!,#REF!,#REF!,#REF!,#REF!</definedName>
    <definedName name="Лист11Rg4">#REF!,#REF!,#REF!,#REF!,#REF!,#REF!,#REF!,#REF!,#REF!,#REF!,#REF!,#REF!</definedName>
    <definedName name="Лист11Rg5">#REF!,#REF!,#REF!,#REF!,#REF!,#REF!,#REF!,#REF!,#REF!,#REF!,#REF!,#REF!</definedName>
    <definedName name="Лист11Rg6">#REF!,#REF!,#REF!,#REF!,#REF!,#REF!,#REF!,#REF!,#REF!,#REF!,#REF!,#REF!</definedName>
    <definedName name="Лист12Rg1">#REF!,#REF!,#REF!,#REF!,#REF!,#REF!,#REF!</definedName>
    <definedName name="Лист12Rg2">#REF!,#REF!,#REF!,#REF!,#REF!,#REF!,#REF!</definedName>
    <definedName name="Лист12Rg3">#REF!,#REF!,#REF!,#REF!,#REF!,#REF!,#REF!</definedName>
    <definedName name="Лист12Rg4">#REF!,#REF!,#REF!,#REF!,#REF!,#REF!,#REF!,#REF!,#REF!,#REF!,#REF!,#REF!,#REF!,#REF!,#REF!,#REF!,#REF!,#REF!</definedName>
    <definedName name="Лист12Rg5">#REF!,#REF!,#REF!,#REF!,#REF!,#REF!,#REF!,#REF!,#REF!,#REF!,#REF!,#REF!,#REF!,#REF!,#REF!,#REF!,#REF!,#REF!</definedName>
    <definedName name="Лист12Rg6">#REF!,#REF!,#REF!,#REF!,#REF!,#REF!,#REF!,#REF!,#REF!,#REF!,#REF!,#REF!,#REF!,#REF!,#REF!,#REF!,#REF!,#REF!</definedName>
    <definedName name="Лист14Rg1">#REF!,#REF!,#REF!,#REF!,#REF!,#REF!,#REF!</definedName>
    <definedName name="Лист14Rg2">#REF!,#REF!,#REF!,#REF!,#REF!,#REF!,#REF!</definedName>
    <definedName name="Лист14Rg3">#REF!,#REF!,#REF!,#REF!,#REF!,#REF!,#REF!</definedName>
    <definedName name="Лист16Rg1">#REF!,#REF!,#REF!,#REF!,#REF!</definedName>
    <definedName name="Лист16Rg2">#REF!,#REF!,#REF!,#REF!,#REF!</definedName>
    <definedName name="Лист16Rg3">#REF!,#REF!,#REF!,#REF!,#REF!</definedName>
    <definedName name="Лист18Rg1">#REF!,#REF!,#REF!,#REF!,#REF!,#REF!,#REF!</definedName>
    <definedName name="Лист18Rg2">#REF!,#REF!,#REF!,#REF!,#REF!,#REF!,#REF!</definedName>
    <definedName name="Лист18Rg3">#REF!,#REF!,#REF!,#REF!,#REF!,#REF!,#REF!</definedName>
    <definedName name="Лист1Rg1">#REF!,#REF!,#REF!,#REF!,#REF!,#REF!,#REF!,#REF!</definedName>
    <definedName name="Лист1Rg2">#REF!,#REF!,#REF!,#REF!,#REF!,#REF!,#REF!,#REF!</definedName>
    <definedName name="Лист1Rg3">#REF!,#REF!,#REF!,#REF!,#REF!,#REF!,#REF!,#REF!</definedName>
    <definedName name="Лист20Rg1">#REF!,#REF!,#REF!,#REF!,#REF!,#REF!,#REF!,#REF!</definedName>
    <definedName name="Лист20Rg2">#REF!,#REF!,#REF!,#REF!,#REF!,#REF!,#REF!,#REF!</definedName>
    <definedName name="Лист20Rg3">#REF!,#REF!,#REF!,#REF!,#REF!,#REF!,#REF!,#REF!</definedName>
    <definedName name="Лист22Rg1">#REF!,#REF!,#REF!,#REF!,#REF!</definedName>
    <definedName name="Лист22Rg2">#REF!,#REF!,#REF!,#REF!,#REF!</definedName>
    <definedName name="Лист22Rg3">#REF!,#REF!,#REF!,#REF!,#REF!</definedName>
    <definedName name="Лист24Rg1">#REF!,#REF!,#REF!,#REF!,#REF!,#REF!</definedName>
    <definedName name="Лист24Rg2">#REF!,#REF!,#REF!,#REF!,#REF!,#REF!</definedName>
    <definedName name="Лист24Rg3">#REF!,#REF!,#REF!,#REF!,#REF!,#REF!</definedName>
    <definedName name="Лист26Rg1">#REF!,#REF!,#REF!,#REF!,#REF!,#REF!,#REF!,#REF!,#REF!,#REF!,#REF!,#REF!,#REF!</definedName>
    <definedName name="Лист26Rg2">#REF!,#REF!,#REF!,#REF!,#REF!,#REF!,#REF!,#REF!,#REF!,#REF!,#REF!,#REF!,#REF!</definedName>
    <definedName name="Лист26Rg3">#REF!,#REF!,#REF!,#REF!,#REF!,#REF!,#REF!,#REF!,#REF!,#REF!,#REF!,#REF!,#REF!</definedName>
    <definedName name="Лист28Rg1">#REF!,#REF!,#REF!,#REF!,#REF!,#REF!,#REF!,#REF!</definedName>
    <definedName name="Лист28Rg2">#REF!,#REF!,#REF!,#REF!,#REF!,#REF!,#REF!,#REF!</definedName>
    <definedName name="Лист28Rg3">#REF!,#REF!,#REF!,#REF!,#REF!,#REF!,#REF!,#REF!</definedName>
    <definedName name="Лист2Rg1">#REF!,#REF!,#REF!,#REF!,#REF!,#REF!,#REF!,#REF!,#REF!,#REF!,#REF!,#REF!,#REF!,#REF!,#REF!</definedName>
    <definedName name="Лист2Rg2">#REF!,#REF!,#REF!,#REF!,#REF!,#REF!,#REF!,#REF!,#REF!,#REF!,#REF!,#REF!,#REF!,#REF!,#REF!</definedName>
    <definedName name="Лист2Rg3">#REF!,#REF!,#REF!,#REF!,#REF!,#REF!,#REF!,#REF!,#REF!,#REF!,#REF!,#REF!,#REF!,#REF!,#REF!</definedName>
    <definedName name="Лист3Rg1">#REF!,#REF!,#REF!,#REF!,#REF!,#REF!</definedName>
    <definedName name="Лист3Rg2">#REF!,#REF!,#REF!,#REF!,#REF!,#REF!</definedName>
    <definedName name="Лист3Rg3">#REF!,#REF!,#REF!,#REF!,#REF!,#REF!</definedName>
    <definedName name="Лист4Rg1">#REF!,#REF!,#REF!,#REF!,#REF!,#REF!,#REF!,#REF!,#REF!,#REF!,#REF!,#REF!,#REF!,#REF!,#REF!</definedName>
    <definedName name="Лист4Rg2">#REF!,#REF!,#REF!,#REF!,#REF!,#REF!,#REF!,#REF!,#REF!,#REF!,#REF!,#REF!,#REF!,#REF!,#REF!</definedName>
    <definedName name="Лист4Rg3">#REF!,#REF!,#REF!,#REF!,#REF!,#REF!,#REF!,#REF!,#REF!,#REF!,#REF!,#REF!,#REF!,#REF!,#REF!</definedName>
    <definedName name="Лист5Rg1">#REF!,#REF!,#REF!,#REF!,#REF!,#REF!,#REF!,#REF!,#REF!,#REF!,#REF!</definedName>
    <definedName name="Лист5Rg2">#REF!,#REF!,#REF!,#REF!,#REF!,#REF!,#REF!,#REF!,#REF!,#REF!,#REF!</definedName>
    <definedName name="Лист5Rg3">#REF!,#REF!,#REF!,#REF!,#REF!,#REF!,#REF!,#REF!,#REF!,#REF!,#REF!</definedName>
    <definedName name="Лист6Rg1">#REF!,#REF!,#REF!,#REF!,#REF!,#REF!,#REF!,#REF!,#REF!,#REF!,#REF!,#REF!</definedName>
    <definedName name="Лист6Rg2">#REF!,#REF!,#REF!,#REF!,#REF!,#REF!,#REF!,#REF!,#REF!,#REF!,#REF!,#REF!</definedName>
    <definedName name="Лист6Rg3">#REF!,#REF!,#REF!,#REF!,#REF!,#REF!,#REF!,#REF!,#REF!,#REF!,#REF!,#REF!</definedName>
    <definedName name="Лист6Rg4">'[33]Итали СТС окт 28 сен'!$AI$77,'[33]Итали СТС окт 28 сен'!$AI$79,'[33]Итали СТС окт 28 сен'!$AI$81,'[33]Итали СТС окт 28 сен'!$AI$83,'[33]Итали СТС окт 28 сен'!$AI$85,'[33]Итали СТС окт 28 сен'!$AI$87,'[33]Итали СТС окт 28 сен'!$AI$89,'[33]Итали СТС окт 28 сен'!$AI$91,'[33]Итали СТС окт 28 сен'!$AI$93,'[33]Итали СТС окт 28 сен'!$AI$95,'[33]Итали СТС окт 28 сен'!$AI$97</definedName>
    <definedName name="Лист6Rg5" localSheetId="4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6">'[33]Итали СТС окт 28 сен'!$AI$78,'[33]Итали СТС окт 28 сен'!$AI$80,'[33]Итали СТС окт 28 сен'!$AI$82,'[33]Итали СТС окт 28 сен'!$AI$84,'[33]Итали СТС окт 28 сен'!$AI$86,'[33]Итали СТС окт 28 сен'!$AI$88,'[33]Итали СТС окт 28 сен'!$AI$90,'[33]Итали СТС окт 28 сен'!$AI$92,'[33]Итали СТС окт 28 сен'!$AI$94,'[33]Итали СТС окт 28 сен'!$AI$96,'[33]Итали СТС окт 28 сен'!$AI$98</definedName>
    <definedName name="Лист7Rg1" localSheetId="4">#REF!,#REF!,#REF!,#REF!,#REF!,#REF!,#REF!,#REF!,#REF!,#REF!,#REF!,#REF!,#REF!</definedName>
    <definedName name="Лист7Rg1" localSheetId="5">#REF!,#REF!,#REF!,#REF!,#REF!,#REF!,#REF!,#REF!,#REF!,#REF!,#REF!,#REF!,#REF!</definedName>
    <definedName name="Лист7Rg1">#REF!,#REF!,#REF!,#REF!,#REF!,#REF!,#REF!,#REF!,#REF!,#REF!,#REF!,#REF!,#REF!</definedName>
    <definedName name="Лист7Rg2" localSheetId="4">#REF!,#REF!,#REF!,#REF!,#REF!,#REF!,#REF!,#REF!,#REF!,#REF!,#REF!,#REF!,#REF!</definedName>
    <definedName name="Лист7Rg2" localSheetId="5">#REF!,#REF!,#REF!,#REF!,#REF!,#REF!,#REF!,#REF!,#REF!,#REF!,#REF!,#REF!,#REF!</definedName>
    <definedName name="Лист7Rg2">#REF!,#REF!,#REF!,#REF!,#REF!,#REF!,#REF!,#REF!,#REF!,#REF!,#REF!,#REF!,#REF!</definedName>
    <definedName name="Лист7Rg3" localSheetId="4">#REF!,#REF!,#REF!,#REF!,#REF!,#REF!,#REF!,#REF!,#REF!,#REF!,#REF!,#REF!,#REF!</definedName>
    <definedName name="Лист7Rg3" localSheetId="5">#REF!,#REF!,#REF!,#REF!,#REF!,#REF!,#REF!,#REF!,#REF!,#REF!,#REF!,#REF!,#REF!</definedName>
    <definedName name="Лист7Rg3">#REF!,#REF!,#REF!,#REF!,#REF!,#REF!,#REF!,#REF!,#REF!,#REF!,#REF!,#REF!,#REF!</definedName>
    <definedName name="Лист8Rg1">#REF!,#REF!,#REF!,#REF!,#REF!,#REF!,#REF!,#REF!,#REF!,#REF!,#REF!,#REF!,#REF!</definedName>
    <definedName name="Лист8Rg2">#REF!,#REF!,#REF!,#REF!,#REF!,#REF!,#REF!,#REF!,#REF!,#REF!,#REF!,#REF!,#REF!</definedName>
    <definedName name="Лист8Rg3">#REF!,#REF!,#REF!,#REF!,#REF!,#REF!,#REF!,#REF!,#REF!,#REF!,#REF!,#REF!,#REF!</definedName>
    <definedName name="Лист9Rg1">#REF!,#REF!,#REF!,#REF!,#REF!,#REF!,#REF!,#REF!,#REF!,#REF!,#REF!</definedName>
    <definedName name="Лист9Rg2">#REF!,#REF!,#REF!,#REF!,#REF!,#REF!,#REF!,#REF!,#REF!,#REF!,#REF!</definedName>
    <definedName name="Лист9Rg3">#REF!,#REF!,#REF!,#REF!,#REF!,#REF!,#REF!,#REF!,#REF!,#REF!,#REF!</definedName>
    <definedName name="Лист9Rg4">#REF!,#REF!,#REF!,#REF!,#REF!,#REF!,#REF!,#REF!,#REF!,#REF!,#REF!,#REF!,#REF!,#REF!,#REF!,#REF!</definedName>
    <definedName name="Лист9Rg5">#REF!,#REF!,#REF!,#REF!,#REF!,#REF!,#REF!,#REF!,#REF!,#REF!,#REF!,#REF!,#REF!,#REF!,#REF!,#REF!</definedName>
    <definedName name="Лист9Rg6">#REF!,#REF!,#REF!,#REF!,#REF!,#REF!,#REF!,#REF!,#REF!,#REF!,#REF!,#REF!,#REF!,#REF!,#REF!,#REF!</definedName>
    <definedName name="Медиаплан" localSheetId="2">#REF!</definedName>
    <definedName name="Медиаплан" localSheetId="3">#REF!</definedName>
    <definedName name="Медиаплан" localSheetId="1">#REF!</definedName>
    <definedName name="Медиаплан" localSheetId="0">#REF!</definedName>
    <definedName name="Медиаплан" localSheetId="8">#REF!</definedName>
    <definedName name="Медиаплан">#REF!</definedName>
    <definedName name="Менеджер">#REF!</definedName>
    <definedName name="Менеджеры">#REF!</definedName>
    <definedName name="мми">'[33]Кволити РТР окт 4 окт'!$AI$7,'[33]Кволити РТР окт 4 окт'!$AI$9,'[33]Кволити РТР окт 4 окт'!$AI$11,'[33]Кволити РТР окт 4 окт'!$AI$13,'[33]Кволити РТР окт 4 окт'!$AI$15,'[33]Кволити РТР окт 4 окт'!$AI$17,'[33]Кволити РТР окт 4 окт'!$AI$19,'[33]Кволити РТР окт 4 окт'!$AI$21,'[33]Кволити РТР окт 4 окт'!$AI$23,'[33]Кволити РТР окт 4 окт'!$AI$25</definedName>
    <definedName name="Модуль3.день" localSheetId="2">[39]!Модуль3.день</definedName>
    <definedName name="Модуль3.день" localSheetId="3">[39]!Модуль3.день</definedName>
    <definedName name="Модуль3.день" localSheetId="1">[39]!Модуль3.день</definedName>
    <definedName name="Модуль3.день">[39]!Модуль3.день</definedName>
    <definedName name="Москва" localSheetId="4">#REF!</definedName>
    <definedName name="Москва" localSheetId="5">#REF!</definedName>
    <definedName name="Москва">#REF!</definedName>
    <definedName name="н">'[33]Итали РТР авг 28 сен'!$AI$8,'[33]Итали РТР авг 28 сен'!$AI$10,'[33]Итали РТР авг 28 сен'!$AI$12,'[33]Итали РТР авг 28 сен'!$AI$14,'[33]Итали РТР авг 28 сен'!$AI$16</definedName>
    <definedName name="НазваниеРекламнойКампании" localSheetId="2">#REF!</definedName>
    <definedName name="НазваниеРекламнойКампании" localSheetId="3">#REF!</definedName>
    <definedName name="НазваниеРекламнойКампании" localSheetId="1">#REF!</definedName>
    <definedName name="НазваниеРекламнойКампании" localSheetId="0">#REF!</definedName>
    <definedName name="НазваниеРекламнойКампании" localSheetId="8">#REF!</definedName>
    <definedName name="НазваниеРекламнойКампании">#REF!</definedName>
    <definedName name="нац">#REF!</definedName>
    <definedName name="нацен">#REF!</definedName>
    <definedName name="наценк">#REF!</definedName>
    <definedName name="Наценка">#REF!</definedName>
    <definedName name="наценочка">#REF!</definedName>
    <definedName name="нг">#REF!</definedName>
    <definedName name="не" hidden="1">#REF!</definedName>
    <definedName name="нн">'[33]Кволити РТР сен 4 окт'!$AI$8,'[33]Кволити РТР сен 4 окт'!$AI$10,'[33]Кволити РТР сен 4 окт'!$AI$12,'[33]Кволити РТР сен 4 окт'!$AI$14,'[33]Кволити РТР сен 4 окт'!$AI$16,'[33]Кволити РТР сен 4 окт'!$AI$18,'[33]Кволити РТР сен 4 окт'!$AI$20,'[33]Кволити РТР сен 4 окт'!$AI$22,'[33]Кволити РТР сен 4 окт'!$AI$24,'[33]Кволити РТР сен 4 окт'!$AI$26,'[33]Кволити РТР сен 4 окт'!$AI$28,'[33]Кволити РТР сен 4 окт'!$AI$30,'[33]Кволити РТР сен 4 окт'!$AI$32,'[33]Кволити РТР сен 4 окт'!$AI$34</definedName>
    <definedName name="НомерРекламнойКампании" localSheetId="2">#REF!</definedName>
    <definedName name="НомерРекламнойКампании" localSheetId="3">#REF!</definedName>
    <definedName name="НомерРекламнойКампании" localSheetId="1">#REF!</definedName>
    <definedName name="НомерРекламнойКампании" localSheetId="0">#REF!</definedName>
    <definedName name="НомерРекламнойКампании" localSheetId="8">#REF!</definedName>
    <definedName name="НомерРекламнойКампании">#REF!</definedName>
    <definedName name="нтв" localSheetId="4" hidden="1">{"'Лист1'!$A$1:$H$45"}</definedName>
    <definedName name="нтв" localSheetId="3" hidden="1">{"'Лист1'!$A$1:$H$45"}</definedName>
    <definedName name="нтв" localSheetId="5" hidden="1">{"'Лист1'!$A$1:$H$45"}</definedName>
    <definedName name="нтв" localSheetId="9" hidden="1">{"'Лист1'!$A$1:$H$45"}</definedName>
    <definedName name="нтв" hidden="1">{"'Лист1'!$A$1:$H$45"}</definedName>
    <definedName name="о">'[33]Итали СТС окт 28 сен'!$AI$7,'[33]Итали СТС окт 28 сен'!$AI$9,'[33]Итали СТС окт 28 сен'!$AI$11,'[33]Итали СТС окт 28 сен'!$AI$13,'[33]Итали СТС окт 28 сен'!$AI$15,'[33]Итали СТС окт 28 сен'!$AI$17,'[33]Итали СТС окт 28 сен'!$AI$19,'[33]Итали СТС окт 28 сен'!$AI$21,'[33]Итали СТС окт 28 сен'!$AI$23,'[33]Итали СТС окт 28 сен'!$AI$25,'[33]Итали СТС окт 28 сен'!$AI$27,'[33]Итали СТС окт 28 сен'!$AI$29,'[33]Итали СТС окт 28 сен'!$AI$31,'[33]Итали СТС окт 28 сен'!$AI$33,'[33]Итали СТС окт 28 сен'!$AI$35,'[33]Итали СТС окт 28 сен'!$AI$37,'[33]Итали СТС окт 28 сен'!$AI$39,'[33]Итали СТС окт 28 сен'!$AI$41,'[33]Итали СТС окт 28 сен'!$AI$43,'[33]Итали СТС окт 28 сен'!$AI$45,'[33]Итали СТС окт 28 сен'!$AI$47,'[33]Итали СТС окт 28 сен'!$AI$49,'[33]Итали СТС окт 28 сен'!$AI$51,'[33]Итали СТС окт 28 сен'!$AI$53,'[33]Итали СТС окт 28 сен'!$AI$55,'[33]Итали СТС окт 28 сен'!$AI$57,'[33]Итали СТС окт 28 сен'!$AI$59,'[33]Итали СТС окт 28 сен'!$AI$61,'[33]Итали СТС окт 28 сен'!$AI$63,'[33]Итали СТС окт 28 сен'!$AI$65,'[33]Итали СТС окт 28 сен'!$AI$67,'[33]Итали СТС окт 28 сен'!$AI$69,'[33]Итали СТС окт 28 сен'!$AI$71,'[33]Итали СТС окт 28 сен'!$AI$73,'[33]Итали СТС окт 28 сен'!$AI$75</definedName>
    <definedName name="_xlnm.Print_Area" localSheetId="4">#REF!</definedName>
    <definedName name="_xlnm.Print_Area" localSheetId="2">'МП (25.05)'!$C$1:$CR$40</definedName>
    <definedName name="_xlnm.Print_Area" localSheetId="3">'МП (31.05)'!$C$1:$CR$40</definedName>
    <definedName name="_xlnm.Print_Area" localSheetId="1">'МП old'!$B$1:$CQ$40</definedName>
    <definedName name="_xlnm.Print_Area" localSheetId="0">СТАТИСТИКА!$B$3:$DV$32</definedName>
    <definedName name="_xlnm.Print_Area" localSheetId="5">#REF!</definedName>
    <definedName name="_xlnm.Print_Area">#REF!</definedName>
    <definedName name="Объемная_скидка" localSheetId="4">#REF!</definedName>
    <definedName name="Объемная_скидка" localSheetId="5">#REF!</definedName>
    <definedName name="Объемная_скидка">#REF!</definedName>
    <definedName name="Одна" localSheetId="4">'[40]От Юли'!#REF!</definedName>
    <definedName name="Одна" localSheetId="5">'[40]От Юли'!#REF!</definedName>
    <definedName name="Одна">'[40]От Юли'!#REF!</definedName>
    <definedName name="отЛариной" localSheetId="4">Segmento!отЛариной</definedName>
    <definedName name="отЛариной" localSheetId="3">'МП (31.05)'!отЛариной</definedName>
    <definedName name="отЛариной" localSheetId="5">'Таргетинги social'!отЛариной</definedName>
    <definedName name="отЛариной" localSheetId="9">'ТТ соц.сети'!отЛариной</definedName>
    <definedName name="отЛариной">[0]!отЛариной</definedName>
    <definedName name="отЛариной_1" localSheetId="4">Segmento!отЛариной_1</definedName>
    <definedName name="отЛариной_1" localSheetId="3">'МП (31.05)'!отЛариной_1</definedName>
    <definedName name="отЛариной_1" localSheetId="5">'Таргетинги social'!отЛариной_1</definedName>
    <definedName name="отЛариной_1" localSheetId="9">'ТТ соц.сети'!отЛариной_1</definedName>
    <definedName name="отЛариной_1">отЛариной_1</definedName>
    <definedName name="п" localSheetId="4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5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9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ерекрытие_местными_каналами" localSheetId="4">#REF!</definedName>
    <definedName name="перекрытие_местными_каналами" localSheetId="5">#REF!</definedName>
    <definedName name="перекрытие_местными_каналами">#REF!</definedName>
    <definedName name="Период_размещения" localSheetId="4">#REF!</definedName>
    <definedName name="Период_размещения" localSheetId="5">#REF!</definedName>
    <definedName name="Период_размещения">#REF!</definedName>
    <definedName name="ПериодПроведения" localSheetId="2">#REF!</definedName>
    <definedName name="ПериодПроведения" localSheetId="3">#REF!</definedName>
    <definedName name="ПериодПроведения" localSheetId="1">#REF!</definedName>
    <definedName name="ПериодПроведения" localSheetId="0">#REF!</definedName>
    <definedName name="ПериодПроведения" localSheetId="8">#REF!</definedName>
    <definedName name="ПериодПроведения">#REF!</definedName>
    <definedName name="Площадка" localSheetId="5">#REF!</definedName>
    <definedName name="Площадка">#REF!</definedName>
    <definedName name="ПЛОЩАДКА_Moble" localSheetId="5">#REF!</definedName>
    <definedName name="ПЛОЩАДКА_Moble">#REF!</definedName>
    <definedName name="ПЛОЩАДКА_SEA">[41]!ПЛОЩАДКА_КОНТЕКСТ[ПЛОЩАДКА_SEA]</definedName>
    <definedName name="ПоказыватьЦены" localSheetId="2">#REF!</definedName>
    <definedName name="ПоказыватьЦены" localSheetId="3">#REF!</definedName>
    <definedName name="ПоказыватьЦены" localSheetId="1">#REF!</definedName>
    <definedName name="ПоказыватьЦены" localSheetId="0">#REF!</definedName>
    <definedName name="ПоказыватьЦены" localSheetId="8">#REF!</definedName>
    <definedName name="ПоказыватьЦены">#REF!</definedName>
    <definedName name="пр" hidden="1">#REF!</definedName>
    <definedName name="пра" localSheetId="4">Segmento!пра</definedName>
    <definedName name="пра" localSheetId="3">'МП (31.05)'!пра</definedName>
    <definedName name="пра" localSheetId="5">'Таргетинги social'!пра</definedName>
    <definedName name="пра" localSheetId="9">'ТТ соц.сети'!пра</definedName>
    <definedName name="пра">[0]!пра</definedName>
    <definedName name="пра_1" localSheetId="4">Segmento!пра_1</definedName>
    <definedName name="пра_1" localSheetId="3">'МП (31.05)'!пра_1</definedName>
    <definedName name="пра_1" localSheetId="5">'Таргетинги social'!пра_1</definedName>
    <definedName name="пра_1" localSheetId="9">'ТТ соц.сети'!пра_1</definedName>
    <definedName name="пра_1">пра_1</definedName>
    <definedName name="прайм" localSheetId="4">#REF!</definedName>
    <definedName name="прайм" localSheetId="5">#REF!</definedName>
    <definedName name="прайм" localSheetId="9">#REF!</definedName>
    <definedName name="прайм">#REF!</definedName>
    <definedName name="Приложение" localSheetId="2">#REF!</definedName>
    <definedName name="Приложение" localSheetId="3">#REF!</definedName>
    <definedName name="Приложение" localSheetId="1">#REF!</definedName>
    <definedName name="Приложение" localSheetId="0">#REF!</definedName>
    <definedName name="Приложение">#REF!</definedName>
    <definedName name="ПроцентПрибылиМедиаплана" localSheetId="2">#REF!</definedName>
    <definedName name="ПроцентПрибылиМедиаплана" localSheetId="3">#REF!</definedName>
    <definedName name="ПроцентПрибылиМедиаплана" localSheetId="1">#REF!</definedName>
    <definedName name="ПроцентПрибылиМедиаплана" localSheetId="0">#REF!</definedName>
    <definedName name="ПроцентПрибылиМедиаплана">#REF!</definedName>
    <definedName name="ПССР" localSheetId="4">Segmento!ПССР</definedName>
    <definedName name="ПССР" localSheetId="3">'МП (31.05)'!ПССР</definedName>
    <definedName name="ПССР" localSheetId="5">'Таргетинги social'!ПССР</definedName>
    <definedName name="ПССР" localSheetId="9">'ТТ соц.сети'!ПССР</definedName>
    <definedName name="ПССР">[0]!ПССР</definedName>
    <definedName name="ПССР_1" localSheetId="4">Segmento!ПССР_1</definedName>
    <definedName name="ПССР_1" localSheetId="3">'МП (31.05)'!ПССР_1</definedName>
    <definedName name="ПССР_1" localSheetId="5">'Таргетинги social'!ПССР_1</definedName>
    <definedName name="ПССР_1" localSheetId="9">'ТТ соц.сети'!ПССР_1</definedName>
    <definedName name="ПССР_1">ПССР_1</definedName>
    <definedName name="р" localSheetId="4">#REF!</definedName>
    <definedName name="р" localSheetId="5">#REF!</definedName>
    <definedName name="р" localSheetId="8">#REF!</definedName>
    <definedName name="р">#REF!</definedName>
    <definedName name="РАЗМЕР_SEA">[41]!РАЗМЕР_КОНТЕКСТ[[#All],[РАЗМЕР_SEA]]</definedName>
    <definedName name="Рамеко" localSheetId="4">Segmento!Рамеко</definedName>
    <definedName name="Рамеко" localSheetId="3">'МП (31.05)'!Рамеко</definedName>
    <definedName name="Рамеко" localSheetId="5">'Таргетинги social'!Рамеко</definedName>
    <definedName name="Рамеко" localSheetId="9">'ТТ соц.сети'!Рамеко</definedName>
    <definedName name="Рамеко">[0]!Рамеко</definedName>
    <definedName name="Рамеко_1" localSheetId="4">Segmento!Рамеко_1</definedName>
    <definedName name="Рамеко_1" localSheetId="3">'МП (31.05)'!Рамеко_1</definedName>
    <definedName name="Рамеко_1" localSheetId="5">'Таргетинги social'!Рамеко_1</definedName>
    <definedName name="Рамеко_1" localSheetId="9">'ТТ соц.сети'!Рамеко_1</definedName>
    <definedName name="Рамеко_1">Рамеко_1</definedName>
    <definedName name="Регионы_">'[42]Прайс-лист'!$A$17:$A$41</definedName>
    <definedName name="Рекламодатель" localSheetId="2">#REF!</definedName>
    <definedName name="Рекламодатель" localSheetId="3">#REF!</definedName>
    <definedName name="Рекламодатель" localSheetId="1">#REF!</definedName>
    <definedName name="Рекламодатель" localSheetId="0">#REF!</definedName>
    <definedName name="Рекламодатель" localSheetId="8">#REF!</definedName>
    <definedName name="Рекламодатель">#REF!</definedName>
    <definedName name="_xlnm.Recorder">#REF!</definedName>
    <definedName name="РР" localSheetId="4">Segmento!РР</definedName>
    <definedName name="РР" localSheetId="3">'МП (31.05)'!РР</definedName>
    <definedName name="РР" localSheetId="5">'Таргетинги social'!РР</definedName>
    <definedName name="РР" localSheetId="9">'ТТ соц.сети'!РР</definedName>
    <definedName name="РР">[0]!РР</definedName>
    <definedName name="РР_1" localSheetId="4">Segmento!РР_1</definedName>
    <definedName name="РР_1" localSheetId="3">'МП (31.05)'!РР_1</definedName>
    <definedName name="РР_1" localSheetId="5">'Таргетинги social'!РР_1</definedName>
    <definedName name="РР_1" localSheetId="9">'ТТ соц.сети'!РР_1</definedName>
    <definedName name="РР_1">РР_1</definedName>
    <definedName name="с2" localSheetId="4">#REF!</definedName>
    <definedName name="с2" localSheetId="5">#REF!</definedName>
    <definedName name="с2" localSheetId="9">#REF!</definedName>
    <definedName name="с2">#REF!</definedName>
    <definedName name="Сеанс_1" localSheetId="4">#REF!</definedName>
    <definedName name="Сеанс_1" localSheetId="5">#REF!</definedName>
    <definedName name="Сеанс_1">#REF!</definedName>
    <definedName name="Сеанс_10" localSheetId="4">#REF!</definedName>
    <definedName name="Сеанс_10" localSheetId="5">#REF!</definedName>
    <definedName name="Сеанс_10">#REF!</definedName>
    <definedName name="Сеанс_11">#REF!</definedName>
    <definedName name="Сеанс_12">#REF!</definedName>
    <definedName name="Сеанс_13">#REF!</definedName>
    <definedName name="Сеанс_14">#REF!</definedName>
    <definedName name="Сеанс_15">#REF!</definedName>
    <definedName name="Сеанс_16">#REF!</definedName>
    <definedName name="Сеанс_17">#REF!</definedName>
    <definedName name="Сеанс_18">#REF!</definedName>
    <definedName name="Сеанс_19">#REF!</definedName>
    <definedName name="Сеанс_2">#REF!</definedName>
    <definedName name="Сеанс_20">#REF!</definedName>
    <definedName name="Сеанс_21">#REF!</definedName>
    <definedName name="Сеанс_22">#REF!</definedName>
    <definedName name="Сеанс_23">#REF!</definedName>
    <definedName name="Сеанс_24">#REF!</definedName>
    <definedName name="Сеанс_25">#REF!</definedName>
    <definedName name="Сеанс_26">#REF!</definedName>
    <definedName name="Сеанс_27">#REF!</definedName>
    <definedName name="Сеанс_28">#REF!</definedName>
    <definedName name="Сеанс_29">#REF!</definedName>
    <definedName name="Сеанс_3">#REF!</definedName>
    <definedName name="Сеанс_30">#REF!</definedName>
    <definedName name="Сеанс_31">#REF!</definedName>
    <definedName name="Сеанс_32">#REF!</definedName>
    <definedName name="Сеанс_33">#REF!</definedName>
    <definedName name="Сеанс_34">#REF!</definedName>
    <definedName name="Сеанс_35">#REF!</definedName>
    <definedName name="Сеанс_36">#REF!</definedName>
    <definedName name="Сеанс_37">#REF!</definedName>
    <definedName name="Сеанс_38">#REF!</definedName>
    <definedName name="Сеанс_39">#REF!</definedName>
    <definedName name="Сеанс_4">#REF!</definedName>
    <definedName name="Сеанс_40">#REF!</definedName>
    <definedName name="Сеанс_41">#REF!</definedName>
    <definedName name="Сеанс_42">#REF!</definedName>
    <definedName name="Сеанс_5">#REF!</definedName>
    <definedName name="Сеанс_6">#REF!</definedName>
    <definedName name="Сеанс_7">#REF!</definedName>
    <definedName name="Сеанс_8">#REF!</definedName>
    <definedName name="Сеанс_9">#REF!</definedName>
    <definedName name="ски">#REF!</definedName>
    <definedName name="скид">#REF!</definedName>
    <definedName name="скидк">#REF!</definedName>
    <definedName name="скидка">#REF!</definedName>
    <definedName name="скидочка">#REF!</definedName>
    <definedName name="скис1">#REF!</definedName>
    <definedName name="сс">'[33]Кволити ОРТ окт 4 окт '!$AI$8,'[33]Кволити ОРТ окт 4 окт '!$AI$10,'[33]Кволити ОРТ окт 4 окт '!$AI$12,'[33]Кволити ОРТ окт 4 окт '!$AI$14,'[33]Кволити ОРТ окт 4 окт '!$AI$16,'[33]Кволити ОРТ окт 4 окт '!$AI$18,'[33]Кволити ОРТ окт 4 окт '!$AI$20</definedName>
    <definedName name="Статус">[41]!Таблица3[[#All],[Столбец1]]</definedName>
    <definedName name="Стоимость" localSheetId="4">#REF!</definedName>
    <definedName name="Стоимость" localSheetId="5">#REF!</definedName>
    <definedName name="Стоимость">#REF!</definedName>
    <definedName name="Стоимость_адаптации" localSheetId="4">#REF!</definedName>
    <definedName name="Стоимость_адаптации" localSheetId="5">#REF!</definedName>
    <definedName name="Стоимость_адаптации">#REF!</definedName>
    <definedName name="Стоимость_тиражирования" localSheetId="4">#REF!</definedName>
    <definedName name="Стоимость_тиражирования" localSheetId="5">#REF!</definedName>
    <definedName name="Стоимость_тиражирования">#REF!</definedName>
    <definedName name="СтоимостьСоСкидками">#REF!</definedName>
    <definedName name="сч" localSheetId="2">#REF!</definedName>
    <definedName name="сч" localSheetId="3">#REF!</definedName>
    <definedName name="сч" localSheetId="1">#REF!</definedName>
    <definedName name="сч" localSheetId="0">#REF!</definedName>
    <definedName name="сч">#REF!</definedName>
    <definedName name="ТрафикМенеджер" localSheetId="2">#REF!</definedName>
    <definedName name="ТрафикМенеджер" localSheetId="3">#REF!</definedName>
    <definedName name="ТрафикМенеджер" localSheetId="1">#REF!</definedName>
    <definedName name="ТрафикМенеджер" localSheetId="0">#REF!</definedName>
    <definedName name="ТрафикМенеджер">#REF!</definedName>
    <definedName name="тт">'[33]Кволити РТР окт 4 окт'!$AI$8,'[33]Кволити РТР окт 4 окт'!$AI$10,'[33]Кволити РТР окт 4 окт'!$AI$12,'[33]Кволити РТР окт 4 окт'!$AI$14,'[33]Кволити РТР окт 4 окт'!$AI$16,'[33]Кволити РТР окт 4 окт'!$AI$18,'[33]Кволити РТР окт 4 окт'!$AI$20,'[33]Кволити РТР окт 4 окт'!$AI$22,'[33]Кволити РТР окт 4 окт'!$AI$24,'[33]Кволити РТР окт 4 окт'!$AI$26</definedName>
    <definedName name="у">'[33]Итали ОРТ сен 28 сен'!$AI$8,'[33]Итали ОРТ сен 28 сен'!$AI$10,'[33]Итали ОРТ сен 28 сен'!$AI$12,'[33]Итали ОРТ сен 28 сен'!$AI$14,'[33]Итали ОРТ сен 28 сен'!$AI$16,'[33]Итали ОРТ сен 28 сен'!$AI$18,'[33]Итали ОРТ сен 28 сен'!$AI$20,'[33]Итали ОРТ сен 28 сен'!$AI$22,'[33]Итали ОРТ сен 28 сен'!$AI$24,'[33]Итали ОРТ сен 28 сен'!$AI$26,'[33]Итали ОРТ сен 28 сен'!$AI$28,'[33]Итали ОРТ сен 28 сен'!$AI$30,'[33]Итали ОРТ сен 28 сен'!$AI$32,'[33]Итали ОРТ сен 28 сен'!$AI$34,'[33]Итали ОРТ сен 28 сен'!$AI$36,'[33]Итали ОРТ сен 28 сен'!$AI$38</definedName>
    <definedName name="ук" localSheetId="4">#REF!</definedName>
    <definedName name="ук" localSheetId="5">#REF!</definedName>
    <definedName name="ук">#REF!</definedName>
    <definedName name="уу">'[33]Кволити ОРТ сен 4 окт'!$AI$8,'[33]Кволити ОРТ сен 4 окт'!$AI$10,'[33]Кволити ОРТ сен 4 окт'!$AI$12,'[33]Кволити ОРТ сен 4 окт'!$AI$14,'[33]Кволити ОРТ сен 4 окт'!$AI$16,'[33]Кволити ОРТ сен 4 окт'!$AI$18,'[33]Кволити ОРТ сен 4 окт'!$AI$20,'[33]Кволити ОРТ сен 4 окт'!$AI$22,'[33]Кволити ОРТ сен 4 окт'!$AI$24,'[33]Кволити ОРТ сен 4 окт'!$AI$26,'[33]Кволити ОРТ сен 4 окт'!$AI$28,'[33]Кволити ОРТ сен 4 окт'!$AI$30</definedName>
    <definedName name="ф">'[33]Итали ОРТ окт 28 сен'!$AI$7,'[33]Итали ОРТ окт 28 сен'!$AI$9,'[33]Итали ОРТ окт 28 сен'!$AI$11,'[33]Итали ОРТ окт 28 сен'!$AI$13,'[33]Итали ОРТ окт 28 сен'!$AI$15,'[33]Итали ОРТ окт 28 сен'!$AI$17,'[33]Итали ОРТ окт 28 сен'!$AI$19,'[33]Итали ОРТ окт 28 сен'!$AI$21,'[33]Итали ОРТ окт 28 сен'!$AI$23,'[33]Итали ОРТ окт 28 сен'!$AI$25,'[33]Итали ОРТ окт 28 сен'!$AI$27,'[33]Итали ОРТ окт 28 сен'!$AI$29,'[33]Итали ОРТ окт 28 сен'!$AI$31,'[33]Итали ОРТ окт 28 сен'!$AI$33,'[33]Итали ОРТ окт 28 сен'!$AI$35,'[33]Итали ОРТ окт 28 сен'!$AI$37,'[33]Итали ОРТ окт 28 сен'!$AI$39,'[33]Итали ОРТ окт 28 сен'!$AI$41,'[33]Итали ОРТ окт 28 сен'!$AI$43,'[33]Итали ОРТ окт 28 сен'!$AI$45,'[33]Итали ОРТ окт 28 сен'!$AI$47,'[33]Итали ОРТ окт 28 сен'!$AI$49</definedName>
    <definedName name="формат_вещания" localSheetId="4">#REF!</definedName>
    <definedName name="формат_вещания" localSheetId="5">#REF!</definedName>
    <definedName name="формат_вещания">#REF!</definedName>
    <definedName name="ФОРМАТ_ОБЪЯВЛЕНИЯ_SEA">[41]!ФОРМАТ_ОБЪЯВЛЕНИЯ_КОНТЕКСТ[[#All],[ФОРМАТ_ОБЪЯВЛЕНИЯ_SEA]]</definedName>
    <definedName name="фы" localSheetId="4">#REF!</definedName>
    <definedName name="фы" localSheetId="5">#REF!</definedName>
    <definedName name="фы">#REF!</definedName>
    <definedName name="х" localSheetId="4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 localSheetId="5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ронометраж" localSheetId="4">#REF!</definedName>
    <definedName name="Хронометраж" localSheetId="5">#REF!</definedName>
    <definedName name="Хронометраж">#REF!</definedName>
    <definedName name="хх" localSheetId="4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 localSheetId="5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ц" localSheetId="4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 localSheetId="5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у" localSheetId="4">#REF!</definedName>
    <definedName name="цу" localSheetId="5">#REF!</definedName>
    <definedName name="цу">#REF!</definedName>
    <definedName name="цц" localSheetId="4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 localSheetId="5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чч" localSheetId="4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 localSheetId="5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ш" localSheetId="4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 localSheetId="5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анс" localSheetId="4">Segmento!шанс</definedName>
    <definedName name="шанс" localSheetId="3">'МП (31.05)'!шанс</definedName>
    <definedName name="шанс" localSheetId="5">'Таргетинги social'!шанс</definedName>
    <definedName name="шанс" localSheetId="9">'ТТ соц.сети'!шанс</definedName>
    <definedName name="шанс">[0]!шанс</definedName>
    <definedName name="шанс_1" localSheetId="4">Segmento!шанс_1</definedName>
    <definedName name="шанс_1" localSheetId="3">'МП (31.05)'!шанс_1</definedName>
    <definedName name="шанс_1" localSheetId="5">'Таргетинги social'!шанс_1</definedName>
    <definedName name="шанс_1" localSheetId="9">'ТТ соц.сети'!шанс_1</definedName>
    <definedName name="шанс_1">шанс_1</definedName>
    <definedName name="Шансон" localSheetId="4">Segmento!Шансон</definedName>
    <definedName name="Шансон" localSheetId="3">'МП (31.05)'!Шансон</definedName>
    <definedName name="Шансон" localSheetId="5">'Таргетинги social'!Шансон</definedName>
    <definedName name="Шансон" localSheetId="9">'ТТ соц.сети'!Шансон</definedName>
    <definedName name="Шансон">[0]!Шансон</definedName>
    <definedName name="Шансон_1" localSheetId="4">Segmento!Шансон_1</definedName>
    <definedName name="Шансон_1" localSheetId="3">'МП (31.05)'!Шансон_1</definedName>
    <definedName name="Шансон_1" localSheetId="5">'Таргетинги social'!Шансон_1</definedName>
    <definedName name="Шансон_1" localSheetId="9">'ТТ соц.сети'!Шансон_1</definedName>
    <definedName name="Шансон_1">Шансон_1</definedName>
    <definedName name="шш" localSheetId="4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5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9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щ" localSheetId="4">#REF!</definedName>
    <definedName name="шщ" localSheetId="5">#REF!</definedName>
    <definedName name="шщ">#REF!</definedName>
    <definedName name="щ">'[33]Итали РТР сен 28 сен'!$AI$8,'[33]Итали РТР сен 28 сен'!$AI$10,'[33]Итали РТР сен 28 сен'!$AI$12,'[33]Итали РТР сен 28 сен'!$AI$14,'[33]Итали РТР сен 28 сен'!$AI$16,'[33]Итали РТР сен 28 сен'!$AI$18,'[33]Итали РТР сен 28 сен'!$AI$20,'[33]Итали РТР сен 28 сен'!$AI$22,'[33]Итали РТР сен 28 сен'!$AI$24,'[33]Итали РТР сен 28 сен'!$AI$26,'[33]Итали РТР сен 28 сен'!$AI$28,'[33]Итали РТР сен 28 сен'!$AI$30,'[33]Итали РТР сен 28 сен'!$AI$32,'[33]Итали РТР сен 28 сен'!$AI$34,'[33]Итали РТР сен 28 сен'!$AI$36,'[33]Итали РТР сен 28 сен'!$AI$38,'[33]Итали РТР сен 28 сен'!$AI$40,'[33]Итали РТР сен 28 сен'!$AI$42,'[33]Итали РТР сен 28 сен'!$AI$44,'[33]Итали РТР сен 28 сен'!$AI$46,'[33]Итали РТР сен 28 сен'!$AI$48,'[33]Итали РТР сен 28 сен'!$AI$50,'[33]Итали РТР сен 28 сен'!$AI$52</definedName>
    <definedName name="щз" localSheetId="4">#REF!</definedName>
    <definedName name="щз" localSheetId="5">#REF!</definedName>
    <definedName name="щз">#REF!</definedName>
    <definedName name="щщ">'[33]Кволити СТС сен 4 окт'!$AI$8,'[33]Кволити СТС сен 4 окт'!$AI$10,'[33]Кволити СТС сен 4 окт'!$AI$12,'[33]Кволити СТС сен 4 окт'!$AI$14,'[33]Кволити СТС сен 4 окт'!$AI$16,'[33]Кволити СТС сен 4 окт'!$AI$18,'[33]Кволити СТС сен 4 окт'!$AI$20,'[33]Кволити СТС сен 4 окт'!$AI$22,'[33]Кволити СТС сен 4 окт'!$AI$24,'[33]Кволити СТС сен 4 окт'!$AI$26,'[33]Кволити СТС сен 4 окт'!$AI$28,'[33]Кволити СТС сен 4 окт'!$AI$30,'[33]Кволити СТС сен 4 окт'!$AI$32,'[33]Кволити СТС сен 4 окт'!$AI$34,'[33]Кволити СТС сен 4 окт'!$AI$36,'[33]Кволити СТС сен 4 окт'!$AI$38,'[33]Кволити СТС сен 4 окт'!$AI$40,'[33]Кволити СТС сен 4 окт'!$AI$42</definedName>
    <definedName name="ъ">'[33]Итали СТС авг 28 сен'!$AI$8,'[33]Итали СТС авг 28 сен'!$AI$10,'[33]Итали СТС авг 28 сен'!$AI$12,'[33]Итали СТС авг 28 сен'!$AI$14,'[33]Итали СТС авг 28 сен'!$AI$16,'[33]Итали СТС авг 28 сен'!$AI$18,'[33]Итали СТС авг 28 сен'!$AI$20,'[33]Итали СТС авг 28 сен'!$AI$22</definedName>
    <definedName name="ъъ">'[33]Кволити ТВ6 сен  4 окт'!$AI$8,'[33]Кволити ТВ6 сен  4 окт'!$AI$10,'[33]Кволити ТВ6 сен  4 окт'!$AI$12,'[33]Кволити ТВ6 сен  4 окт'!$AI$14,'[33]Кволити ТВ6 сен  4 окт'!$AI$16,'[33]Кволити ТВ6 сен  4 окт'!$AI$18,'[33]Кволити ТВ6 сен  4 окт'!$AI$20,'[33]Кволити ТВ6 сен  4 окт'!$AI$22,'[33]Кволити ТВ6 сен  4 окт'!$AI$24,'[33]Кволити ТВ6 сен  4 окт'!$AI$26,'[33]Кволити ТВ6 сен  4 окт'!$AI$28,'[33]Кволити ТВ6 сен  4 окт'!$AI$30,'[33]Кволити ТВ6 сен  4 окт'!$AI$32,'[33]Кволити ТВ6 сен  4 окт'!$AI$34,'[33]Кволити ТВ6 сен  4 окт'!$AI$36,'[33]Кволити ТВ6 сен  4 окт'!$AI$38</definedName>
    <definedName name="ы" localSheetId="4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 localSheetId="5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выв" localSheetId="4" hidden="1">{#N/A,#N/A,TRUE,"Пресса";#N/A,#N/A,TRUE,"Метро";#N/A,#N/A,TRUE,"Щиты";#N/A,#N/A,TRUE,"График";#N/A,#N/A,TRUE,"График"}</definedName>
    <definedName name="ывыв" localSheetId="3" hidden="1">{#N/A,#N/A,TRUE,"Пресса";#N/A,#N/A,TRUE,"Метро";#N/A,#N/A,TRUE,"Щиты";#N/A,#N/A,TRUE,"График";#N/A,#N/A,TRUE,"График"}</definedName>
    <definedName name="ывыв" localSheetId="5" hidden="1">{#N/A,#N/A,TRUE,"Пресса";#N/A,#N/A,TRUE,"Метро";#N/A,#N/A,TRUE,"Щиты";#N/A,#N/A,TRUE,"График";#N/A,#N/A,TRUE,"График"}</definedName>
    <definedName name="ывыв" localSheetId="9" hidden="1">{#N/A,#N/A,TRUE,"Пресса";#N/A,#N/A,TRUE,"Метро";#N/A,#N/A,TRUE,"Щиты";#N/A,#N/A,TRUE,"График";#N/A,#N/A,TRUE,"График"}</definedName>
    <definedName name="ывыв" hidden="1">{#N/A,#N/A,TRUE,"Пресса";#N/A,#N/A,TRUE,"Метро";#N/A,#N/A,TRUE,"Щиты";#N/A,#N/A,TRUE,"График";#N/A,#N/A,TRUE,"График"}</definedName>
    <definedName name="ьь">'[33]Кволити ТВ-6 окт 4 окт'!$AI$7,'[33]Кволити ТВ-6 окт 4 окт'!$AI$9,'[33]Кволити ТВ-6 окт 4 окт'!$AI$11,'[33]Кволити ТВ-6 окт 4 окт'!$AI$13,'[33]Кволити ТВ-6 окт 4 окт'!$AI$15,'[33]Кволити ТВ-6 окт 4 окт'!$AI$17,'[33]Кволити ТВ-6 окт 4 окт'!$AI$19,'[33]Кволити ТВ-6 окт 4 окт'!$AI$21,'[33]Кволити ТВ-6 окт 4 окт'!$AI$23,'[33]Кволити ТВ-6 окт 4 окт'!$AI$25,'[33]Кволити ТВ-6 окт 4 окт'!$AI$27,'[33]Кволити ТВ-6 окт 4 окт'!$AI$29,'[33]Кволити ТВ-6 окт 4 окт'!$AI$31,'[33]Кволити ТВ-6 окт 4 окт'!$AI$33,'[33]Кволити ТВ-6 окт 4 окт'!$AI$35,'[33]Кволити ТВ-6 окт 4 окт'!$AI$37,'[33]Кволити ТВ-6 окт 4 окт'!$AI$39,'[33]Кволити ТВ-6 окт 4 окт'!$AI$41,'[33]Кволити ТВ-6 окт 4 окт'!$AI$43,'[33]Кволити ТВ-6 окт 4 окт'!$AI$45,'[33]Кволити ТВ-6 окт 4 окт'!$AI$47</definedName>
    <definedName name="э" localSheetId="4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 localSheetId="5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ЮрлицоРекламодателя" localSheetId="2">#REF!</definedName>
    <definedName name="ЮрлицоРекламодателя" localSheetId="3">#REF!</definedName>
    <definedName name="ЮрлицоРекламодателя" localSheetId="1">#REF!</definedName>
    <definedName name="ЮрлицоРекламодателя" localSheetId="0">#REF!</definedName>
    <definedName name="ЮрлицоРекламодателя" localSheetId="8">#REF!</definedName>
    <definedName name="ЮрлицоРекламодателя">#REF!</definedName>
    <definedName name="юю">'[33]Кволити ТВ-6 окт 4 окт'!$AI$8,'[33]Кволити ТВ-6 окт 4 окт'!$AI$10,'[33]Кволити ТВ-6 окт 4 окт'!$AI$12,'[33]Кволити ТВ-6 окт 4 окт'!$AI$14,'[33]Кволити ТВ-6 окт 4 окт'!$AI$16,'[33]Кволити ТВ-6 окт 4 окт'!$AI$18,'[33]Кволити ТВ-6 окт 4 окт'!$AI$20,'[33]Кволити ТВ-6 окт 4 окт'!$AI$22,'[33]Кволити ТВ-6 окт 4 окт'!$AI$24,'[33]Кволити ТВ-6 окт 4 окт'!$AI$26,'[33]Кволити ТВ-6 окт 4 окт'!$AI$28,'[33]Кволити ТВ-6 окт 4 окт'!$AI$30,'[33]Кволити ТВ-6 окт 4 окт'!$AI$32,'[33]Кволити ТВ-6 окт 4 окт'!$AI$34,'[33]Кволити ТВ-6 окт 4 окт'!$AI$36,'[33]Кволити ТВ-6 окт 4 окт'!$AI$38,'[33]Кволити ТВ-6 окт 4 окт'!$AI$40,'[33]Кволити ТВ-6 окт 4 окт'!$AI$42,'[33]Кволити ТВ-6 окт 4 окт'!$AI$44,'[33]Кволити ТВ-6 окт 4 окт'!$AI$46,'[33]Кволити ТВ-6 окт 4 окт'!$AI$48</definedName>
    <definedName name="я">'[33]Итали ТВ6 окт 28 сен'!$AI$8,'[33]Итали ТВ6 окт 28 сен'!$AI$10,'[33]Итали ТВ6 окт 28 сен'!$AI$12,'[33]Итали ТВ6 окт 28 сен'!$AI$14,'[33]Итали ТВ6 окт 28 сен'!$AI$16,'[33]Итали ТВ6 окт 28 сен'!$AI$18,'[33]Итали ТВ6 окт 28 сен'!$AI$20,'[33]Итали ТВ6 окт 28 сен'!$AI$22,'[33]Итали ТВ6 окт 28 сен'!$AI$24,'[33]Итали ТВ6 окт 28 сен'!$AI$26,'[33]Итали ТВ6 окт 28 сен'!$AI$28,'[33]Итали ТВ6 окт 28 сен'!$AI$30,'[33]Итали ТВ6 окт 28 сен'!$AI$32,'[33]Итали ТВ6 окт 28 сен'!$AI$34,'[33]Итали ТВ6 окт 28 сен'!$AI$36,'[33]Итали ТВ6 окт 28 сен'!$AI$38,'[33]Итали ТВ6 окт 28 сен'!$AI$40,'[33]Итали ТВ6 окт 28 сен'!$AI$42,'[33]Итали ТВ6 окт 28 сен'!$AI$44,'[33]Итали ТВ6 окт 28 сен'!$AI$46,'[33]Итали ТВ6 окт 28 сен'!$AI$48,'[33]Итали ТВ6 окт 28 сен'!$AI$50,'[33]Итали ТВ6 окт 28 сен'!$AI$52,'[33]Итали ТВ6 окт 28 сен'!$AI$54,'[33]Итали ТВ6 окт 28 сен'!$AI$56,'[33]Итали ТВ6 окт 28 сен'!$AI$58,'[33]Итали ТВ6 окт 28 сен'!$AI$60,'[33]Итали ТВ6 окт 28 сен'!$AI$62,'[33]Итали ТВ6 окт 28 сен'!$AI$64,'[33]Итали ТВ6 окт 28 сен'!$AI$66,'[33]Итали ТВ6 окт 28 сен'!$AI$68,'[33]Итали ТВ6 окт 28 сен'!$AI$70,'[33]Итали ТВ6 окт 28 сен'!$AI$72,'[33]Итали ТВ6 окт 28 сен'!$AI$74</definedName>
    <definedName name="яя">'[33]Кволити ОРТ окт 4 окт '!$AI$7,'[33]Кволити ОРТ окт 4 окт '!$AI$9,'[33]Кволити ОРТ окт 4 окт '!$AI$11,'[33]Кволити ОРТ окт 4 окт '!$AI$13,'[33]Кволити ОРТ окт 4 окт '!$AI$15,'[33]Кволити ОРТ окт 4 окт '!$AI$17,'[33]Кволити ОРТ окт 4 окт '!$AI$19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0" i="87" l="1"/>
  <c r="Q26" i="87" l="1"/>
  <c r="Q25" i="87"/>
  <c r="R20" i="87"/>
  <c r="S19" i="87"/>
  <c r="AF17" i="87"/>
  <c r="AG17" i="87" s="1"/>
  <c r="BE16" i="87"/>
  <c r="BD16" i="87"/>
  <c r="BA16" i="87"/>
  <c r="J16" i="87" s="1"/>
  <c r="L16" i="87" s="1"/>
  <c r="AZ16" i="87"/>
  <c r="V16" i="87"/>
  <c r="T16" i="87"/>
  <c r="Z16" i="87" s="1"/>
  <c r="R16" i="87"/>
  <c r="Q16" i="87"/>
  <c r="D16" i="87"/>
  <c r="BH15" i="87"/>
  <c r="BG15" i="87"/>
  <c r="BE15" i="87"/>
  <c r="J15" i="87" s="1"/>
  <c r="L15" i="87" s="1"/>
  <c r="AD15" i="87"/>
  <c r="Z15" i="87"/>
  <c r="T15" i="87" s="1"/>
  <c r="R15" i="87"/>
  <c r="S15" i="87" s="1"/>
  <c r="D15" i="87"/>
  <c r="BH14" i="87"/>
  <c r="BG14" i="87"/>
  <c r="BE14" i="87"/>
  <c r="J14" i="87" s="1"/>
  <c r="L14" i="87" s="1"/>
  <c r="AD14" i="87"/>
  <c r="Z14" i="87"/>
  <c r="T14" i="87" s="1"/>
  <c r="R14" i="87"/>
  <c r="S14" i="87" s="1"/>
  <c r="D14" i="87"/>
  <c r="C14" i="87"/>
  <c r="C15" i="87" s="1"/>
  <c r="C16" i="87" s="1"/>
  <c r="BE13" i="87"/>
  <c r="BD13" i="87"/>
  <c r="BA13" i="87"/>
  <c r="AZ13" i="87"/>
  <c r="J13" i="87" s="1"/>
  <c r="L13" i="87" s="1"/>
  <c r="T13" i="87"/>
  <c r="X13" i="87" s="1"/>
  <c r="R13" i="87"/>
  <c r="AA13" i="87" s="1"/>
  <c r="Q13" i="87"/>
  <c r="D13" i="87"/>
  <c r="C13" i="87"/>
  <c r="BE12" i="87"/>
  <c r="BD12" i="87"/>
  <c r="J12" i="87" s="1"/>
  <c r="L12" i="87" s="1"/>
  <c r="BA12" i="87"/>
  <c r="AZ12" i="87"/>
  <c r="Z12" i="87"/>
  <c r="X12" i="87"/>
  <c r="T12" i="87"/>
  <c r="R12" i="87"/>
  <c r="R25" i="87" s="1"/>
  <c r="Q12" i="87"/>
  <c r="D12" i="87"/>
  <c r="BY11" i="87"/>
  <c r="BI11" i="87"/>
  <c r="BJ10" i="87" s="1"/>
  <c r="BJ11" i="87" s="1"/>
  <c r="BK10" i="87" s="1"/>
  <c r="BK11" i="87" s="1"/>
  <c r="BL10" i="87" s="1"/>
  <c r="BC11" i="87"/>
  <c r="BD10" i="87" s="1"/>
  <c r="BD11" i="87" s="1"/>
  <c r="BE10" i="87" s="1"/>
  <c r="BE11" i="87" s="1"/>
  <c r="BF10" i="87" s="1"/>
  <c r="BF11" i="87" s="1"/>
  <c r="BG10" i="87" s="1"/>
  <c r="AR11" i="87"/>
  <c r="CN10" i="87"/>
  <c r="CN11" i="87" s="1"/>
  <c r="CO10" i="87" s="1"/>
  <c r="CO11" i="87" s="1"/>
  <c r="CP10" i="87" s="1"/>
  <c r="CP11" i="87" s="1"/>
  <c r="CM10" i="87"/>
  <c r="CD10" i="87"/>
  <c r="CD11" i="87" s="1"/>
  <c r="CE10" i="87" s="1"/>
  <c r="CE11" i="87" s="1"/>
  <c r="CF10" i="87" s="1"/>
  <c r="CF11" i="87" s="1"/>
  <c r="CG10" i="87" s="1"/>
  <c r="CG11" i="87" s="1"/>
  <c r="CH10" i="87" s="1"/>
  <c r="CH11" i="87" s="1"/>
  <c r="CI10" i="87" s="1"/>
  <c r="CI11" i="87" s="1"/>
  <c r="CJ10" i="87" s="1"/>
  <c r="CJ11" i="87" s="1"/>
  <c r="CK10" i="87" s="1"/>
  <c r="CK11" i="87" s="1"/>
  <c r="CL10" i="87" s="1"/>
  <c r="CC10" i="87"/>
  <c r="BZ10" i="87"/>
  <c r="BZ11" i="87" s="1"/>
  <c r="CA10" i="87" s="1"/>
  <c r="CA11" i="87" s="1"/>
  <c r="CB10" i="87" s="1"/>
  <c r="BY10" i="87"/>
  <c r="BX10" i="87"/>
  <c r="BS10" i="87"/>
  <c r="BS11" i="87" s="1"/>
  <c r="BT10" i="87" s="1"/>
  <c r="BT11" i="87" s="1"/>
  <c r="BU10" i="87" s="1"/>
  <c r="BU11" i="87" s="1"/>
  <c r="BV10" i="87" s="1"/>
  <c r="BV11" i="87" s="1"/>
  <c r="BW10" i="87" s="1"/>
  <c r="BR10" i="87"/>
  <c r="BN10" i="87"/>
  <c r="BN11" i="87" s="1"/>
  <c r="BO10" i="87" s="1"/>
  <c r="BO11" i="87" s="1"/>
  <c r="BP10" i="87" s="1"/>
  <c r="BP11" i="87" s="1"/>
  <c r="BQ10" i="87" s="1"/>
  <c r="BM10" i="87"/>
  <c r="BI10" i="87"/>
  <c r="BH10" i="87"/>
  <c r="BC10" i="87"/>
  <c r="BB10" i="87"/>
  <c r="AX10" i="87"/>
  <c r="AX11" i="87" s="1"/>
  <c r="AY10" i="87" s="1"/>
  <c r="AY11" i="87" s="1"/>
  <c r="AZ10" i="87" s="1"/>
  <c r="AZ11" i="87" s="1"/>
  <c r="BA10" i="87" s="1"/>
  <c r="AW10" i="87"/>
  <c r="AS10" i="87"/>
  <c r="AS11" i="87" s="1"/>
  <c r="AT10" i="87" s="1"/>
  <c r="AT11" i="87" s="1"/>
  <c r="AU10" i="87" s="1"/>
  <c r="AU11" i="87" s="1"/>
  <c r="AV10" i="87" s="1"/>
  <c r="AF8" i="87"/>
  <c r="AF7" i="87" s="1"/>
  <c r="X20" i="87" l="1"/>
  <c r="Q15" i="87"/>
  <c r="V15" i="87"/>
  <c r="AB15" i="87" s="1"/>
  <c r="T17" i="87"/>
  <c r="AD16" i="87"/>
  <c r="Q14" i="87"/>
  <c r="V14" i="87"/>
  <c r="AB14" i="87" s="1"/>
  <c r="AC16" i="87"/>
  <c r="CV16" i="87"/>
  <c r="V12" i="87"/>
  <c r="Z13" i="87"/>
  <c r="AD13" i="87" s="1"/>
  <c r="R17" i="87"/>
  <c r="X16" i="87"/>
  <c r="X17" i="87" s="1"/>
  <c r="R26" i="87"/>
  <c r="R27" i="87" s="1"/>
  <c r="AC13" i="87"/>
  <c r="AA14" i="87"/>
  <c r="AA15" i="87"/>
  <c r="R18" i="87"/>
  <c r="AA12" i="87"/>
  <c r="CT12" i="87"/>
  <c r="CT17" i="87" s="1"/>
  <c r="CT19" i="87" s="1"/>
  <c r="AB12" i="87"/>
  <c r="CU12" i="87"/>
  <c r="CU17" i="87" s="1"/>
  <c r="CU19" i="87" s="1"/>
  <c r="S13" i="87"/>
  <c r="AA16" i="87"/>
  <c r="CT16" i="87"/>
  <c r="AB16" i="87"/>
  <c r="CU16" i="87"/>
  <c r="AE17" i="87"/>
  <c r="AC12" i="87"/>
  <c r="CV12" i="87"/>
  <c r="CV17" i="87" s="1"/>
  <c r="CV19" i="87" s="1"/>
  <c r="S12" i="87"/>
  <c r="AD12" i="87"/>
  <c r="V13" i="87"/>
  <c r="AB13" i="87" s="1"/>
  <c r="S16" i="87"/>
  <c r="R31" i="87" l="1"/>
  <c r="R32" i="87" s="1"/>
  <c r="S27" i="87"/>
  <c r="S25" i="87"/>
  <c r="AC17" i="87"/>
  <c r="X8" i="87"/>
  <c r="X7" i="87" s="1"/>
  <c r="CW19" i="87"/>
  <c r="R21" i="87"/>
  <c r="V17" i="87"/>
  <c r="Z17" i="87"/>
  <c r="S17" i="87"/>
  <c r="Y17" i="87"/>
  <c r="Q17" i="87"/>
  <c r="AA17" i="87"/>
  <c r="W17" i="87"/>
  <c r="T8" i="87"/>
  <c r="T7" i="87" s="1"/>
  <c r="S26" i="87"/>
  <c r="U17" i="87" l="1"/>
  <c r="AB17" i="87"/>
  <c r="V8" i="87"/>
  <c r="V7" i="87" s="1"/>
  <c r="R22" i="87"/>
  <c r="R23" i="87" s="1"/>
  <c r="R24" i="87" s="1"/>
  <c r="AD17" i="87"/>
  <c r="Z8" i="87"/>
  <c r="Z7" i="87" s="1"/>
  <c r="J12" i="86" l="1"/>
  <c r="J13" i="86"/>
  <c r="J16" i="86"/>
  <c r="J15" i="86"/>
  <c r="J14" i="86"/>
  <c r="Q26" i="86" l="1"/>
  <c r="Q25" i="86"/>
  <c r="S19" i="86"/>
  <c r="AF17" i="86"/>
  <c r="AG17" i="86" s="1"/>
  <c r="BE16" i="86"/>
  <c r="BD16" i="86"/>
  <c r="BA16" i="86"/>
  <c r="AZ16" i="86"/>
  <c r="L16" i="86" s="1"/>
  <c r="T16" i="86"/>
  <c r="Z16" i="86" s="1"/>
  <c r="Q16" i="86"/>
  <c r="R16" i="86" s="1"/>
  <c r="D16" i="86"/>
  <c r="BH15" i="86"/>
  <c r="BG15" i="86"/>
  <c r="BE15" i="86"/>
  <c r="L15" i="86" s="1"/>
  <c r="Z15" i="86"/>
  <c r="T15" i="86" s="1"/>
  <c r="R15" i="86"/>
  <c r="S15" i="86" s="1"/>
  <c r="D15" i="86"/>
  <c r="BH14" i="86"/>
  <c r="BG14" i="86"/>
  <c r="BE14" i="86"/>
  <c r="L14" i="86" s="1"/>
  <c r="Z14" i="86"/>
  <c r="T14" i="86"/>
  <c r="V14" i="86" s="1"/>
  <c r="R14" i="86"/>
  <c r="S14" i="86" s="1"/>
  <c r="D14" i="86"/>
  <c r="BE13" i="86"/>
  <c r="BD13" i="86"/>
  <c r="BA13" i="86"/>
  <c r="AZ13" i="86"/>
  <c r="T13" i="86"/>
  <c r="X13" i="86" s="1"/>
  <c r="Q13" i="86"/>
  <c r="R13" i="86" s="1"/>
  <c r="D13" i="86"/>
  <c r="C13" i="86"/>
  <c r="C14" i="86" s="1"/>
  <c r="C15" i="86" s="1"/>
  <c r="C16" i="86" s="1"/>
  <c r="BE12" i="86"/>
  <c r="BD12" i="86"/>
  <c r="BA12" i="86"/>
  <c r="AZ12" i="86"/>
  <c r="Z12" i="86"/>
  <c r="X12" i="86"/>
  <c r="V12" i="86"/>
  <c r="T12" i="86"/>
  <c r="R12" i="86"/>
  <c r="Q12" i="86"/>
  <c r="L12" i="86"/>
  <c r="D12" i="86"/>
  <c r="BN11" i="86"/>
  <c r="BO10" i="86" s="1"/>
  <c r="BO11" i="86" s="1"/>
  <c r="BP10" i="86" s="1"/>
  <c r="BP11" i="86" s="1"/>
  <c r="BQ10" i="86" s="1"/>
  <c r="BC11" i="86"/>
  <c r="BD10" i="86" s="1"/>
  <c r="BD11" i="86" s="1"/>
  <c r="BE10" i="86" s="1"/>
  <c r="BE11" i="86" s="1"/>
  <c r="BF10" i="86" s="1"/>
  <c r="BF11" i="86" s="1"/>
  <c r="BG10" i="86" s="1"/>
  <c r="AR11" i="86"/>
  <c r="CN10" i="86"/>
  <c r="CN11" i="86" s="1"/>
  <c r="CO10" i="86" s="1"/>
  <c r="CO11" i="86" s="1"/>
  <c r="CP10" i="86" s="1"/>
  <c r="CP11" i="86" s="1"/>
  <c r="CM10" i="86"/>
  <c r="CD10" i="86"/>
  <c r="CD11" i="86" s="1"/>
  <c r="CE10" i="86" s="1"/>
  <c r="CE11" i="86" s="1"/>
  <c r="CF10" i="86" s="1"/>
  <c r="CF11" i="86" s="1"/>
  <c r="CG10" i="86" s="1"/>
  <c r="CG11" i="86" s="1"/>
  <c r="CH10" i="86" s="1"/>
  <c r="CH11" i="86" s="1"/>
  <c r="CI10" i="86" s="1"/>
  <c r="CI11" i="86" s="1"/>
  <c r="CJ10" i="86" s="1"/>
  <c r="CJ11" i="86" s="1"/>
  <c r="CK10" i="86" s="1"/>
  <c r="CK11" i="86" s="1"/>
  <c r="CL10" i="86" s="1"/>
  <c r="CC10" i="86"/>
  <c r="BY10" i="86"/>
  <c r="BY11" i="86" s="1"/>
  <c r="BZ10" i="86" s="1"/>
  <c r="BZ11" i="86" s="1"/>
  <c r="CA10" i="86" s="1"/>
  <c r="CA11" i="86" s="1"/>
  <c r="CB10" i="86" s="1"/>
  <c r="BX10" i="86"/>
  <c r="BS10" i="86"/>
  <c r="BS11" i="86" s="1"/>
  <c r="BT10" i="86" s="1"/>
  <c r="BT11" i="86" s="1"/>
  <c r="BU10" i="86" s="1"/>
  <c r="BU11" i="86" s="1"/>
  <c r="BV10" i="86" s="1"/>
  <c r="BV11" i="86" s="1"/>
  <c r="BW10" i="86" s="1"/>
  <c r="BR10" i="86"/>
  <c r="BN10" i="86"/>
  <c r="BM10" i="86"/>
  <c r="BI10" i="86"/>
  <c r="BI11" i="86" s="1"/>
  <c r="BJ10" i="86" s="1"/>
  <c r="BJ11" i="86" s="1"/>
  <c r="BK10" i="86" s="1"/>
  <c r="BK11" i="86" s="1"/>
  <c r="BL10" i="86" s="1"/>
  <c r="BH10" i="86"/>
  <c r="BC10" i="86"/>
  <c r="BB10" i="86"/>
  <c r="AX10" i="86"/>
  <c r="AX11" i="86" s="1"/>
  <c r="AY10" i="86" s="1"/>
  <c r="AY11" i="86" s="1"/>
  <c r="AZ10" i="86" s="1"/>
  <c r="AZ11" i="86" s="1"/>
  <c r="BA10" i="86" s="1"/>
  <c r="AW10" i="86"/>
  <c r="AS10" i="86"/>
  <c r="AS11" i="86" s="1"/>
  <c r="AT10" i="86" s="1"/>
  <c r="AT11" i="86" s="1"/>
  <c r="AU10" i="86" s="1"/>
  <c r="AU11" i="86" s="1"/>
  <c r="AV10" i="86" s="1"/>
  <c r="AF8" i="86"/>
  <c r="AF7" i="86" s="1"/>
  <c r="R17" i="86" l="1"/>
  <c r="V15" i="86"/>
  <c r="AB15" i="86" s="1"/>
  <c r="Q15" i="86"/>
  <c r="AD15" i="86"/>
  <c r="AD14" i="86"/>
  <c r="Q14" i="86"/>
  <c r="L13" i="86"/>
  <c r="T17" i="86"/>
  <c r="T8" i="86" s="1"/>
  <c r="T7" i="86" s="1"/>
  <c r="S13" i="86"/>
  <c r="AC13" i="86"/>
  <c r="AA13" i="86"/>
  <c r="R25" i="86"/>
  <c r="AD16" i="86"/>
  <c r="S16" i="86"/>
  <c r="AA16" i="86"/>
  <c r="R18" i="86"/>
  <c r="R21" i="86" s="1"/>
  <c r="R26" i="86"/>
  <c r="AD12" i="86"/>
  <c r="V13" i="86"/>
  <c r="AB13" i="86" s="1"/>
  <c r="Z13" i="86"/>
  <c r="S12" i="86"/>
  <c r="V16" i="86"/>
  <c r="AB16" i="86" s="1"/>
  <c r="R20" i="86"/>
  <c r="X16" i="86"/>
  <c r="AC16" i="86" s="1"/>
  <c r="AA12" i="86"/>
  <c r="CT12" i="86"/>
  <c r="CT17" i="86" s="1"/>
  <c r="AA14" i="86"/>
  <c r="AA15" i="86"/>
  <c r="AB12" i="86"/>
  <c r="CU12" i="86"/>
  <c r="CU17" i="86" s="1"/>
  <c r="AB14" i="86"/>
  <c r="CT16" i="86"/>
  <c r="AC12" i="86"/>
  <c r="CV12" i="86"/>
  <c r="CV17" i="86" s="1"/>
  <c r="CU16" i="86"/>
  <c r="AE17" i="86"/>
  <c r="CV16" i="86"/>
  <c r="CU19" i="86" l="1"/>
  <c r="Q17" i="86"/>
  <c r="AA17" i="86"/>
  <c r="S17" i="86"/>
  <c r="Y17" i="86"/>
  <c r="W17" i="86"/>
  <c r="Z17" i="86"/>
  <c r="Z8" i="86" s="1"/>
  <c r="Z7" i="86" s="1"/>
  <c r="V17" i="86"/>
  <c r="AB17" i="86" s="1"/>
  <c r="AD13" i="86"/>
  <c r="X17" i="86"/>
  <c r="CV19" i="86"/>
  <c r="R27" i="86"/>
  <c r="S25" i="86" s="1"/>
  <c r="CT19" i="86"/>
  <c r="R22" i="86"/>
  <c r="R23" i="86" s="1"/>
  <c r="R24" i="86" s="1"/>
  <c r="U17" i="86" l="1"/>
  <c r="AD17" i="86"/>
  <c r="V8" i="86"/>
  <c r="V7" i="86" s="1"/>
  <c r="CW19" i="86"/>
  <c r="AC17" i="86"/>
  <c r="X8" i="86"/>
  <c r="X7" i="86" s="1"/>
  <c r="S26" i="86"/>
  <c r="R31" i="86"/>
  <c r="R32" i="86" s="1"/>
  <c r="S27" i="86"/>
  <c r="AA165" i="85" l="1"/>
  <c r="Z165" i="85"/>
  <c r="Y165" i="85"/>
  <c r="X165" i="85"/>
  <c r="W165" i="85"/>
  <c r="V165" i="85"/>
  <c r="U165" i="85"/>
  <c r="T165" i="85"/>
  <c r="R165" i="85"/>
  <c r="Q165" i="85"/>
  <c r="P165" i="85"/>
  <c r="O165" i="85"/>
  <c r="N165" i="85"/>
  <c r="M165" i="85"/>
  <c r="L165" i="85"/>
  <c r="K165" i="85"/>
  <c r="J165" i="85"/>
  <c r="I165" i="85"/>
  <c r="H165" i="85"/>
  <c r="G165" i="85"/>
  <c r="F165" i="85"/>
  <c r="D165" i="85"/>
  <c r="C165" i="85"/>
  <c r="B165" i="85"/>
  <c r="AA164" i="85"/>
  <c r="Z164" i="85"/>
  <c r="Y164" i="85"/>
  <c r="X164" i="85"/>
  <c r="W164" i="85"/>
  <c r="V164" i="85"/>
  <c r="U164" i="85"/>
  <c r="T164" i="85"/>
  <c r="R164" i="85"/>
  <c r="Q164" i="85"/>
  <c r="P164" i="85"/>
  <c r="O164" i="85"/>
  <c r="N164" i="85"/>
  <c r="M164" i="85"/>
  <c r="L164" i="85"/>
  <c r="K164" i="85"/>
  <c r="J164" i="85"/>
  <c r="I164" i="85"/>
  <c r="H164" i="85"/>
  <c r="G164" i="85"/>
  <c r="F164" i="85"/>
  <c r="D164" i="85"/>
  <c r="C164" i="85"/>
  <c r="B164" i="85"/>
  <c r="AA163" i="85"/>
  <c r="Z163" i="85"/>
  <c r="Y163" i="85"/>
  <c r="X163" i="85"/>
  <c r="W163" i="85"/>
  <c r="V163" i="85"/>
  <c r="U163" i="85"/>
  <c r="T163" i="85"/>
  <c r="R163" i="85"/>
  <c r="Q163" i="85"/>
  <c r="P163" i="85"/>
  <c r="O163" i="85"/>
  <c r="N163" i="85"/>
  <c r="M163" i="85"/>
  <c r="L163" i="85"/>
  <c r="K163" i="85"/>
  <c r="J163" i="85"/>
  <c r="I163" i="85"/>
  <c r="H163" i="85"/>
  <c r="G163" i="85"/>
  <c r="F163" i="85"/>
  <c r="D163" i="85"/>
  <c r="C163" i="85"/>
  <c r="B163" i="85"/>
  <c r="AA162" i="85"/>
  <c r="Z162" i="85"/>
  <c r="Y162" i="85"/>
  <c r="X162" i="85"/>
  <c r="W162" i="85"/>
  <c r="V162" i="85"/>
  <c r="U162" i="85"/>
  <c r="T162" i="85"/>
  <c r="R162" i="85"/>
  <c r="Q162" i="85"/>
  <c r="P162" i="85"/>
  <c r="O162" i="85"/>
  <c r="N162" i="85"/>
  <c r="M162" i="85"/>
  <c r="L162" i="85"/>
  <c r="K162" i="85"/>
  <c r="J162" i="85"/>
  <c r="I162" i="85"/>
  <c r="H162" i="85"/>
  <c r="G162" i="85"/>
  <c r="F162" i="85"/>
  <c r="D162" i="85"/>
  <c r="C162" i="85"/>
  <c r="B162" i="85"/>
  <c r="AA161" i="85"/>
  <c r="Z161" i="85"/>
  <c r="Y161" i="85"/>
  <c r="X161" i="85"/>
  <c r="W161" i="85"/>
  <c r="V161" i="85"/>
  <c r="U161" i="85"/>
  <c r="T161" i="85"/>
  <c r="R161" i="85"/>
  <c r="Q161" i="85"/>
  <c r="P161" i="85"/>
  <c r="O161" i="85"/>
  <c r="N161" i="85"/>
  <c r="M161" i="85"/>
  <c r="L161" i="85"/>
  <c r="K161" i="85"/>
  <c r="J161" i="85"/>
  <c r="I161" i="85"/>
  <c r="H161" i="85"/>
  <c r="G161" i="85"/>
  <c r="F161" i="85"/>
  <c r="D161" i="85"/>
  <c r="C161" i="85"/>
  <c r="B161" i="85"/>
  <c r="AA160" i="85"/>
  <c r="Z160" i="85"/>
  <c r="Y160" i="85"/>
  <c r="X160" i="85"/>
  <c r="W160" i="85"/>
  <c r="V160" i="85"/>
  <c r="U160" i="85"/>
  <c r="T160" i="85"/>
  <c r="R160" i="85"/>
  <c r="Q160" i="85"/>
  <c r="P160" i="85"/>
  <c r="O160" i="85"/>
  <c r="N160" i="85"/>
  <c r="M160" i="85"/>
  <c r="L160" i="85"/>
  <c r="K160" i="85"/>
  <c r="J160" i="85"/>
  <c r="I160" i="85"/>
  <c r="H160" i="85"/>
  <c r="G160" i="85"/>
  <c r="F160" i="85"/>
  <c r="D160" i="85"/>
  <c r="C160" i="85"/>
  <c r="B160" i="85"/>
  <c r="AA159" i="85"/>
  <c r="Z159" i="85"/>
  <c r="Y159" i="85"/>
  <c r="X159" i="85"/>
  <c r="W159" i="85"/>
  <c r="V159" i="85"/>
  <c r="U159" i="85"/>
  <c r="T159" i="85"/>
  <c r="R159" i="85"/>
  <c r="Q159" i="85"/>
  <c r="P159" i="85"/>
  <c r="O159" i="85"/>
  <c r="N159" i="85"/>
  <c r="M159" i="85"/>
  <c r="L159" i="85"/>
  <c r="K159" i="85"/>
  <c r="J159" i="85"/>
  <c r="I159" i="85"/>
  <c r="H159" i="85"/>
  <c r="G159" i="85"/>
  <c r="F159" i="85"/>
  <c r="D159" i="85"/>
  <c r="C159" i="85"/>
  <c r="B159" i="85"/>
  <c r="AA158" i="85"/>
  <c r="Z158" i="85"/>
  <c r="Y158" i="85"/>
  <c r="X158" i="85"/>
  <c r="W158" i="85"/>
  <c r="V158" i="85"/>
  <c r="U158" i="85"/>
  <c r="T158" i="85"/>
  <c r="R158" i="85"/>
  <c r="Q158" i="85"/>
  <c r="P158" i="85"/>
  <c r="O158" i="85"/>
  <c r="N158" i="85"/>
  <c r="M158" i="85"/>
  <c r="L158" i="85"/>
  <c r="K158" i="85"/>
  <c r="J158" i="85"/>
  <c r="I158" i="85"/>
  <c r="H158" i="85"/>
  <c r="G158" i="85"/>
  <c r="F158" i="85"/>
  <c r="D158" i="85"/>
  <c r="C158" i="85"/>
  <c r="B158" i="85"/>
  <c r="AA157" i="85"/>
  <c r="Z157" i="85"/>
  <c r="Y157" i="85"/>
  <c r="X157" i="85"/>
  <c r="W157" i="85"/>
  <c r="V157" i="85"/>
  <c r="U157" i="85"/>
  <c r="T157" i="85"/>
  <c r="R157" i="85"/>
  <c r="Q157" i="85"/>
  <c r="P157" i="85"/>
  <c r="O157" i="85"/>
  <c r="N157" i="85"/>
  <c r="M157" i="85"/>
  <c r="L157" i="85"/>
  <c r="K157" i="85"/>
  <c r="J157" i="85"/>
  <c r="I157" i="85"/>
  <c r="H157" i="85"/>
  <c r="G157" i="85"/>
  <c r="F157" i="85"/>
  <c r="D157" i="85"/>
  <c r="C157" i="85"/>
  <c r="B157" i="85"/>
  <c r="AA156" i="85"/>
  <c r="Z156" i="85"/>
  <c r="Y156" i="85"/>
  <c r="X156" i="85"/>
  <c r="W156" i="85"/>
  <c r="V156" i="85"/>
  <c r="U156" i="85"/>
  <c r="T156" i="85"/>
  <c r="R156" i="85"/>
  <c r="Q156" i="85"/>
  <c r="P156" i="85"/>
  <c r="O156" i="85"/>
  <c r="N156" i="85"/>
  <c r="M156" i="85"/>
  <c r="L156" i="85"/>
  <c r="K156" i="85"/>
  <c r="J156" i="85"/>
  <c r="I156" i="85"/>
  <c r="H156" i="85"/>
  <c r="G156" i="85"/>
  <c r="F156" i="85"/>
  <c r="D156" i="85"/>
  <c r="C156" i="85"/>
  <c r="B156" i="85"/>
  <c r="AA155" i="85"/>
  <c r="Z155" i="85"/>
  <c r="Y155" i="85"/>
  <c r="X155" i="85"/>
  <c r="W155" i="85"/>
  <c r="V155" i="85"/>
  <c r="U155" i="85"/>
  <c r="T155" i="85"/>
  <c r="R155" i="85"/>
  <c r="Q155" i="85"/>
  <c r="P155" i="85"/>
  <c r="O155" i="85"/>
  <c r="N155" i="85"/>
  <c r="M155" i="85"/>
  <c r="L155" i="85"/>
  <c r="K155" i="85"/>
  <c r="J155" i="85"/>
  <c r="I155" i="85"/>
  <c r="H155" i="85"/>
  <c r="G155" i="85"/>
  <c r="F155" i="85"/>
  <c r="D155" i="85"/>
  <c r="C155" i="85"/>
  <c r="B155" i="85"/>
  <c r="AA154" i="85"/>
  <c r="Z154" i="85"/>
  <c r="Y154" i="85"/>
  <c r="X154" i="85"/>
  <c r="W154" i="85"/>
  <c r="V154" i="85"/>
  <c r="U154" i="85"/>
  <c r="T154" i="85"/>
  <c r="R154" i="85"/>
  <c r="Q154" i="85"/>
  <c r="P154" i="85"/>
  <c r="O154" i="85"/>
  <c r="N154" i="85"/>
  <c r="M154" i="85"/>
  <c r="L154" i="85"/>
  <c r="K154" i="85"/>
  <c r="J154" i="85"/>
  <c r="I154" i="85"/>
  <c r="H154" i="85"/>
  <c r="G154" i="85"/>
  <c r="F154" i="85"/>
  <c r="D154" i="85"/>
  <c r="C154" i="85"/>
  <c r="B154" i="85"/>
  <c r="AA153" i="85"/>
  <c r="Z153" i="85"/>
  <c r="Y153" i="85"/>
  <c r="X153" i="85"/>
  <c r="W153" i="85"/>
  <c r="V153" i="85"/>
  <c r="U153" i="85"/>
  <c r="T153" i="85"/>
  <c r="R153" i="85"/>
  <c r="Q153" i="85"/>
  <c r="P153" i="85"/>
  <c r="O153" i="85"/>
  <c r="N153" i="85"/>
  <c r="M153" i="85"/>
  <c r="L153" i="85"/>
  <c r="K153" i="85"/>
  <c r="J153" i="85"/>
  <c r="I153" i="85"/>
  <c r="H153" i="85"/>
  <c r="G153" i="85"/>
  <c r="F153" i="85"/>
  <c r="D153" i="85"/>
  <c r="C153" i="85"/>
  <c r="B153" i="85"/>
  <c r="AA152" i="85"/>
  <c r="Z152" i="85"/>
  <c r="Y152" i="85"/>
  <c r="X152" i="85"/>
  <c r="W152" i="85"/>
  <c r="V152" i="85"/>
  <c r="U152" i="85"/>
  <c r="T152" i="85"/>
  <c r="R152" i="85"/>
  <c r="Q152" i="85"/>
  <c r="P152" i="85"/>
  <c r="O152" i="85"/>
  <c r="N152" i="85"/>
  <c r="M152" i="85"/>
  <c r="L152" i="85"/>
  <c r="K152" i="85"/>
  <c r="J152" i="85"/>
  <c r="I152" i="85"/>
  <c r="H152" i="85"/>
  <c r="G152" i="85"/>
  <c r="F152" i="85"/>
  <c r="D152" i="85"/>
  <c r="C152" i="85"/>
  <c r="B152" i="85"/>
  <c r="AA151" i="85"/>
  <c r="Z151" i="85"/>
  <c r="Y151" i="85"/>
  <c r="X151" i="85"/>
  <c r="W151" i="85"/>
  <c r="V151" i="85"/>
  <c r="U151" i="85"/>
  <c r="T151" i="85"/>
  <c r="R151" i="85"/>
  <c r="Q151" i="85"/>
  <c r="P151" i="85"/>
  <c r="O151" i="85"/>
  <c r="N151" i="85"/>
  <c r="M151" i="85"/>
  <c r="L151" i="85"/>
  <c r="K151" i="85"/>
  <c r="J151" i="85"/>
  <c r="I151" i="85"/>
  <c r="H151" i="85"/>
  <c r="G151" i="85"/>
  <c r="F151" i="85"/>
  <c r="D151" i="85"/>
  <c r="C151" i="85"/>
  <c r="B151" i="85"/>
  <c r="AA150" i="85"/>
  <c r="Z150" i="85"/>
  <c r="Y150" i="85"/>
  <c r="X150" i="85"/>
  <c r="W150" i="85"/>
  <c r="V150" i="85"/>
  <c r="U150" i="85"/>
  <c r="T150" i="85"/>
  <c r="R150" i="85"/>
  <c r="Q150" i="85"/>
  <c r="P150" i="85"/>
  <c r="O150" i="85"/>
  <c r="N150" i="85"/>
  <c r="M150" i="85"/>
  <c r="L150" i="85"/>
  <c r="K150" i="85"/>
  <c r="J150" i="85"/>
  <c r="I150" i="85"/>
  <c r="H150" i="85"/>
  <c r="G150" i="85"/>
  <c r="F150" i="85"/>
  <c r="D150" i="85"/>
  <c r="C150" i="85"/>
  <c r="B150" i="85"/>
  <c r="AA149" i="85"/>
  <c r="Z149" i="85"/>
  <c r="Y149" i="85"/>
  <c r="X149" i="85"/>
  <c r="W149" i="85"/>
  <c r="V149" i="85"/>
  <c r="U149" i="85"/>
  <c r="T149" i="85"/>
  <c r="R149" i="85"/>
  <c r="Q149" i="85"/>
  <c r="P149" i="85"/>
  <c r="O149" i="85"/>
  <c r="N149" i="85"/>
  <c r="M149" i="85"/>
  <c r="L149" i="85"/>
  <c r="K149" i="85"/>
  <c r="J149" i="85"/>
  <c r="I149" i="85"/>
  <c r="H149" i="85"/>
  <c r="G149" i="85"/>
  <c r="F149" i="85"/>
  <c r="D149" i="85"/>
  <c r="C149" i="85"/>
  <c r="B149" i="85"/>
  <c r="AA148" i="85"/>
  <c r="Z148" i="85"/>
  <c r="Y148" i="85"/>
  <c r="X148" i="85"/>
  <c r="W148" i="85"/>
  <c r="V148" i="85"/>
  <c r="U148" i="85"/>
  <c r="T148" i="85"/>
  <c r="R148" i="85"/>
  <c r="Q148" i="85"/>
  <c r="P148" i="85"/>
  <c r="O148" i="85"/>
  <c r="N148" i="85"/>
  <c r="M148" i="85"/>
  <c r="L148" i="85"/>
  <c r="K148" i="85"/>
  <c r="J148" i="85"/>
  <c r="I148" i="85"/>
  <c r="H148" i="85"/>
  <c r="G148" i="85"/>
  <c r="F148" i="85"/>
  <c r="D148" i="85"/>
  <c r="C148" i="85"/>
  <c r="B148" i="85"/>
  <c r="AA147" i="85"/>
  <c r="Z147" i="85"/>
  <c r="Y147" i="85"/>
  <c r="X147" i="85"/>
  <c r="W147" i="85"/>
  <c r="V147" i="85"/>
  <c r="U147" i="85"/>
  <c r="T147" i="85"/>
  <c r="R147" i="85"/>
  <c r="Q147" i="85"/>
  <c r="P147" i="85"/>
  <c r="O147" i="85"/>
  <c r="N147" i="85"/>
  <c r="M147" i="85"/>
  <c r="L147" i="85"/>
  <c r="K147" i="85"/>
  <c r="J147" i="85"/>
  <c r="I147" i="85"/>
  <c r="H147" i="85"/>
  <c r="G147" i="85"/>
  <c r="F147" i="85"/>
  <c r="D147" i="85"/>
  <c r="C147" i="85"/>
  <c r="B147" i="85"/>
  <c r="AA146" i="85"/>
  <c r="Z146" i="85"/>
  <c r="Y146" i="85"/>
  <c r="X146" i="85"/>
  <c r="W146" i="85"/>
  <c r="V146" i="85"/>
  <c r="U146" i="85"/>
  <c r="T146" i="85"/>
  <c r="R146" i="85"/>
  <c r="Q146" i="85"/>
  <c r="P146" i="85"/>
  <c r="O146" i="85"/>
  <c r="N146" i="85"/>
  <c r="M146" i="85"/>
  <c r="L146" i="85"/>
  <c r="K146" i="85"/>
  <c r="J146" i="85"/>
  <c r="I146" i="85"/>
  <c r="H146" i="85"/>
  <c r="G146" i="85"/>
  <c r="F146" i="85"/>
  <c r="D146" i="85"/>
  <c r="C146" i="85"/>
  <c r="B146" i="85"/>
  <c r="AA145" i="85"/>
  <c r="Z145" i="85"/>
  <c r="Y145" i="85"/>
  <c r="X145" i="85"/>
  <c r="W145" i="85"/>
  <c r="V145" i="85"/>
  <c r="U145" i="85"/>
  <c r="T145" i="85"/>
  <c r="R145" i="85"/>
  <c r="Q145" i="85"/>
  <c r="P145" i="85"/>
  <c r="O145" i="85"/>
  <c r="N145" i="85"/>
  <c r="M145" i="85"/>
  <c r="L145" i="85"/>
  <c r="K145" i="85"/>
  <c r="J145" i="85"/>
  <c r="I145" i="85"/>
  <c r="H145" i="85"/>
  <c r="G145" i="85"/>
  <c r="F145" i="85"/>
  <c r="D145" i="85"/>
  <c r="C145" i="85"/>
  <c r="B145" i="85"/>
  <c r="AA144" i="85"/>
  <c r="Z144" i="85"/>
  <c r="Y144" i="85"/>
  <c r="X144" i="85"/>
  <c r="W144" i="85"/>
  <c r="V144" i="85"/>
  <c r="U144" i="85"/>
  <c r="T144" i="85"/>
  <c r="R144" i="85"/>
  <c r="Q144" i="85"/>
  <c r="P144" i="85"/>
  <c r="O144" i="85"/>
  <c r="N144" i="85"/>
  <c r="M144" i="85"/>
  <c r="L144" i="85"/>
  <c r="K144" i="85"/>
  <c r="J144" i="85"/>
  <c r="I144" i="85"/>
  <c r="H144" i="85"/>
  <c r="G144" i="85"/>
  <c r="F144" i="85"/>
  <c r="D144" i="85"/>
  <c r="C144" i="85"/>
  <c r="B144" i="85"/>
  <c r="AA143" i="85"/>
  <c r="Z143" i="85"/>
  <c r="Y143" i="85"/>
  <c r="X143" i="85"/>
  <c r="W143" i="85"/>
  <c r="V143" i="85"/>
  <c r="U143" i="85"/>
  <c r="T143" i="85"/>
  <c r="R143" i="85"/>
  <c r="Q143" i="85"/>
  <c r="P143" i="85"/>
  <c r="O143" i="85"/>
  <c r="N143" i="85"/>
  <c r="M143" i="85"/>
  <c r="L143" i="85"/>
  <c r="K143" i="85"/>
  <c r="J143" i="85"/>
  <c r="I143" i="85"/>
  <c r="H143" i="85"/>
  <c r="G143" i="85"/>
  <c r="F143" i="85"/>
  <c r="D143" i="85"/>
  <c r="C143" i="85"/>
  <c r="B143" i="85"/>
  <c r="AA142" i="85"/>
  <c r="Z142" i="85"/>
  <c r="Y142" i="85"/>
  <c r="X142" i="85"/>
  <c r="W142" i="85"/>
  <c r="V142" i="85"/>
  <c r="U142" i="85"/>
  <c r="T142" i="85"/>
  <c r="R142" i="85"/>
  <c r="Q142" i="85"/>
  <c r="P142" i="85"/>
  <c r="O142" i="85"/>
  <c r="N142" i="85"/>
  <c r="M142" i="85"/>
  <c r="L142" i="85"/>
  <c r="K142" i="85"/>
  <c r="J142" i="85"/>
  <c r="I142" i="85"/>
  <c r="H142" i="85"/>
  <c r="G142" i="85"/>
  <c r="F142" i="85"/>
  <c r="D142" i="85"/>
  <c r="C142" i="85"/>
  <c r="B142" i="85"/>
  <c r="AA141" i="85"/>
  <c r="Z141" i="85"/>
  <c r="Y141" i="85"/>
  <c r="X141" i="85"/>
  <c r="W141" i="85"/>
  <c r="V141" i="85"/>
  <c r="U141" i="85"/>
  <c r="T141" i="85"/>
  <c r="R141" i="85"/>
  <c r="Q141" i="85"/>
  <c r="P141" i="85"/>
  <c r="O141" i="85"/>
  <c r="N141" i="85"/>
  <c r="M141" i="85"/>
  <c r="L141" i="85"/>
  <c r="K141" i="85"/>
  <c r="J141" i="85"/>
  <c r="I141" i="85"/>
  <c r="H141" i="85"/>
  <c r="G141" i="85"/>
  <c r="F141" i="85"/>
  <c r="D141" i="85"/>
  <c r="C141" i="85"/>
  <c r="B141" i="85"/>
  <c r="AA140" i="85"/>
  <c r="Z140" i="85"/>
  <c r="Y140" i="85"/>
  <c r="X140" i="85"/>
  <c r="W140" i="85"/>
  <c r="V140" i="85"/>
  <c r="U140" i="85"/>
  <c r="T140" i="85"/>
  <c r="R140" i="85"/>
  <c r="Q140" i="85"/>
  <c r="P140" i="85"/>
  <c r="O140" i="85"/>
  <c r="N140" i="85"/>
  <c r="M140" i="85"/>
  <c r="L140" i="85"/>
  <c r="K140" i="85"/>
  <c r="J140" i="85"/>
  <c r="I140" i="85"/>
  <c r="H140" i="85"/>
  <c r="G140" i="85"/>
  <c r="F140" i="85"/>
  <c r="D140" i="85"/>
  <c r="C140" i="85"/>
  <c r="B140" i="85"/>
  <c r="AA139" i="85"/>
  <c r="Z139" i="85"/>
  <c r="Y139" i="85"/>
  <c r="X139" i="85"/>
  <c r="W139" i="85"/>
  <c r="V139" i="85"/>
  <c r="U139" i="85"/>
  <c r="T139" i="85"/>
  <c r="R139" i="85"/>
  <c r="Q139" i="85"/>
  <c r="P139" i="85"/>
  <c r="O139" i="85"/>
  <c r="N139" i="85"/>
  <c r="M139" i="85"/>
  <c r="L139" i="85"/>
  <c r="K139" i="85"/>
  <c r="J139" i="85"/>
  <c r="I139" i="85"/>
  <c r="H139" i="85"/>
  <c r="G139" i="85"/>
  <c r="F139" i="85"/>
  <c r="D139" i="85"/>
  <c r="C139" i="85"/>
  <c r="B139" i="85"/>
  <c r="AA138" i="85"/>
  <c r="Z138" i="85"/>
  <c r="Y138" i="85"/>
  <c r="X138" i="85"/>
  <c r="W138" i="85"/>
  <c r="V138" i="85"/>
  <c r="U138" i="85"/>
  <c r="T138" i="85"/>
  <c r="R138" i="85"/>
  <c r="Q138" i="85"/>
  <c r="P138" i="85"/>
  <c r="O138" i="85"/>
  <c r="N138" i="85"/>
  <c r="M138" i="85"/>
  <c r="L138" i="85"/>
  <c r="K138" i="85"/>
  <c r="J138" i="85"/>
  <c r="I138" i="85"/>
  <c r="H138" i="85"/>
  <c r="G138" i="85"/>
  <c r="F138" i="85"/>
  <c r="D138" i="85"/>
  <c r="C138" i="85"/>
  <c r="B138" i="85"/>
  <c r="AA137" i="85"/>
  <c r="Z137" i="85"/>
  <c r="Y137" i="85"/>
  <c r="X137" i="85"/>
  <c r="W137" i="85"/>
  <c r="V137" i="85"/>
  <c r="U137" i="85"/>
  <c r="T137" i="85"/>
  <c r="R137" i="85"/>
  <c r="Q137" i="85"/>
  <c r="P137" i="85"/>
  <c r="O137" i="85"/>
  <c r="N137" i="85"/>
  <c r="M137" i="85"/>
  <c r="L137" i="85"/>
  <c r="K137" i="85"/>
  <c r="J137" i="85"/>
  <c r="I137" i="85"/>
  <c r="H137" i="85"/>
  <c r="G137" i="85"/>
  <c r="F137" i="85"/>
  <c r="D137" i="85"/>
  <c r="C137" i="85"/>
  <c r="B137" i="85"/>
  <c r="AA136" i="85"/>
  <c r="Z136" i="85"/>
  <c r="Y136" i="85"/>
  <c r="X136" i="85"/>
  <c r="W136" i="85"/>
  <c r="V136" i="85"/>
  <c r="U136" i="85"/>
  <c r="T136" i="85"/>
  <c r="R136" i="85"/>
  <c r="Q136" i="85"/>
  <c r="P136" i="85"/>
  <c r="O136" i="85"/>
  <c r="N136" i="85"/>
  <c r="M136" i="85"/>
  <c r="L136" i="85"/>
  <c r="K136" i="85"/>
  <c r="J136" i="85"/>
  <c r="I136" i="85"/>
  <c r="H136" i="85"/>
  <c r="G136" i="85"/>
  <c r="F136" i="85"/>
  <c r="D136" i="85"/>
  <c r="C136" i="85"/>
  <c r="B136" i="85"/>
  <c r="AB36" i="85"/>
  <c r="S36" i="85"/>
  <c r="E36" i="85"/>
  <c r="AB35" i="85"/>
  <c r="S35" i="85"/>
  <c r="E35" i="85"/>
  <c r="AB34" i="85"/>
  <c r="S34" i="85"/>
  <c r="E34" i="85"/>
  <c r="AB33" i="85"/>
  <c r="S33" i="85" s="1"/>
  <c r="AB32" i="85"/>
  <c r="E32" i="85" s="1"/>
  <c r="S32" i="85"/>
  <c r="AB31" i="85"/>
  <c r="S31" i="85"/>
  <c r="E31" i="85"/>
  <c r="AB30" i="85"/>
  <c r="S30" i="85" s="1"/>
  <c r="AB29" i="85"/>
  <c r="S29" i="85" s="1"/>
  <c r="AB28" i="85"/>
  <c r="S28" i="85"/>
  <c r="E28" i="85"/>
  <c r="AB27" i="85"/>
  <c r="S27" i="85"/>
  <c r="E27" i="85"/>
  <c r="AB26" i="85"/>
  <c r="S26" i="85"/>
  <c r="E26" i="85"/>
  <c r="AB25" i="85"/>
  <c r="E25" i="85" s="1"/>
  <c r="S25" i="85"/>
  <c r="AB24" i="85"/>
  <c r="E24" i="85" s="1"/>
  <c r="S24" i="85"/>
  <c r="AB23" i="85"/>
  <c r="S23" i="85"/>
  <c r="E23" i="85"/>
  <c r="AB22" i="85"/>
  <c r="S22" i="85" s="1"/>
  <c r="AB21" i="85"/>
  <c r="S21" i="85" s="1"/>
  <c r="AB20" i="85"/>
  <c r="E21" i="85" l="1"/>
  <c r="E29" i="85"/>
  <c r="E22" i="85"/>
  <c r="E30" i="85"/>
  <c r="E33" i="85"/>
  <c r="AZ16" i="84"/>
  <c r="I16" i="84" s="1"/>
  <c r="K16" i="84" s="1"/>
  <c r="AY16" i="84"/>
  <c r="BG15" i="84"/>
  <c r="BG14" i="84"/>
  <c r="BD16" i="84"/>
  <c r="I13" i="84"/>
  <c r="K13" i="84" s="1"/>
  <c r="P26" i="84"/>
  <c r="P25" i="84"/>
  <c r="R19" i="84"/>
  <c r="AF17" i="84"/>
  <c r="AE17" i="84"/>
  <c r="AD17" i="84"/>
  <c r="BC16" i="84"/>
  <c r="S16" i="84"/>
  <c r="U16" i="84" s="1"/>
  <c r="P16" i="84"/>
  <c r="Q16" i="84" s="1"/>
  <c r="C16" i="84"/>
  <c r="BF15" i="84"/>
  <c r="BD15" i="84"/>
  <c r="Y15" i="84"/>
  <c r="S15" i="84" s="1"/>
  <c r="U15" i="84" s="1"/>
  <c r="I15" i="84"/>
  <c r="K15" i="84" s="1"/>
  <c r="C15" i="84"/>
  <c r="B15" i="84"/>
  <c r="B16" i="84" s="1"/>
  <c r="BF14" i="84"/>
  <c r="BD14" i="84"/>
  <c r="Y14" i="84"/>
  <c r="Q14" i="84" s="1"/>
  <c r="S14" i="84"/>
  <c r="U14" i="84" s="1"/>
  <c r="I14" i="84"/>
  <c r="K14" i="84" s="1"/>
  <c r="C14" i="84"/>
  <c r="B14" i="84"/>
  <c r="BD13" i="84"/>
  <c r="BC13" i="84"/>
  <c r="AZ13" i="84"/>
  <c r="AY13" i="84"/>
  <c r="S13" i="84"/>
  <c r="W13" i="84" s="1"/>
  <c r="P13" i="84"/>
  <c r="Q13" i="84" s="1"/>
  <c r="C13" i="84"/>
  <c r="B13" i="84"/>
  <c r="BD12" i="84"/>
  <c r="BC12" i="84"/>
  <c r="AZ12" i="84"/>
  <c r="AY12" i="84"/>
  <c r="Y12" i="84"/>
  <c r="W12" i="84"/>
  <c r="U12" i="84"/>
  <c r="S12" i="84"/>
  <c r="P12" i="84"/>
  <c r="Q12" i="84" s="1"/>
  <c r="C12" i="84"/>
  <c r="BX11" i="84"/>
  <c r="BY10" i="84" s="1"/>
  <c r="BY11" i="84" s="1"/>
  <c r="BZ10" i="84" s="1"/>
  <c r="BZ11" i="84" s="1"/>
  <c r="CA10" i="84" s="1"/>
  <c r="BH11" i="84"/>
  <c r="BI10" i="84" s="1"/>
  <c r="BI11" i="84" s="1"/>
  <c r="BJ10" i="84" s="1"/>
  <c r="BJ11" i="84" s="1"/>
  <c r="BK10" i="84" s="1"/>
  <c r="BB11" i="84"/>
  <c r="BC10" i="84" s="1"/>
  <c r="BC11" i="84" s="1"/>
  <c r="BD10" i="84" s="1"/>
  <c r="BD11" i="84" s="1"/>
  <c r="BE10" i="84" s="1"/>
  <c r="BE11" i="84" s="1"/>
  <c r="BF10" i="84" s="1"/>
  <c r="AQ11" i="84"/>
  <c r="CM10" i="84"/>
  <c r="CM11" i="84" s="1"/>
  <c r="CN10" i="84" s="1"/>
  <c r="CN11" i="84" s="1"/>
  <c r="CO10" i="84" s="1"/>
  <c r="CO11" i="84" s="1"/>
  <c r="CL10" i="84"/>
  <c r="CC10" i="84"/>
  <c r="CC11" i="84" s="1"/>
  <c r="CD10" i="84" s="1"/>
  <c r="CD11" i="84" s="1"/>
  <c r="CE10" i="84" s="1"/>
  <c r="CE11" i="84" s="1"/>
  <c r="CF10" i="84" s="1"/>
  <c r="CF11" i="84" s="1"/>
  <c r="CG10" i="84" s="1"/>
  <c r="CG11" i="84" s="1"/>
  <c r="CH10" i="84" s="1"/>
  <c r="CH11" i="84" s="1"/>
  <c r="CI10" i="84" s="1"/>
  <c r="CI11" i="84" s="1"/>
  <c r="CJ10" i="84" s="1"/>
  <c r="CJ11" i="84" s="1"/>
  <c r="CK10" i="84" s="1"/>
  <c r="CB10" i="84"/>
  <c r="BX10" i="84"/>
  <c r="BW10" i="84"/>
  <c r="BR10" i="84"/>
  <c r="BR11" i="84" s="1"/>
  <c r="BS10" i="84" s="1"/>
  <c r="BS11" i="84" s="1"/>
  <c r="BT10" i="84" s="1"/>
  <c r="BT11" i="84" s="1"/>
  <c r="BU10" i="84" s="1"/>
  <c r="BU11" i="84" s="1"/>
  <c r="BV10" i="84" s="1"/>
  <c r="BQ10" i="84"/>
  <c r="BM10" i="84"/>
  <c r="BM11" i="84" s="1"/>
  <c r="BN10" i="84" s="1"/>
  <c r="BN11" i="84" s="1"/>
  <c r="BO10" i="84" s="1"/>
  <c r="BO11" i="84" s="1"/>
  <c r="BP10" i="84" s="1"/>
  <c r="BL10" i="84"/>
  <c r="BH10" i="84"/>
  <c r="BG10" i="84"/>
  <c r="BB10" i="84"/>
  <c r="BA10" i="84"/>
  <c r="AW10" i="84"/>
  <c r="AW11" i="84" s="1"/>
  <c r="AX10" i="84" s="1"/>
  <c r="AX11" i="84" s="1"/>
  <c r="AY10" i="84" s="1"/>
  <c r="AY11" i="84" s="1"/>
  <c r="AZ10" i="84" s="1"/>
  <c r="AV10" i="84"/>
  <c r="AR10" i="84"/>
  <c r="AR11" i="84" s="1"/>
  <c r="AS10" i="84" s="1"/>
  <c r="AS11" i="84" s="1"/>
  <c r="AT10" i="84" s="1"/>
  <c r="AT11" i="84" s="1"/>
  <c r="AU10" i="84" s="1"/>
  <c r="AE8" i="84"/>
  <c r="AE7" i="84" s="1"/>
  <c r="D12" i="77"/>
  <c r="D15" i="77"/>
  <c r="D14" i="77"/>
  <c r="D13" i="77"/>
  <c r="D10" i="77"/>
  <c r="D9" i="77"/>
  <c r="D8" i="77"/>
  <c r="D21" i="77"/>
  <c r="B20" i="77"/>
  <c r="B21" i="77" s="1"/>
  <c r="D19" i="77"/>
  <c r="D18" i="77"/>
  <c r="D20" i="77"/>
  <c r="D17" i="77"/>
  <c r="DX11" i="65" l="1"/>
  <c r="DW11" i="65"/>
  <c r="DW10" i="65"/>
  <c r="DX10" i="65"/>
  <c r="DX7" i="65"/>
  <c r="DW7" i="65"/>
  <c r="DW9" i="65"/>
  <c r="DX9" i="65"/>
  <c r="DW8" i="65"/>
  <c r="DX8" i="65"/>
  <c r="Y13" i="84"/>
  <c r="S17" i="84"/>
  <c r="S8" i="84" s="1"/>
  <c r="S7" i="84" s="1"/>
  <c r="W16" i="84"/>
  <c r="W17" i="84" s="1"/>
  <c r="AA16" i="84"/>
  <c r="Z16" i="84"/>
  <c r="Y16" i="84"/>
  <c r="I12" i="84"/>
  <c r="K12" i="84" s="1"/>
  <c r="Z14" i="84"/>
  <c r="R14" i="84"/>
  <c r="AA14" i="84"/>
  <c r="AC14" i="84"/>
  <c r="P14" i="84"/>
  <c r="AB13" i="84"/>
  <c r="R13" i="84"/>
  <c r="Z13" i="84"/>
  <c r="CU16" i="84"/>
  <c r="AB12" i="84"/>
  <c r="Q20" i="84"/>
  <c r="AC12" i="84"/>
  <c r="R12" i="84"/>
  <c r="CU12" i="84"/>
  <c r="CU17" i="84" s="1"/>
  <c r="CT12" i="84"/>
  <c r="CT17" i="84" s="1"/>
  <c r="AA12" i="84"/>
  <c r="CT16" i="84"/>
  <c r="CS16" i="84"/>
  <c r="CS12" i="84"/>
  <c r="CS17" i="84" s="1"/>
  <c r="Z12" i="84"/>
  <c r="Q15" i="84"/>
  <c r="R16" i="84"/>
  <c r="AC16" i="84"/>
  <c r="U13" i="84"/>
  <c r="AA13" i="84" s="1"/>
  <c r="Q26" i="84"/>
  <c r="AC20" i="87" l="1"/>
  <c r="V17" i="84"/>
  <c r="P17" i="84"/>
  <c r="Z17" i="84"/>
  <c r="AC13" i="84"/>
  <c r="Y17" i="84"/>
  <c r="Y8" i="84" s="1"/>
  <c r="Y7" i="84" s="1"/>
  <c r="U17" i="84"/>
  <c r="U8" i="84" s="1"/>
  <c r="U7" i="84" s="1"/>
  <c r="AB16" i="84"/>
  <c r="W8" i="84"/>
  <c r="W7" i="84" s="1"/>
  <c r="AB17" i="84"/>
  <c r="X17" i="84"/>
  <c r="AC17" i="84"/>
  <c r="R17" i="84"/>
  <c r="AA15" i="84"/>
  <c r="R15" i="84"/>
  <c r="AC15" i="84"/>
  <c r="P15" i="84"/>
  <c r="Z15" i="84"/>
  <c r="Q17" i="84"/>
  <c r="CU19" i="84" s="1"/>
  <c r="Q18" i="84"/>
  <c r="Q25" i="84"/>
  <c r="AA17" i="84"/>
  <c r="T17" i="84"/>
  <c r="CS19" i="84" l="1"/>
  <c r="Q27" i="84"/>
  <c r="R25" i="84" s="1"/>
  <c r="Q21" i="84"/>
  <c r="CT19" i="84"/>
  <c r="V20" i="87" l="1"/>
  <c r="CV19" i="84"/>
  <c r="Q22" i="84"/>
  <c r="Q23" i="84" s="1"/>
  <c r="Q24" i="84" s="1"/>
  <c r="Q31" i="84"/>
  <c r="Q32" i="84" s="1"/>
  <c r="R27" i="84"/>
  <c r="R26" i="84"/>
  <c r="B12" i="77" l="1"/>
  <c r="B13" i="77" s="1"/>
  <c r="B14" i="77" s="1"/>
  <c r="B15" i="77" s="1"/>
  <c r="B17" i="77" s="1"/>
  <c r="B18" i="77" s="1"/>
  <c r="B19" i="77" s="1"/>
  <c r="B11" i="76" l="1"/>
  <c r="B6" i="76"/>
  <c r="B5" i="76"/>
  <c r="B4" i="76"/>
  <c r="D3" i="76"/>
  <c r="D10" i="76" s="1"/>
  <c r="C3" i="76"/>
  <c r="C10" i="76" s="1"/>
  <c r="CX8" i="65" l="1"/>
  <c r="CY8" i="65"/>
  <c r="CZ8" i="65"/>
  <c r="DA8" i="65"/>
  <c r="DB8" i="65"/>
  <c r="DC8" i="65"/>
  <c r="DD8" i="65"/>
  <c r="DE8" i="65"/>
  <c r="DF8" i="65"/>
  <c r="DG8" i="65"/>
  <c r="DH8" i="65"/>
  <c r="DI8" i="65"/>
  <c r="DJ8" i="65"/>
  <c r="DK8" i="65"/>
  <c r="DL8" i="65"/>
  <c r="DM8" i="65"/>
  <c r="DN8" i="65"/>
  <c r="DO8" i="65"/>
  <c r="DP8" i="65"/>
  <c r="DQ8" i="65"/>
  <c r="DR8" i="65"/>
  <c r="DS8" i="65"/>
  <c r="DT8" i="65"/>
  <c r="DU8" i="65"/>
  <c r="DV8" i="65"/>
  <c r="CX7" i="65"/>
  <c r="CY7" i="65"/>
  <c r="CZ7" i="65"/>
  <c r="DA7" i="65"/>
  <c r="DB7" i="65"/>
  <c r="DC7" i="65"/>
  <c r="DD7" i="65"/>
  <c r="DE7" i="65"/>
  <c r="DF7" i="65"/>
  <c r="DG7" i="65"/>
  <c r="DH7" i="65"/>
  <c r="DI7" i="65"/>
  <c r="DJ7" i="65"/>
  <c r="DK7" i="65"/>
  <c r="DL7" i="65"/>
  <c r="DM7" i="65"/>
  <c r="DN7" i="65"/>
  <c r="DO7" i="65"/>
  <c r="DP7" i="65"/>
  <c r="DQ7" i="65"/>
  <c r="DR7" i="65"/>
  <c r="DS7" i="65"/>
  <c r="DT7" i="65"/>
  <c r="DU7" i="65"/>
  <c r="DV7" i="65"/>
  <c r="D11" i="76" l="1"/>
  <c r="D6" i="76"/>
  <c r="D5" i="76"/>
  <c r="D4" i="76" l="1"/>
  <c r="CT5" i="65" l="1"/>
  <c r="BX6" i="65"/>
  <c r="BY5" i="65" s="1"/>
  <c r="BY6" i="65" s="1"/>
  <c r="BZ5" i="65" s="1"/>
  <c r="BZ6" i="65" s="1"/>
  <c r="CA5" i="65" s="1"/>
  <c r="CA6" i="65" s="1"/>
  <c r="CB5" i="65" s="1"/>
  <c r="CC5" i="65" s="1"/>
  <c r="CD5" i="65" s="1"/>
  <c r="CD6" i="65" s="1"/>
  <c r="CE5" i="65" s="1"/>
  <c r="CE6" i="65" s="1"/>
  <c r="CF5" i="65" s="1"/>
  <c r="CF6" i="65" s="1"/>
  <c r="CG5" i="65" s="1"/>
  <c r="CH5" i="65" s="1"/>
  <c r="CI5" i="65" s="1"/>
  <c r="CI6" i="65" s="1"/>
  <c r="CJ5" i="65" s="1"/>
  <c r="CJ6" i="65" s="1"/>
  <c r="CK5" i="65" s="1"/>
  <c r="CK6" i="65" s="1"/>
  <c r="CL5" i="65" s="1"/>
  <c r="CL6" i="65" s="1"/>
  <c r="CM5" i="65" s="1"/>
  <c r="CN5" i="65" s="1"/>
  <c r="CO5" i="65" s="1"/>
  <c r="CO6" i="65" s="1"/>
  <c r="CP5" i="65" s="1"/>
  <c r="CP6" i="65" s="1"/>
  <c r="CQ5" i="65" s="1"/>
  <c r="CQ6" i="65" s="1"/>
  <c r="CR5" i="65" s="1"/>
  <c r="CS5" i="65" s="1"/>
  <c r="C6" i="72"/>
  <c r="CT6" i="65" l="1"/>
  <c r="CU5" i="65" s="1"/>
  <c r="CU6" i="65" s="1"/>
  <c r="CV5" i="65" s="1"/>
  <c r="CV6" i="65" s="1"/>
  <c r="CW5" i="65" s="1"/>
  <c r="CX5" i="65" s="1"/>
  <c r="CY5" i="65" s="1"/>
  <c r="CY6" i="65" s="1"/>
  <c r="CZ5" i="65" s="1"/>
  <c r="CZ6" i="65" s="1"/>
  <c r="DA5" i="65" s="1"/>
  <c r="DA6" i="65" s="1"/>
  <c r="DB5" i="65" s="1"/>
  <c r="DB6" i="65" s="1"/>
  <c r="DC5" i="65" s="1"/>
  <c r="DD5" i="65" s="1"/>
  <c r="DE5" i="65" s="1"/>
  <c r="DE6" i="65" s="1"/>
  <c r="DF5" i="65" s="1"/>
  <c r="DF6" i="65" s="1"/>
  <c r="DG5" i="65" s="1"/>
  <c r="DG6" i="65" s="1"/>
  <c r="DH5" i="65" s="1"/>
  <c r="DI5" i="65" s="1"/>
  <c r="DJ5" i="65" s="1"/>
  <c r="DJ6" i="65" s="1"/>
  <c r="DK5" i="65" s="1"/>
  <c r="DK6" i="65" s="1"/>
  <c r="DL5" i="65" s="1"/>
  <c r="DL6" i="65" s="1"/>
  <c r="DM5" i="65" s="1"/>
  <c r="DM6" i="65" s="1"/>
  <c r="DN5" i="65" s="1"/>
  <c r="DN6" i="65" s="1"/>
  <c r="DO5" i="65" s="1"/>
  <c r="DO6" i="65" s="1"/>
  <c r="DP5" i="65" s="1"/>
  <c r="DP6" i="65" s="1"/>
  <c r="DQ5" i="65" s="1"/>
  <c r="DQ6" i="65" s="1"/>
  <c r="DR5" i="65" s="1"/>
  <c r="DS5" i="65" s="1"/>
  <c r="DT5" i="65" s="1"/>
  <c r="DT6" i="65" s="1"/>
  <c r="DU5" i="65" s="1"/>
  <c r="DU6" i="65" s="1"/>
  <c r="DV5" i="65" s="1"/>
  <c r="DV6" i="65" s="1"/>
  <c r="C6" i="76" l="1"/>
  <c r="T20" i="87" l="1"/>
  <c r="C4" i="76"/>
  <c r="AA20" i="87" l="1"/>
  <c r="Y20" i="87"/>
  <c r="W20" i="87"/>
  <c r="C5" i="76"/>
  <c r="C11" i="76"/>
  <c r="G6" i="72"/>
  <c r="H6" i="72"/>
  <c r="E6" i="72"/>
  <c r="AD20" i="87" l="1"/>
  <c r="AB20" i="87"/>
  <c r="U20" i="87"/>
  <c r="F6" i="72"/>
</calcChain>
</file>

<file path=xl/comments1.xml><?xml version="1.0" encoding="utf-8"?>
<comments xmlns="http://schemas.openxmlformats.org/spreadsheetml/2006/main">
  <authors>
    <author>Воеводина Евгения Владимировна</author>
    <author>Blohina Evgenia</author>
  </authors>
  <commentList>
    <comment ref="J4" authorId="0">
      <text>
        <r>
          <rPr>
            <b/>
            <sz val="9"/>
            <color indexed="81"/>
            <rFont val="Tahoma"/>
            <family val="2"/>
            <charset val="204"/>
          </rPr>
          <t>новый столбец</t>
        </r>
      </text>
    </comment>
    <comment ref="M4" authorId="1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" authorId="1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Y10" authorId="1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C10" authorId="1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G11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D12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3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4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D15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F16" authorId="1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N16" authorId="1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Q16" authorId="1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D16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S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U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W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Y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Z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A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B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C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E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F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3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4.xml><?xml version="1.0" encoding="utf-8"?>
<comments xmlns="http://schemas.openxmlformats.org/spreadsheetml/2006/main">
  <authors>
    <author>Blohina Evgenia</author>
    <author>Воеводина Евгения Владимировна</author>
  </authors>
  <commentList>
    <comment ref="J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sharedStrings.xml><?xml version="1.0" encoding="utf-8"?>
<sst xmlns="http://schemas.openxmlformats.org/spreadsheetml/2006/main" count="1073" uniqueCount="313">
  <si>
    <t>#</t>
  </si>
  <si>
    <t>CTR%</t>
  </si>
  <si>
    <t>Клиент/Брэнд</t>
  </si>
  <si>
    <t>Продукт/Кампания</t>
  </si>
  <si>
    <t>ЦА</t>
  </si>
  <si>
    <t>Сайт</t>
  </si>
  <si>
    <t>Место размещения на сайте и таргетинги</t>
  </si>
  <si>
    <t>Тип размещения</t>
  </si>
  <si>
    <t>Единица покупки</t>
  </si>
  <si>
    <t>Период размещения</t>
  </si>
  <si>
    <t>Размер (в пикселях) / Формат</t>
  </si>
  <si>
    <t>Скидка, %</t>
  </si>
  <si>
    <t>CPM с учетом скидки</t>
  </si>
  <si>
    <t>Стоимость размещения после скидки, руб.</t>
  </si>
  <si>
    <t>Количество показов</t>
  </si>
  <si>
    <t xml:space="preserve">Охват </t>
  </si>
  <si>
    <t>Количество кликов</t>
  </si>
  <si>
    <t>Стоимость за клик, руб.</t>
  </si>
  <si>
    <t xml:space="preserve">Цена 
(за единицу покупки), руб.
</t>
  </si>
  <si>
    <t>Наценки / Доп. Скидки</t>
  </si>
  <si>
    <t>Прогноз результатов</t>
  </si>
  <si>
    <t xml:space="preserve">Количество единиц за период </t>
  </si>
  <si>
    <t xml:space="preserve">Общее количество единиц </t>
  </si>
  <si>
    <t>Итого:</t>
  </si>
  <si>
    <t>Дата старта</t>
  </si>
  <si>
    <t>Дата предоставления материалов</t>
  </si>
  <si>
    <t>АК</t>
  </si>
  <si>
    <t>НДС</t>
  </si>
  <si>
    <t>Итого (с учётом НДС и АК)</t>
  </si>
  <si>
    <t xml:space="preserve">ПРИМЕЧАНИЯ: </t>
  </si>
  <si>
    <t>CPT, руб.</t>
  </si>
  <si>
    <t>Стоимость размещения после скидки, с НДС, руб.</t>
  </si>
  <si>
    <t>Динамика</t>
  </si>
  <si>
    <t>1000 показов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</si>
  <si>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</si>
  <si>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</si>
  <si>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</si>
  <si>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</si>
  <si>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</si>
  <si>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</si>
  <si>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</si>
  <si>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</si>
  <si>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</si>
  <si>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</si>
  <si>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</si>
  <si>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</si>
  <si>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Селлер</t>
  </si>
  <si>
    <t>Итого медиа бюджет</t>
  </si>
  <si>
    <t>Гео</t>
  </si>
  <si>
    <t>KPI</t>
  </si>
  <si>
    <t>Номер версии плана</t>
  </si>
  <si>
    <t>Дата</t>
  </si>
  <si>
    <t>Комментарии</t>
  </si>
  <si>
    <t>Кол-во лидов</t>
  </si>
  <si>
    <t>CPT</t>
  </si>
  <si>
    <t>CPL</t>
  </si>
  <si>
    <t>v1</t>
  </si>
  <si>
    <t>На момент утверждения медиаплана часть позиций может быть занята, в этом случае будет предложена равнозначная замена.</t>
  </si>
  <si>
    <t>В случае отказа от размещения после дедлайна применяются штрафные санкции.</t>
  </si>
  <si>
    <t>Количество показов в случае статичного размещения является оценочной величиной.</t>
  </si>
  <si>
    <t>Период кампании в случае динамического размещения является оценочной величиной.</t>
  </si>
  <si>
    <t>Стоимость производства креативных материалов не включена.</t>
  </si>
  <si>
    <t xml:space="preserve">Если старт РК запланирован в канун праздников, то материалы необходимо предоставить строго в соответствии с ТТ. </t>
  </si>
  <si>
    <t>При отсутствии необходимых ресайзов в срок - старт РК переносится на период - после праздников.</t>
  </si>
  <si>
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</si>
  <si>
    <t>При наличии второго бренда применяется доп. наценка.</t>
  </si>
  <si>
    <t>Некоторые площадки являются предоплатными.</t>
  </si>
  <si>
    <t>Для ретаргетинга и LAL необходима установка пикселей на страницы сайта</t>
  </si>
  <si>
    <t>Сервис DCM</t>
  </si>
  <si>
    <t>Количество лидов</t>
  </si>
  <si>
    <t>Стоимость за лид, руб.</t>
  </si>
  <si>
    <t>Охват</t>
  </si>
  <si>
    <t>Дата составления медиаплана</t>
  </si>
  <si>
    <t xml:space="preserve">Прогнозы эффективности основаны на  данных реальных рекламных кампаний. </t>
  </si>
  <si>
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</si>
  <si>
    <t>Segmento</t>
  </si>
  <si>
    <t>Инвентарь</t>
  </si>
  <si>
    <t xml:space="preserve"> Web Video Лугометрия копия</t>
  </si>
  <si>
    <t>Тип настройки</t>
  </si>
  <si>
    <t>Значение</t>
  </si>
  <si>
    <t>Google AdX
Yandex SSP
Проекты Mail.ru
Rambler
Adriver
Otclick
Between Digital
Bidswitch (Rubicon, Pubmatic, Spicy и др.)
Republer
Begun
AdLabs
Advark
VideoNow
VideoTarget
ivi
NativeRoll
Buzzoola
Moevideo</t>
  </si>
  <si>
    <t>Ограничения инвентаря</t>
  </si>
  <si>
    <t>Без ограничений</t>
  </si>
  <si>
    <t>Brand Safety</t>
  </si>
  <si>
    <r>
      <rPr>
        <sz val="10"/>
        <color rgb="FF000000"/>
        <rFont val="Arial"/>
        <family val="2"/>
        <charset val="204"/>
      </rPr>
      <t>Контент для взрослых
Нарушение авторских прав (по решению суда)
Вредоносное ПО
Пропаганда наркотиков
Экстремистские материалы
Online-казино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000000"/>
        <rFont val="Arial"/>
        <family val="2"/>
        <charset val="204"/>
      </rPr>
      <t>Фильтрация ботового трафика</t>
    </r>
  </si>
  <si>
    <t>Применяемые внешние инструменты аудита</t>
  </si>
  <si>
    <t>Аудирующий пиксель: Нет
Клик-трекер: Нет</t>
  </si>
  <si>
    <t>Форматы креатива</t>
  </si>
  <si>
    <t>Видео: in-stream: preroll, in-stream: mid-roll, in-stream: post-roll
Видео: in-article: preroll, in-article: mid-roll, in-article: post-roll</t>
  </si>
  <si>
    <t>Web Display Лугометрия</t>
  </si>
  <si>
    <t>Форматы баннеров: 970x90, 336x280, 300x600, 200x200, 300x250, 250x250, 240x400, 160x600, 468x90, 120x600</t>
  </si>
  <si>
    <t>VTR,%</t>
  </si>
  <si>
    <t>Стоимость за просмотр</t>
  </si>
  <si>
    <t>Количество просмотров</t>
  </si>
  <si>
    <t>Частота</t>
  </si>
  <si>
    <t>CPM, руб.</t>
  </si>
  <si>
    <t>Факт</t>
  </si>
  <si>
    <t>План*</t>
  </si>
  <si>
    <t>%</t>
  </si>
  <si>
    <t>Прошедший период</t>
  </si>
  <si>
    <t>MyTarget</t>
  </si>
  <si>
    <t>CPM</t>
  </si>
  <si>
    <t>CPV</t>
  </si>
  <si>
    <t>Охват технический</t>
  </si>
  <si>
    <t>Старт РК</t>
  </si>
  <si>
    <t>№п/п</t>
  </si>
  <si>
    <t>Задача</t>
  </si>
  <si>
    <t>dl</t>
  </si>
  <si>
    <t>dcm</t>
  </si>
  <si>
    <t>Согласование медиаплана</t>
  </si>
  <si>
    <t>Уточнить актуальную посадочную страницу
(обшивка utm/согласование/dcm)</t>
  </si>
  <si>
    <t>Доступы к инструментам аналитики (ga и Яндекс метрика) на почту sbermarketing-agency@yandex.ru
/уточнения целей/проверка настроек</t>
  </si>
  <si>
    <t>Segmento:</t>
  </si>
  <si>
    <t>гостевые доступы: 
Гугл Аналитикс - clients5@rutarget.ru 
Яндекс Метрика- clients.segmento@yandex.ru </t>
  </si>
  <si>
    <t>Установить коды счетчиков на сайте/проверка (подготовка кодов на стороне аг-ва, отдаем для установки на сайт)</t>
  </si>
  <si>
    <t>Материалы по ТТ
https://wiki.segmento.ru/pages/viewpage.action?pageId=31793760
//модерация/запуск по МП</t>
  </si>
  <si>
    <t xml:space="preserve">Сбор статистики по каналам </t>
  </si>
  <si>
    <t>Оптимизация каналов и кампаний</t>
  </si>
  <si>
    <t>Масштабирование конверсионных таргетингов</t>
  </si>
  <si>
    <t>CR, %</t>
  </si>
  <si>
    <t>n/a</t>
  </si>
  <si>
    <t>Информация об условиях и особенностях размещений подробно указана на площадках, где планируется размещение</t>
  </si>
  <si>
    <t>Управление и оптимизация Рекламных и информационных материалов Заказчика, посредством реселлера Facebook</t>
  </si>
  <si>
    <t>ТАРГЕТИРОВАННАЯ РЕКЛАМА</t>
  </si>
  <si>
    <t>PROGRAMMATIC</t>
  </si>
  <si>
    <t>Facebook / Instagram</t>
  </si>
  <si>
    <t>Вконтакте</t>
  </si>
  <si>
    <t xml:space="preserve">Цены и условия действительны на момент составления медиаплана и могут измениться позднее </t>
  </si>
  <si>
    <t>Росмэн</t>
  </si>
  <si>
    <t>Infinity Nado</t>
  </si>
  <si>
    <t>Дети 6 -12 лет (основное ядро) и их родители</t>
  </si>
  <si>
    <t>РФ</t>
  </si>
  <si>
    <t>Охват, вовлеченность, клик</t>
  </si>
  <si>
    <t>Instagram</t>
  </si>
  <si>
    <t>Лента новостей
ГЕО РФ 
см. закладку "Таргетинги social"</t>
  </si>
  <si>
    <t>Лента, Stories
ГЕО РФ 
см. закладку "Таргетинги social"</t>
  </si>
  <si>
    <t>Гео - РФ_x000D_
Таргетинг по аудиторным сегментам, см. закладку "Segmento"</t>
  </si>
  <si>
    <t>Промопост с видео/Strories - видео (10 секунд)</t>
  </si>
  <si>
    <t>Промопост с видео_x000D_
 (10 секунд)</t>
  </si>
  <si>
    <t>Промопост с кнопкой - изображение/Stories - изображение</t>
  </si>
  <si>
    <t>клики</t>
  </si>
  <si>
    <t>Промопост с кнопкой</t>
  </si>
  <si>
    <t xml:space="preserve">Видео </t>
  </si>
  <si>
    <t>Код</t>
  </si>
  <si>
    <t>Категория</t>
  </si>
  <si>
    <t>Подкатегория</t>
  </si>
  <si>
    <t>Параметр сегментации</t>
  </si>
  <si>
    <t>SF-0220</t>
  </si>
  <si>
    <t>Поведение в интернете</t>
  </si>
  <si>
    <t>Медицина, здоровье</t>
  </si>
  <si>
    <t>Детское здоровье</t>
  </si>
  <si>
    <t>SF-0209</t>
  </si>
  <si>
    <t>Образование</t>
  </si>
  <si>
    <t>Дополнительное образование для детей</t>
  </si>
  <si>
    <t>SF-0200</t>
  </si>
  <si>
    <t>Дошкольное образование</t>
  </si>
  <si>
    <t>SF-0296</t>
  </si>
  <si>
    <t>Развлечения, хобби, услуги</t>
  </si>
  <si>
    <t>Детские игры</t>
  </si>
  <si>
    <t>SF-0369</t>
  </si>
  <si>
    <t>Семья, товары и услуги для детей</t>
  </si>
  <si>
    <t>Детское питание</t>
  </si>
  <si>
    <t>SF-0175</t>
  </si>
  <si>
    <t>Родители</t>
  </si>
  <si>
    <t>SF-0177</t>
  </si>
  <si>
    <t>Родители детей от 3 до 7 лет</t>
  </si>
  <si>
    <t>SF-0178</t>
  </si>
  <si>
    <t>Родители детей от 7 до 14 лет</t>
  </si>
  <si>
    <t>SF-0179</t>
  </si>
  <si>
    <t>Товары и услуги для детей</t>
  </si>
  <si>
    <t>T-089</t>
  </si>
  <si>
    <t>Покупательское поведение (Классификация торговых предприятий по МСС)</t>
  </si>
  <si>
    <t>Магазины товаров разных категорий</t>
  </si>
  <si>
    <t>Магазины игрушек</t>
  </si>
  <si>
    <t>T-135</t>
  </si>
  <si>
    <t>Школы</t>
  </si>
  <si>
    <t>T-067</t>
  </si>
  <si>
    <t>Одежда и аксессуары</t>
  </si>
  <si>
    <t>Детская одежда и аксессуары</t>
  </si>
  <si>
    <t>T-121</t>
  </si>
  <si>
    <t>Развлечения, хобби и досуг</t>
  </si>
  <si>
    <t>Аквариумы, зоопарки</t>
  </si>
  <si>
    <t>T-120</t>
  </si>
  <si>
    <t>Аттракционы, цирки и парки</t>
  </si>
  <si>
    <t>T-130</t>
  </si>
  <si>
    <t>Книжные магазины</t>
  </si>
  <si>
    <t>T-148</t>
  </si>
  <si>
    <t>Услуги и сервисы для частных лиц</t>
  </si>
  <si>
    <t>Услуги ухода за детьми</t>
  </si>
  <si>
    <t xml:space="preserve">Кастомный сегмент </t>
  </si>
  <si>
    <t>Интерес по категории "Роботы и Трансформеры"</t>
  </si>
  <si>
    <t>https://www.ozon.ru/category/roboty-i-transformery-7167/</t>
  </si>
  <si>
    <t>Интерес по категории "Игрушки для мальчиков"</t>
  </si>
  <si>
    <t>https://www.ozon.ru/category/igrushki-dlya-malchikov-7135/</t>
  </si>
  <si>
    <t>Интерес по конкурентам</t>
  </si>
  <si>
    <t>Bakugan, Tobot, Transformers, Гравити Фолз</t>
  </si>
  <si>
    <t>Таргетированная реклама</t>
  </si>
  <si>
    <t>Рекламная сеть</t>
  </si>
  <si>
    <t>Пол</t>
  </si>
  <si>
    <t>Возраст</t>
  </si>
  <si>
    <t>Категория таргетингов</t>
  </si>
  <si>
    <t>Таргетинги</t>
  </si>
  <si>
    <t>Минус-таргетинги</t>
  </si>
  <si>
    <t>Ж</t>
  </si>
  <si>
    <t>25-45</t>
  </si>
  <si>
    <t>Интересы</t>
  </si>
  <si>
    <t>Родители, дети от 7 до 12 лет
Интерес к покупке детских товаров
Детская одежда и обувь</t>
  </si>
  <si>
    <t>Ретаргетинг
look-a-like</t>
  </si>
  <si>
    <t>Видели запись
Досмотрели видео
Посетители сайта</t>
  </si>
  <si>
    <t>Люди с детьми предподросткового возраста (9–12 лет)
Родители детей младшего школьного возраста (от 6 до 8 лет)
Интересы &gt; Дополнительные интересы
Детские игры
Fisher-Price
LEGO
Интересы &gt; Покупки и мода
Игрушки</t>
  </si>
  <si>
    <t>Взаимодействовали с аккаунтом
Досмотрели видео
Посетители сайта</t>
  </si>
  <si>
    <t xml:space="preserve">Родители дошкольников
Родители школьников начальных классов
а также
Детская обувь
Интерес к покупке детских </t>
  </si>
  <si>
    <t>Досмотрели видео
Посетители сайта</t>
  </si>
  <si>
    <t>Установка пикселей (подготовка пикселей на стороне аг-ва, отдаем для установки на сайт)</t>
  </si>
  <si>
    <t>Подготовка РК (2-3 дня после получения креативов и согласования текстов)</t>
  </si>
  <si>
    <t>Модерация (до 2-3 дней, но как правило несколько часов) и старт</t>
  </si>
  <si>
    <t>Площадка</t>
  </si>
  <si>
    <t>Формат объвления</t>
  </si>
  <si>
    <t>Размер изображения</t>
  </si>
  <si>
    <t>Соотношение сторон</t>
  </si>
  <si>
    <t>Вес файла</t>
  </si>
  <si>
    <t>Расширение</t>
  </si>
  <si>
    <t>Дисклеймеры</t>
  </si>
  <si>
    <t>Размер файла</t>
  </si>
  <si>
    <t>Формат изображения</t>
  </si>
  <si>
    <t>Столбец1</t>
  </si>
  <si>
    <t>Столбец2</t>
  </si>
  <si>
    <t>ВКонтакте</t>
  </si>
  <si>
    <t>537x240</t>
  </si>
  <si>
    <t>2,24:1</t>
  </si>
  <si>
    <t xml:space="preserve"> </t>
  </si>
  <si>
    <t>JPG, PNG или GIF (без анимации)</t>
  </si>
  <si>
    <t>1. Обязательно указание маркера возрастного ограничения.
2. Добавить юридическую информацию: Название юрлица, ОГРН, индекс, адрес</t>
  </si>
  <si>
    <t>Facebook</t>
  </si>
  <si>
    <t>Промопост с кнопкой - изображение</t>
  </si>
  <si>
    <t>1080x1080</t>
  </si>
  <si>
    <t>1:1</t>
  </si>
  <si>
    <t>до 30Мб</t>
  </si>
  <si>
    <t>JPG, PNG (непрозрачный)</t>
  </si>
  <si>
    <t>Stories - изображение</t>
  </si>
  <si>
    <t>1080x1920</t>
  </si>
  <si>
    <t>от 9:16
до 1.91:1</t>
  </si>
  <si>
    <t>JPG, PNG</t>
  </si>
  <si>
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</si>
  <si>
    <t>от 9:16 и 4:5 
до 1.91:1</t>
  </si>
  <si>
    <t>JPG, JPEG, PNG (непрозрачный)</t>
  </si>
  <si>
    <t>Обязательно: не более 20% текста на изображении. Лучше - изображение без текста.</t>
  </si>
  <si>
    <t>Промопост с видео</t>
  </si>
  <si>
    <t>1920x1080</t>
  </si>
  <si>
    <t>16:9</t>
  </si>
  <si>
    <t>до 2Гб</t>
  </si>
  <si>
    <t>AVI , MP4, 3GP, MPEG, MOV</t>
  </si>
  <si>
    <t>Видео желательно залить на площадку</t>
  </si>
  <si>
    <t>Промопост с видео 1080x1080</t>
  </si>
  <si>
    <t>Strories - видео</t>
  </si>
  <si>
    <t>до 4Гб</t>
  </si>
  <si>
    <t>MP4, MOV</t>
  </si>
  <si>
    <t xml:space="preserve">Подписи: недоступно, субтитры или текст должны быть частью видеофайла.
</t>
  </si>
  <si>
    <t>1:1
16:9</t>
  </si>
  <si>
    <t>Stories - видео</t>
  </si>
  <si>
    <t xml:space="preserve">Максимальная продолжительность: 15 секунд
Качество видео: стандарт сжатия видео H.264, пиксели широкоформатного кадра, фиксированная частота смены кадров, прогрессивная развертка
Подписи: недоступно, субтитры или текст должны быть частью видеофайла.
</t>
  </si>
  <si>
    <t/>
  </si>
  <si>
    <t>Материалы по ТТ (см. закладку "ТТ соц.сети")</t>
  </si>
  <si>
    <t>Формат объявления</t>
  </si>
  <si>
    <t>Соц.сети: IG / ВК</t>
  </si>
  <si>
    <t>гостевые доступы: 
Гугл Аналитикс - sbermarketing-agency@yandex.ru
Яндекс Метрика- sbermarketing-agency@yandex.ru</t>
  </si>
  <si>
    <t>Бренд-лифт: пожелания к вопросу и вариантам ответов для анкеты
(первый запуск за 1 неделю до старта РК) - варианты альтернативы на согласовании</t>
  </si>
  <si>
    <t>охват</t>
  </si>
  <si>
    <t>конверсии</t>
  </si>
  <si>
    <t>неделя</t>
  </si>
  <si>
    <t>Конверсионный флайт: 20.05-02.06</t>
  </si>
  <si>
    <t>Имиджевые флайты: 22.04-30.04 и 14.05-19.05</t>
  </si>
  <si>
    <t>недели</t>
  </si>
  <si>
    <t xml:space="preserve"> Web Video</t>
  </si>
  <si>
    <t>Основной отчет</t>
  </si>
  <si>
    <t>Показы</t>
  </si>
  <si>
    <t>CPM с наценкой Ozon</t>
  </si>
  <si>
    <t>25% просмотрено</t>
  </si>
  <si>
    <t>50% просмотрено</t>
  </si>
  <si>
    <t>75% просмотрено</t>
  </si>
  <si>
    <t>100% просмотрено</t>
  </si>
  <si>
    <t>Просмотры</t>
  </si>
  <si>
    <t>Просмотры (VTR), %</t>
  </si>
  <si>
    <t>Pause</t>
  </si>
  <si>
    <t>Resume</t>
  </si>
  <si>
    <t>Mute</t>
  </si>
  <si>
    <t>Unmute</t>
  </si>
  <si>
    <t>Клики</t>
  </si>
  <si>
    <t>CPC</t>
  </si>
  <si>
    <t>CPC с наценкой Ozon</t>
  </si>
  <si>
    <t>CTR, %</t>
  </si>
  <si>
    <t>Сессии</t>
  </si>
  <si>
    <t>CPS</t>
  </si>
  <si>
    <t>Потери клик-сессия, %</t>
  </si>
  <si>
    <t>Показатель отказов, %</t>
  </si>
  <si>
    <t>Глубина просмотра</t>
  </si>
  <si>
    <t>Время на сайте</t>
  </si>
  <si>
    <t>Клиентский бюджет</t>
  </si>
  <si>
    <t>Бюджет с наценкой Ozon</t>
  </si>
  <si>
    <t>Данные предоставлены пикселем Segmento</t>
  </si>
  <si>
    <t>сумма фактическая</t>
  </si>
  <si>
    <t>перенос бюджета с позиции №2</t>
  </si>
  <si>
    <t>CPM/CPC с учетом скидки</t>
  </si>
  <si>
    <t>Постклик</t>
  </si>
  <si>
    <t>Показатель отказов</t>
  </si>
  <si>
    <t>Средняя глубина</t>
  </si>
  <si>
    <t>Среднее время сессии</t>
  </si>
  <si>
    <t>Клиент</t>
  </si>
  <si>
    <t>РК</t>
  </si>
  <si>
    <t>Сегмент</t>
  </si>
  <si>
    <t>Дительность видео</t>
  </si>
  <si>
    <t>dfr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</si>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</sst>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164" formatCode="_-* #,##0_-;\-* #,##0_-;_-* &quot;-&quot;_-;_-@_-"/>
    <numFmt numFmtId="165" formatCode="_-* #,##0.00_-;\-* #,##0.00_-;_-* &quot;-&quot;??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#,##0.00&quot;р.&quot;"/>
    <numFmt numFmtId="169" formatCode="[$$-409]#,##0.0"/>
    <numFmt numFmtId="170" formatCode="[$$-409]#,##0.00"/>
    <numFmt numFmtId="171" formatCode="_-* #,##0.00_р_._-;\-* #,##0.00_р_._-;_-* \-??_р_._-;_-@_-"/>
    <numFmt numFmtId="172" formatCode="#,##0_ ;\-#,##0\ "/>
    <numFmt numFmtId="173" formatCode="[$-419]d\ mmm;@"/>
    <numFmt numFmtId="174" formatCode="_(&quot;$&quot;* #,##0.00_);_(&quot;$&quot;* \(#,##0.00\);_(&quot;$&quot;* &quot;-&quot;??_);_(@_)"/>
    <numFmt numFmtId="175" formatCode="[$$-409]#,##0"/>
    <numFmt numFmtId="176" formatCode="_-* #,##0.00[$€]_-;\-* #,##0.00[$€]_-;_-* &quot;-&quot;??[$€]_-;_-@_-"/>
    <numFmt numFmtId="177" formatCode="#,##0&quot;$&quot;;[Red]\-#,##0&quot;$&quot;"/>
    <numFmt numFmtId="178" formatCode="General_)"/>
    <numFmt numFmtId="179" formatCode="_-* #,##0\ _F_-;\-* #,##0\ _F_-;_-* &quot;-&quot;\ _F_-;_-@_-"/>
    <numFmt numFmtId="180" formatCode="_-* #,##0.00\ _F_-;\-* #,##0.00\ _F_-;_-* &quot;-&quot;??\ _F_-;_-@_-"/>
    <numFmt numFmtId="181" formatCode="_-* #,##0\ &quot;F&quot;_-;\-* #,##0\ &quot;F&quot;_-;_-* &quot;-&quot;\ &quot;F&quot;_-;_-@_-"/>
    <numFmt numFmtId="182" formatCode="#,##0.00\ &quot;kr&quot;;[Red]\-#,##0.00\ &quot;kr&quot;"/>
    <numFmt numFmtId="183" formatCode="#,##0.0"/>
    <numFmt numFmtId="184" formatCode="_-* #,##0.00\ _р_._-;\-* #,##0.00\ _р_._-;_-* &quot;-&quot;??\ _р_._-;_-@_-"/>
    <numFmt numFmtId="185" formatCode="&quot;$&quot;#,##0;\-&quot;$&quot;#,##0"/>
    <numFmt numFmtId="186" formatCode="0.0%;\ \(0.0%\)"/>
    <numFmt numFmtId="187" formatCode="#,##0,_);[Red]\(#,##0,\)"/>
    <numFmt numFmtId="188" formatCode="_ * #,##0_ ;_ * \-#,##0_ ;_ * &quot;-&quot;_ ;_ @_ "/>
    <numFmt numFmtId="189" formatCode="_ * #,##0.00_ ;_ * \-#,##0.00_ ;_ * &quot;-&quot;??_ ;_ @_ "/>
    <numFmt numFmtId="190" formatCode="&quot;$&quot;#,##0_);\(&quot;$&quot;#,##0\)"/>
    <numFmt numFmtId="191" formatCode="&quot;$&quot;#,##0.00;[Red]\-&quot;$&quot;#,##0.00"/>
    <numFmt numFmtId="192" formatCode="_ &quot;$&quot;* #,##0_ ;_ &quot;$&quot;* \-#,##0_ ;_ &quot;$&quot;* &quot;-&quot;_ ;_ @_ "/>
    <numFmt numFmtId="193" formatCode="_ &quot;$&quot;* #,##0.00_ ;_ &quot;$&quot;* \-#,##0.00_ ;_ &quot;$&quot;* &quot;-&quot;??_ ;_ @_ "/>
    <numFmt numFmtId="194" formatCode="_-* #,##0_ _D_M_-;\-* #,##0_ _D_M_-;_-* &quot;-&quot;_ _D_M_-;_-@_-"/>
    <numFmt numFmtId="195" formatCode="_-* #,##0.00_ _D_M_-;\-* #,##0.00_ _D_M_-;_-* &quot;-&quot;??_ _D_M_-;_-@_-"/>
    <numFmt numFmtId="196" formatCode="#,##0\ &quot;impressions&quot;"/>
    <numFmt numFmtId="197" formatCode="_(* #,##0_);_(* \(#,##0\);_(* &quot;-&quot;_);_(@_)"/>
    <numFmt numFmtId="198" formatCode="_(* #,##0.00_);_(* \(#,##0.00\);_(* &quot;-&quot;??_);_(@_)"/>
    <numFmt numFmtId="199" formatCode="_ &quot;R&quot;\ * #,##0_ ;_ &quot;R&quot;\ * \-#,##0_ ;_ &quot;R&quot;\ * &quot;-&quot;_ ;_ @_ "/>
    <numFmt numFmtId="200" formatCode="_ &quot;R&quot;\ * #,##0.00_ ;_ &quot;R&quot;\ * \-#,##0.00_ ;_ &quot;R&quot;\ * &quot;-&quot;??_ ;_ @_ "/>
    <numFmt numFmtId="201" formatCode="_(&quot;$&quot;* #,##0_);_(&quot;$&quot;* \(#,##0\);_(&quot;$&quot;* &quot;-&quot;_);_(@_)"/>
    <numFmt numFmtId="202" formatCode="0%;\(0%\)"/>
    <numFmt numFmtId="203" formatCode="_-* #,##0&quot; DM&quot;_-;\-* #,##0&quot; DM&quot;_-;_-* &quot;-&quot;&quot; DM&quot;_-;_-@_-"/>
    <numFmt numFmtId="204" formatCode="_-* #,##0.00&quot; DM&quot;_-;\-* #,##0.00&quot; DM&quot;_-;_-* &quot;-&quot;??&quot; DM&quot;_-;_-@_-"/>
    <numFmt numFmtId="205" formatCode="[$€-2]\ #,##0.00"/>
    <numFmt numFmtId="206" formatCode="_-* #,##0&quot;р.&quot;_-;\-* #,##0&quot;р.&quot;_-;_-* &quot;-&quot;&quot;р.&quot;_-;_-@_-"/>
    <numFmt numFmtId="207" formatCode="_-* #,##0_р_._-;\-* #,##0_р_._-;_-* &quot;-&quot;_р_._-;_-@_-"/>
    <numFmt numFmtId="208" formatCode="0.0%"/>
    <numFmt numFmtId="209" formatCode="#,##0.00\ &quot;₽&quot;"/>
    <numFmt numFmtId="210" formatCode="#\ ##0"/>
    <numFmt numFmtId="211" formatCode="#\ ##0.##\ \₽;\-#\ ##0.##\ \₽"/>
    <numFmt numFmtId="212" formatCode="##0.00%"/>
    <numFmt numFmtId="213" formatCode="#\ ##0.##"/>
    <numFmt numFmtId="214" formatCode="dd\ mmm"/>
    <numFmt numFmtId="215" formatCode="#,##0.00_ ;\-#,##0.00\ "/>
    <numFmt numFmtId="216" formatCode="[$-F400]h:mm:ss\ AM/PM"/>
  </numFmts>
  <fonts count="148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Helv"/>
      <charset val="162"/>
    </font>
    <font>
      <sz val="10"/>
      <name val="Helv"/>
      <charset val="204"/>
    </font>
    <font>
      <sz val="10"/>
      <name val="Verdana"/>
      <family val="2"/>
      <charset val="204"/>
    </font>
    <font>
      <u/>
      <sz val="10"/>
      <color indexed="12"/>
      <name val="Verdan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1"/>
      <color indexed="1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</font>
    <font>
      <sz val="11"/>
      <color indexed="8"/>
      <name val="Calibri"/>
      <family val="2"/>
    </font>
    <font>
      <u/>
      <sz val="10"/>
      <color indexed="12"/>
      <name val="Verdana"/>
      <family val="2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b/>
      <sz val="10"/>
      <name val="Pragmatica"/>
      <charset val="204"/>
    </font>
    <font>
      <sz val="8"/>
      <name val="Arial"/>
      <family val="2"/>
      <charset val="204"/>
    </font>
    <font>
      <b/>
      <sz val="24"/>
      <name val="Helv"/>
    </font>
    <font>
      <b/>
      <sz val="10"/>
      <name val="Helv"/>
    </font>
    <font>
      <sz val="10"/>
      <name val="MS Sans"/>
    </font>
    <font>
      <sz val="8"/>
      <name val="NTHelvetica/Cyrillic"/>
    </font>
    <font>
      <b/>
      <sz val="14"/>
      <name val="Helv"/>
    </font>
    <font>
      <sz val="10"/>
      <color indexed="9"/>
      <name val="Arial Cyr"/>
      <family val="2"/>
      <charset val="204"/>
    </font>
    <font>
      <b/>
      <sz val="14"/>
      <name val="Times New Roman CYR"/>
      <family val="1"/>
      <charset val="204"/>
    </font>
    <font>
      <sz val="10"/>
      <name val="Pragmatica"/>
    </font>
    <font>
      <sz val="10"/>
      <name val="NewtonCTT"/>
    </font>
    <font>
      <sz val="8"/>
      <name val="Helv"/>
    </font>
    <font>
      <b/>
      <sz val="18"/>
      <color indexed="62"/>
      <name val="Cambria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12"/>
      <name val="Arial Cyr"/>
      <charset val="204"/>
    </font>
    <font>
      <sz val="10"/>
      <name val="Arial"/>
      <family val="2"/>
    </font>
    <font>
      <u/>
      <sz val="7"/>
      <color theme="10"/>
      <name val="Arial Cyr"/>
      <charset val="204"/>
    </font>
    <font>
      <sz val="10"/>
      <color indexed="8"/>
      <name val="Arial"/>
      <family val="2"/>
    </font>
    <font>
      <b/>
      <sz val="10"/>
      <name val="MS Sans Serif"/>
      <family val="2"/>
      <charset val="204"/>
    </font>
    <font>
      <b/>
      <sz val="12"/>
      <name val="FuturisCTT"/>
      <charset val="204"/>
    </font>
    <font>
      <u/>
      <sz val="8"/>
      <color indexed="20"/>
      <name val="MS Sans Serif"/>
      <family val="2"/>
      <charset val="204"/>
    </font>
    <font>
      <u/>
      <sz val="8"/>
      <color indexed="12"/>
      <name val="MS Sans Serif"/>
      <family val="2"/>
      <charset val="204"/>
    </font>
    <font>
      <sz val="10"/>
      <name val="PragmaticaTT"/>
    </font>
    <font>
      <b/>
      <sz val="8"/>
      <name val="FuturisCTT"/>
      <charset val="204"/>
    </font>
    <font>
      <sz val="12"/>
      <name val="Tms Rmn"/>
    </font>
    <font>
      <sz val="10"/>
      <name val="Geneva"/>
    </font>
    <font>
      <u/>
      <sz val="10"/>
      <color indexed="36"/>
      <name val="Arial"/>
      <family val="2"/>
      <charset val="204"/>
    </font>
    <font>
      <b/>
      <sz val="12"/>
      <name val="Arial"/>
      <family val="2"/>
    </font>
    <font>
      <u/>
      <sz val="11"/>
      <color indexed="12"/>
      <name val="Calibri"/>
      <family val="2"/>
    </font>
    <font>
      <sz val="10"/>
      <name val="FranklinGothic"/>
    </font>
    <font>
      <u/>
      <sz val="10"/>
      <color indexed="12"/>
      <name val="FranklinGothic"/>
    </font>
    <font>
      <b/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TypeTimes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indexed="8"/>
      <name val="Verdana"/>
      <family val="2"/>
      <charset val="204"/>
    </font>
    <font>
      <b/>
      <sz val="8"/>
      <color indexed="9"/>
      <name val="Verdana"/>
      <family val="2"/>
      <charset val="204"/>
    </font>
    <font>
      <sz val="10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u/>
      <sz val="10"/>
      <color theme="11"/>
      <name val="Arial Cyr"/>
      <charset val="204"/>
    </font>
    <font>
      <b/>
      <sz val="10"/>
      <color theme="0"/>
      <name val="Arial Cyr"/>
      <charset val="204"/>
    </font>
    <font>
      <sz val="8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indexed="22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1F497D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rgb="FFFF993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indexed="12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rgb="FF00BCE4"/>
      <name val="Arial"/>
      <family val="2"/>
      <charset val="204"/>
    </font>
    <font>
      <sz val="10"/>
      <color rgb="FF00BCE4"/>
      <name val="Arial"/>
      <family val="2"/>
      <charset val="204"/>
    </font>
    <font>
      <sz val="10"/>
      <color rgb="FF40404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rgb="FFFF00FF"/>
      <name val="Arial"/>
      <family val="2"/>
      <charset val="204"/>
    </font>
    <font>
      <b/>
      <sz val="10"/>
      <color theme="1"/>
      <name val="Arial"/>
      <family val="2"/>
      <charset val="204"/>
    </font>
    <font>
      <sz val="30"/>
      <color rgb="FFFF0000"/>
      <name val="Arial"/>
      <family val="2"/>
      <charset val="204"/>
    </font>
    <font>
      <sz val="10"/>
      <color rgb="FF000000"/>
      <name val="Tahoma"/>
      <family val="2"/>
      <charset val="204"/>
    </font>
    <font>
      <b/>
      <sz val="10"/>
      <color theme="0" tint="-0.14999847407452621"/>
      <name val="Arial"/>
      <family val="2"/>
      <charset val="204"/>
    </font>
    <font>
      <sz val="10"/>
      <color theme="0" tint="-0.14999847407452621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C0000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</font>
    <font>
      <b/>
      <sz val="12"/>
      <color rgb="FFFFFFFF"/>
      <name val="Calibri"/>
      <family val="2"/>
      <charset val="204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b/>
      <sz val="11"/>
      <color rgb="FFFFFFFF"/>
      <name val="Calibri"/>
      <family val="2"/>
      <charset val="204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1F497D"/>
      <name val="Calibri"/>
      <family val="2"/>
      <charset val="204"/>
    </font>
    <font>
      <sz val="8"/>
      <color theme="1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9"/>
      <color theme="0"/>
      <name val="Calibri"/>
      <family val="2"/>
      <charset val="204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AB3CD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26"/>
      </patternFill>
    </fill>
    <fill>
      <patternFill patternType="lightDown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2C9A40"/>
        <bgColor rgb="FFBFBFBF"/>
      </patternFill>
    </fill>
    <fill>
      <patternFill patternType="solid">
        <fgColor theme="9" tint="0.59999389629810485"/>
        <bgColor rgb="FFBFBFBF"/>
      </patternFill>
    </fill>
    <fill>
      <patternFill patternType="solid">
        <fgColor rgb="FFFFC5C6"/>
        <bgColor rgb="FFBFBFBF"/>
      </patternFill>
    </fill>
    <fill>
      <patternFill patternType="solid">
        <fgColor rgb="FF2F75B5"/>
        <bgColor rgb="FF000000"/>
      </patternFill>
    </fill>
    <fill>
      <patternFill patternType="solid">
        <fgColor rgb="FF2C9A40"/>
        <bgColor rgb="FF000000"/>
      </patternFill>
    </fill>
    <fill>
      <patternFill patternType="solid">
        <fgColor rgb="FFCCFFCC"/>
        <bgColor indexed="64"/>
      </patternFill>
    </fill>
    <fill>
      <patternFill patternType="gray0625"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81">
    <xf numFmtId="0" fontId="0" fillId="0" borderId="0"/>
    <xf numFmtId="0" fontId="18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3" borderId="0" applyNumberFormat="0" applyBorder="0" applyAlignment="0" applyProtection="0"/>
    <xf numFmtId="0" fontId="25" fillId="20" borderId="1" applyNumberFormat="0" applyAlignment="0" applyProtection="0"/>
    <xf numFmtId="0" fontId="31" fillId="21" borderId="2" applyNumberFormat="0" applyAlignment="0" applyProtection="0"/>
    <xf numFmtId="0" fontId="35" fillId="0" borderId="0" applyNumberFormat="0" applyFill="0" applyBorder="0" applyAlignment="0" applyProtection="0"/>
    <xf numFmtId="0" fontId="38" fillId="4" borderId="0" applyNumberFormat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3" fillId="7" borderId="1" applyNumberFormat="0" applyAlignment="0" applyProtection="0"/>
    <xf numFmtId="0" fontId="36" fillId="0" borderId="6" applyNumberFormat="0" applyFill="0" applyAlignment="0" applyProtection="0"/>
    <xf numFmtId="0" fontId="33" fillId="22" borderId="0" applyNumberFormat="0" applyBorder="0" applyAlignment="0" applyProtection="0"/>
    <xf numFmtId="0" fontId="17" fillId="0" borderId="0"/>
    <xf numFmtId="0" fontId="16" fillId="0" borderId="0"/>
    <xf numFmtId="0" fontId="17" fillId="0" borderId="0"/>
    <xf numFmtId="0" fontId="16" fillId="0" borderId="0"/>
    <xf numFmtId="0" fontId="14" fillId="0" borderId="0"/>
    <xf numFmtId="0" fontId="16" fillId="0" borderId="0"/>
    <xf numFmtId="0" fontId="14" fillId="23" borderId="7" applyNumberFormat="0" applyFont="0" applyAlignment="0" applyProtection="0"/>
    <xf numFmtId="0" fontId="24" fillId="20" borderId="8" applyNumberFormat="0" applyAlignment="0" applyProtection="0"/>
    <xf numFmtId="0" fontId="32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6" fontId="16" fillId="0" borderId="0" applyFont="0" applyFill="0" applyBorder="0" applyAlignment="0" applyProtection="0"/>
    <xf numFmtId="0" fontId="39" fillId="0" borderId="0"/>
    <xf numFmtId="0" fontId="16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42" fillId="0" borderId="0"/>
    <xf numFmtId="0" fontId="45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0" fontId="19" fillId="0" borderId="0"/>
    <xf numFmtId="167" fontId="17" fillId="0" borderId="0" applyFont="0" applyFill="0" applyBorder="0" applyAlignment="0" applyProtection="0"/>
    <xf numFmtId="171" fontId="15" fillId="0" borderId="0" applyFill="0" applyBorder="0" applyAlignment="0" applyProtection="0"/>
    <xf numFmtId="0" fontId="20" fillId="0" borderId="0"/>
    <xf numFmtId="0" fontId="13" fillId="0" borderId="0"/>
    <xf numFmtId="167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0" borderId="0"/>
    <xf numFmtId="0" fontId="4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5" fillId="0" borderId="0"/>
    <xf numFmtId="0" fontId="50" fillId="0" borderId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22" fillId="32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22" fillId="31" borderId="0" applyNumberFormat="0" applyBorder="0" applyAlignment="0" applyProtection="0"/>
    <xf numFmtId="0" fontId="14" fillId="28" borderId="0" applyNumberFormat="0" applyBorder="0" applyAlignment="0" applyProtection="0"/>
    <xf numFmtId="0" fontId="14" fillId="31" borderId="0" applyNumberFormat="0" applyBorder="0" applyAlignment="0" applyProtection="0"/>
    <xf numFmtId="0" fontId="22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5" borderId="0" applyNumberFormat="0" applyBorder="0" applyAlignment="0" applyProtection="0"/>
    <xf numFmtId="0" fontId="22" fillId="35" borderId="0" applyNumberFormat="0" applyBorder="0" applyAlignment="0" applyProtection="0"/>
    <xf numFmtId="14" fontId="15" fillId="0" borderId="0" applyFont="0" applyFill="0" applyBorder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38" fontId="51" fillId="24" borderId="0" applyNumberFormat="0" applyBorder="0" applyAlignment="0" applyProtection="0"/>
    <xf numFmtId="10" fontId="51" fillId="24" borderId="11" applyNumberFormat="0" applyBorder="0" applyAlignment="0" applyProtection="0"/>
    <xf numFmtId="177" fontId="17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0" fontId="45" fillId="0" borderId="0"/>
    <xf numFmtId="0" fontId="16" fillId="0" borderId="0"/>
    <xf numFmtId="0" fontId="4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3" fillId="39" borderId="0" applyNumberFormat="0" applyBorder="0" applyProtection="0">
      <alignment horizontal="center"/>
    </xf>
    <xf numFmtId="0" fontId="54" fillId="0" borderId="0"/>
    <xf numFmtId="0" fontId="15" fillId="0" borderId="0"/>
    <xf numFmtId="3" fontId="16" fillId="0" borderId="0">
      <alignment horizontal="center"/>
    </xf>
    <xf numFmtId="178" fontId="55" fillId="0" borderId="11"/>
    <xf numFmtId="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21" fontId="15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81" fontId="16" fillId="0" borderId="0" applyFont="0" applyFill="0" applyBorder="0" applyAlignment="0" applyProtection="0"/>
    <xf numFmtId="182" fontId="15" fillId="0" borderId="0" applyFont="0" applyFill="0" applyBorder="0" applyAlignment="0" applyProtection="0"/>
    <xf numFmtId="175" fontId="47" fillId="40" borderId="11">
      <alignment horizontal="center" vertical="center"/>
    </xf>
    <xf numFmtId="0" fontId="57" fillId="41" borderId="0"/>
    <xf numFmtId="0" fontId="63" fillId="0" borderId="0" applyNumberFormat="0" applyFill="0" applyBorder="0" applyAlignment="0" applyProtection="0"/>
    <xf numFmtId="170" fontId="16" fillId="0" borderId="11">
      <alignment vertical="center"/>
    </xf>
    <xf numFmtId="0" fontId="58" fillId="40" borderId="0">
      <alignment vertical="center"/>
    </xf>
    <xf numFmtId="3" fontId="48" fillId="0" borderId="0">
      <alignment vertical="center"/>
    </xf>
    <xf numFmtId="0" fontId="49" fillId="0" borderId="0">
      <alignment vertical="center"/>
    </xf>
    <xf numFmtId="0" fontId="16" fillId="0" borderId="0"/>
    <xf numFmtId="0" fontId="14" fillId="0" borderId="0" applyNumberFormat="0" applyFont="0" applyFill="0" applyBorder="0" applyAlignment="0" applyProtection="0">
      <protection locked="0"/>
    </xf>
    <xf numFmtId="0" fontId="16" fillId="0" borderId="0"/>
    <xf numFmtId="0" fontId="17" fillId="0" borderId="0"/>
    <xf numFmtId="0" fontId="16" fillId="0" borderId="0"/>
    <xf numFmtId="0" fontId="45" fillId="0" borderId="0"/>
    <xf numFmtId="9" fontId="16" fillId="0" borderId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5" fillId="0" borderId="0" applyFont="0" applyFill="0" applyBorder="0" applyAlignment="0" applyProtection="0"/>
    <xf numFmtId="183" fontId="16" fillId="0" borderId="11">
      <alignment vertical="center"/>
    </xf>
    <xf numFmtId="3" fontId="16" fillId="0" borderId="11">
      <alignment vertical="center"/>
    </xf>
    <xf numFmtId="10" fontId="16" fillId="0" borderId="11">
      <alignment vertical="center"/>
    </xf>
    <xf numFmtId="0" fontId="16" fillId="0" borderId="0"/>
    <xf numFmtId="164" fontId="59" fillId="0" borderId="0" applyFont="0" applyFill="0" applyBorder="0" applyAlignment="0" applyProtection="0"/>
    <xf numFmtId="3" fontId="60" fillId="0" borderId="11" applyFont="0" applyFill="0" applyBorder="0" applyAlignment="0" applyProtection="0">
      <alignment horizontal="center" vertical="center"/>
      <protection locked="0"/>
    </xf>
    <xf numFmtId="184" fontId="17" fillId="0" borderId="0" applyFont="0" applyFill="0" applyBorder="0" applyAlignment="0" applyProtection="0"/>
    <xf numFmtId="0" fontId="61" fillId="0" borderId="11">
      <alignment horizontal="centerContinuous" vertical="center" wrapText="1"/>
    </xf>
    <xf numFmtId="171" fontId="16" fillId="0" borderId="0" applyFill="0" applyBorder="0" applyAlignment="0" applyProtection="0"/>
    <xf numFmtId="167" fontId="17" fillId="0" borderId="0" applyFont="0" applyFill="0" applyBorder="0" applyAlignment="0" applyProtection="0"/>
    <xf numFmtId="0" fontId="16" fillId="42" borderId="0" applyAlignment="0">
      <alignment vertical="center"/>
    </xf>
    <xf numFmtId="3" fontId="47" fillId="40" borderId="11">
      <alignment horizontal="center" vertical="center"/>
    </xf>
    <xf numFmtId="167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3" fontId="16" fillId="0" borderId="0">
      <alignment horizontal="center"/>
    </xf>
    <xf numFmtId="0" fontId="16" fillId="0" borderId="0"/>
    <xf numFmtId="0" fontId="14" fillId="0" borderId="0"/>
    <xf numFmtId="186" fontId="16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3" fontId="16" fillId="0" borderId="0">
      <alignment horizontal="center"/>
    </xf>
    <xf numFmtId="0" fontId="16" fillId="0" borderId="0"/>
    <xf numFmtId="0" fontId="20" fillId="0" borderId="0"/>
    <xf numFmtId="0" fontId="11" fillId="0" borderId="0"/>
    <xf numFmtId="0" fontId="39" fillId="0" borderId="0"/>
    <xf numFmtId="0" fontId="39" fillId="0" borderId="0"/>
    <xf numFmtId="0" fontId="39" fillId="0" borderId="0"/>
    <xf numFmtId="0" fontId="16" fillId="0" borderId="0" applyFill="0" applyBorder="0" applyAlignment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167" fontId="17" fillId="0" borderId="0" applyFont="0" applyFill="0" applyBorder="0" applyAlignment="0" applyProtection="0"/>
    <xf numFmtId="171" fontId="15" fillId="0" borderId="0" applyFill="0" applyBorder="0" applyAlignment="0" applyProtection="0"/>
    <xf numFmtId="0" fontId="11" fillId="0" borderId="0"/>
    <xf numFmtId="193" fontId="72" fillId="0" borderId="0" applyFont="0" applyFill="0" applyBorder="0" applyAlignment="0" applyProtection="0"/>
    <xf numFmtId="3" fontId="16" fillId="0" borderId="0">
      <alignment horizontal="center"/>
    </xf>
    <xf numFmtId="187" fontId="16" fillId="0" borderId="0" applyFont="0" applyFill="0" applyBorder="0" applyAlignment="0" applyProtection="0"/>
    <xf numFmtId="0" fontId="11" fillId="0" borderId="0"/>
    <xf numFmtId="3" fontId="16" fillId="0" borderId="0">
      <alignment horizontal="center"/>
    </xf>
    <xf numFmtId="3" fontId="16" fillId="0" borderId="0">
      <alignment horizontal="center"/>
    </xf>
    <xf numFmtId="189" fontId="72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19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5" fontId="68" fillId="0" borderId="13" applyAlignment="0" applyProtection="0"/>
    <xf numFmtId="0" fontId="16" fillId="0" borderId="0" applyFill="0" applyBorder="0" applyAlignment="0"/>
    <xf numFmtId="0" fontId="16" fillId="0" borderId="0" applyFill="0" applyBorder="0" applyAlignment="0"/>
    <xf numFmtId="186" fontId="16" fillId="0" borderId="0" applyFill="0" applyBorder="0" applyAlignment="0"/>
    <xf numFmtId="0" fontId="69" fillId="0" borderId="15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188" fontId="72" fillId="0" borderId="0" applyFont="0" applyFill="0" applyBorder="0" applyAlignment="0" applyProtection="0"/>
    <xf numFmtId="190" fontId="73" fillId="27" borderId="16">
      <alignment vertical="center"/>
    </xf>
    <xf numFmtId="191" fontId="74" fillId="0" borderId="11"/>
    <xf numFmtId="192" fontId="72" fillId="0" borderId="0" applyFont="0" applyFill="0" applyBorder="0" applyAlignment="0" applyProtection="0"/>
    <xf numFmtId="194" fontId="75" fillId="0" borderId="0" applyFont="0" applyFill="0" applyBorder="0" applyAlignment="0" applyProtection="0"/>
    <xf numFmtId="3" fontId="16" fillId="0" borderId="0">
      <alignment horizontal="center"/>
    </xf>
    <xf numFmtId="186" fontId="16" fillId="0" borderId="0" applyFill="0" applyBorder="0" applyAlignment="0"/>
    <xf numFmtId="187" fontId="16" fillId="0" borderId="0" applyFill="0" applyBorder="0" applyAlignment="0"/>
    <xf numFmtId="195" fontId="75" fillId="0" borderId="0" applyFont="0" applyFill="0" applyBorder="0" applyAlignment="0" applyProtection="0"/>
    <xf numFmtId="187" fontId="16" fillId="0" borderId="0" applyFill="0" applyBorder="0" applyAlignment="0"/>
    <xf numFmtId="10" fontId="73" fillId="0" borderId="15"/>
    <xf numFmtId="3" fontId="16" fillId="0" borderId="0">
      <alignment horizontal="center"/>
    </xf>
    <xf numFmtId="0" fontId="16" fillId="0" borderId="0" applyFill="0" applyBorder="0" applyAlignment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7" fontId="16" fillId="0" borderId="0" applyFill="0" applyBorder="0" applyAlignment="0"/>
    <xf numFmtId="186" fontId="16" fillId="0" borderId="0" applyFill="0" applyBorder="0" applyAlignment="0"/>
    <xf numFmtId="0" fontId="15" fillId="0" borderId="0"/>
    <xf numFmtId="0" fontId="73" fillId="0" borderId="15"/>
    <xf numFmtId="3" fontId="16" fillId="0" borderId="0">
      <alignment horizontal="center"/>
    </xf>
    <xf numFmtId="0" fontId="19" fillId="0" borderId="0"/>
    <xf numFmtId="0" fontId="17" fillId="0" borderId="0"/>
    <xf numFmtId="3" fontId="16" fillId="0" borderId="0">
      <alignment horizontal="center"/>
    </xf>
    <xf numFmtId="9" fontId="11" fillId="0" borderId="0" applyFont="0" applyFill="0" applyBorder="0" applyAlignment="0" applyProtection="0"/>
    <xf numFmtId="3" fontId="16" fillId="0" borderId="0">
      <alignment horizontal="center"/>
    </xf>
    <xf numFmtId="0" fontId="16" fillId="0" borderId="0" applyFill="0" applyBorder="0" applyAlignment="0"/>
    <xf numFmtId="14" fontId="67" fillId="0" borderId="0" applyFill="0" applyBorder="0" applyAlignment="0"/>
    <xf numFmtId="0" fontId="19" fillId="0" borderId="0"/>
    <xf numFmtId="0" fontId="16" fillId="0" borderId="0" applyFill="0" applyBorder="0" applyAlignment="0"/>
    <xf numFmtId="186" fontId="16" fillId="0" borderId="0" applyFill="0" applyBorder="0" applyAlignment="0"/>
    <xf numFmtId="0" fontId="76" fillId="0" borderId="0" applyNumberFormat="0" applyFill="0" applyBorder="0" applyAlignment="0" applyProtection="0">
      <alignment vertical="top"/>
      <protection locked="0"/>
    </xf>
    <xf numFmtId="0" fontId="73" fillId="0" borderId="17">
      <alignment horizontal="center" vertical="center" wrapText="1"/>
    </xf>
    <xf numFmtId="0" fontId="73" fillId="0" borderId="14">
      <alignment horizontal="center" vertical="center" wrapText="1"/>
    </xf>
    <xf numFmtId="0" fontId="77" fillId="0" borderId="12" applyNumberFormat="0" applyAlignment="0" applyProtection="0">
      <alignment horizontal="left" vertical="center"/>
    </xf>
    <xf numFmtId="0" fontId="77" fillId="0" borderId="10">
      <alignment horizontal="left"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96" fontId="79" fillId="0" borderId="0" applyFill="0" applyBorder="0" applyProtection="0">
      <alignment horizontal="left"/>
    </xf>
    <xf numFmtId="0" fontId="73" fillId="0" borderId="18">
      <alignment horizontal="center" vertical="center" wrapText="1"/>
    </xf>
    <xf numFmtId="0" fontId="80" fillId="0" borderId="0" applyNumberFormat="0" applyFill="0" applyBorder="0" applyAlignment="0" applyProtection="0">
      <alignment vertical="top"/>
      <protection locked="0"/>
    </xf>
    <xf numFmtId="187" fontId="16" fillId="0" borderId="0" applyFill="0" applyBorder="0" applyAlignment="0"/>
    <xf numFmtId="186" fontId="16" fillId="0" borderId="0" applyFill="0" applyBorder="0" applyAlignment="0"/>
    <xf numFmtId="187" fontId="16" fillId="0" borderId="0" applyFill="0" applyBorder="0" applyAlignment="0"/>
    <xf numFmtId="0" fontId="16" fillId="0" borderId="0" applyFill="0" applyBorder="0" applyAlignment="0"/>
    <xf numFmtId="186" fontId="16" fillId="0" borderId="0" applyFill="0" applyBorder="0" applyAlignment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197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9" fontId="16" fillId="0" borderId="0" applyFont="0" applyFill="0" applyBorder="0" applyAlignment="0" applyProtection="0"/>
    <xf numFmtId="200" fontId="16" fillId="0" borderId="0" applyFont="0" applyFill="0" applyBorder="0" applyAlignment="0" applyProtection="0"/>
    <xf numFmtId="201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75" fillId="0" borderId="0"/>
    <xf numFmtId="0" fontId="16" fillId="0" borderId="0" applyFont="0" applyFill="0" applyBorder="0" applyAlignment="0" applyProtection="0"/>
    <xf numFmtId="202" fontId="6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6" fillId="0" borderId="0" applyNumberFormat="0" applyFill="0" applyBorder="0" applyAlignment="0" applyProtection="0"/>
    <xf numFmtId="187" fontId="16" fillId="0" borderId="0" applyFill="0" applyBorder="0" applyAlignment="0"/>
    <xf numFmtId="186" fontId="16" fillId="0" borderId="0" applyFill="0" applyBorder="0" applyAlignment="0"/>
    <xf numFmtId="187" fontId="16" fillId="0" borderId="0" applyFill="0" applyBorder="0" applyAlignment="0"/>
    <xf numFmtId="0" fontId="16" fillId="0" borderId="0" applyFill="0" applyBorder="0" applyAlignment="0"/>
    <xf numFmtId="186" fontId="16" fillId="0" borderId="0" applyFill="0" applyBorder="0" applyAlignment="0"/>
    <xf numFmtId="0" fontId="73" fillId="0" borderId="16">
      <alignment vertical="center" wrapText="1"/>
    </xf>
    <xf numFmtId="0" fontId="81" fillId="0" borderId="19"/>
    <xf numFmtId="0" fontId="82" fillId="0" borderId="20"/>
    <xf numFmtId="49" fontId="67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1" fontId="73" fillId="27" borderId="16">
      <alignment horizontal="right" vertical="center"/>
    </xf>
    <xf numFmtId="203" fontId="75" fillId="0" borderId="0" applyFont="0" applyFill="0" applyBorder="0" applyAlignment="0" applyProtection="0"/>
    <xf numFmtId="204" fontId="7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83" fillId="0" borderId="0">
      <alignment horizontal="centerContinuous" vertical="center"/>
    </xf>
    <xf numFmtId="0" fontId="65" fillId="0" borderId="0">
      <alignment vertical="center"/>
    </xf>
    <xf numFmtId="0" fontId="16" fillId="0" borderId="0"/>
    <xf numFmtId="0" fontId="16" fillId="0" borderId="0"/>
    <xf numFmtId="0" fontId="45" fillId="0" borderId="0"/>
    <xf numFmtId="0" fontId="11" fillId="0" borderId="0"/>
    <xf numFmtId="0" fontId="14" fillId="0" borderId="0" applyFill="0" applyProtection="0"/>
    <xf numFmtId="0" fontId="11" fillId="0" borderId="0"/>
    <xf numFmtId="0" fontId="45" fillId="0" borderId="0"/>
    <xf numFmtId="0" fontId="16" fillId="0" borderId="0"/>
    <xf numFmtId="0" fontId="17" fillId="0" borderId="0"/>
    <xf numFmtId="0" fontId="17" fillId="0" borderId="0"/>
    <xf numFmtId="0" fontId="45" fillId="0" borderId="0"/>
    <xf numFmtId="9" fontId="1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86" fillId="0" borderId="0"/>
    <xf numFmtId="0" fontId="65" fillId="0" borderId="0"/>
    <xf numFmtId="0" fontId="87" fillId="0" borderId="0"/>
    <xf numFmtId="0" fontId="1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9" fillId="26" borderId="0" applyNumberFormat="0" applyBorder="0" applyAlignment="0" applyProtection="0"/>
    <xf numFmtId="0" fontId="88" fillId="0" borderId="0" applyNumberFormat="0" applyFill="0" applyBorder="0" applyProtection="0">
      <alignment vertical="top" wrapText="1"/>
    </xf>
    <xf numFmtId="0" fontId="8" fillId="0" borderId="0"/>
    <xf numFmtId="0" fontId="88" fillId="0" borderId="0" applyNumberFormat="0" applyFill="0" applyBorder="0" applyProtection="0">
      <alignment vertical="top" wrapText="1"/>
    </xf>
    <xf numFmtId="0" fontId="89" fillId="44" borderId="21" applyBorder="0">
      <alignment horizontal="center" vertical="center" wrapText="1"/>
    </xf>
    <xf numFmtId="0" fontId="89" fillId="44" borderId="22">
      <alignment horizontal="center" vertical="center" wrapText="1"/>
    </xf>
    <xf numFmtId="0" fontId="90" fillId="0" borderId="0"/>
    <xf numFmtId="0" fontId="91" fillId="0" borderId="0" applyNumberFormat="0" applyFill="0" applyBorder="0" applyAlignment="0" applyProtection="0"/>
    <xf numFmtId="0" fontId="16" fillId="0" borderId="0"/>
    <xf numFmtId="0" fontId="86" fillId="0" borderId="0"/>
    <xf numFmtId="0" fontId="7" fillId="0" borderId="0"/>
    <xf numFmtId="0" fontId="7" fillId="0" borderId="0"/>
    <xf numFmtId="207" fontId="7" fillId="0" borderId="0" applyFont="0" applyFill="0" applyBorder="0" applyAlignment="0" applyProtection="0"/>
    <xf numFmtId="20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6" fillId="0" borderId="0"/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/>
    <xf numFmtId="0" fontId="5" fillId="26" borderId="0" applyNumberFormat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0" fontId="3" fillId="0" borderId="0"/>
    <xf numFmtId="0" fontId="97" fillId="0" borderId="0"/>
    <xf numFmtId="0" fontId="14" fillId="0" borderId="0"/>
    <xf numFmtId="167" fontId="17" fillId="0" borderId="0" applyFont="0" applyFill="0" applyBorder="0" applyAlignment="0" applyProtection="0"/>
    <xf numFmtId="0" fontId="127" fillId="0" borderId="0"/>
    <xf numFmtId="0" fontId="13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431">
    <xf numFmtId="0" fontId="0" fillId="0" borderId="0" xfId="0"/>
    <xf numFmtId="14" fontId="0" fillId="25" borderId="0" xfId="0" applyNumberFormat="1" applyFill="1"/>
    <xf numFmtId="0" fontId="0" fillId="25" borderId="0" xfId="0" applyFill="1"/>
    <xf numFmtId="0" fontId="0" fillId="25" borderId="28" xfId="0" applyFill="1" applyBorder="1"/>
    <xf numFmtId="14" fontId="0" fillId="25" borderId="28" xfId="0" applyNumberFormat="1" applyFill="1" applyBorder="1"/>
    <xf numFmtId="0" fontId="0" fillId="25" borderId="28" xfId="0" applyFill="1" applyBorder="1" applyAlignment="1">
      <alignment horizontal="center"/>
    </xf>
    <xf numFmtId="0" fontId="0" fillId="25" borderId="28" xfId="0" applyFill="1" applyBorder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  <xf numFmtId="3" fontId="0" fillId="25" borderId="28" xfId="0" applyNumberFormat="1" applyFill="1" applyBorder="1" applyAlignment="1">
      <alignment horizontal="center" vertical="center"/>
    </xf>
    <xf numFmtId="0" fontId="97" fillId="0" borderId="0" xfId="372"/>
    <xf numFmtId="0" fontId="98" fillId="0" borderId="0" xfId="372" applyFont="1"/>
    <xf numFmtId="0" fontId="100" fillId="0" borderId="0" xfId="372" applyFont="1"/>
    <xf numFmtId="0" fontId="101" fillId="49" borderId="28" xfId="372" applyFont="1" applyFill="1" applyBorder="1"/>
    <xf numFmtId="0" fontId="99" fillId="0" borderId="28" xfId="372" applyFont="1" applyBorder="1" applyAlignment="1">
      <alignment vertical="center" wrapText="1"/>
    </xf>
    <xf numFmtId="0" fontId="102" fillId="0" borderId="28" xfId="372" applyFont="1" applyBorder="1" applyAlignment="1">
      <alignment wrapText="1"/>
    </xf>
    <xf numFmtId="0" fontId="103" fillId="25" borderId="0" xfId="79" applyFont="1" applyFill="1" applyBorder="1"/>
    <xf numFmtId="0" fontId="104" fillId="25" borderId="0" xfId="79" applyFont="1" applyFill="1" applyBorder="1" applyAlignment="1">
      <alignment horizontal="left"/>
    </xf>
    <xf numFmtId="0" fontId="16" fillId="25" borderId="0" xfId="79" applyFont="1" applyFill="1" applyBorder="1"/>
    <xf numFmtId="0" fontId="16" fillId="25" borderId="0" xfId="79" applyFont="1" applyFill="1" applyBorder="1" applyAlignment="1">
      <alignment horizontal="left"/>
    </xf>
    <xf numFmtId="0" fontId="16" fillId="25" borderId="0" xfId="79" applyFont="1" applyFill="1" applyBorder="1" applyAlignment="1">
      <alignment vertical="center"/>
    </xf>
    <xf numFmtId="0" fontId="47" fillId="25" borderId="0" xfId="63" applyFont="1" applyFill="1" applyBorder="1" applyAlignment="1">
      <alignment vertical="center"/>
    </xf>
    <xf numFmtId="0" fontId="16" fillId="25" borderId="0" xfId="0" applyFont="1" applyFill="1" applyAlignment="1">
      <alignment horizontal="left" vertical="center" indent="4"/>
    </xf>
    <xf numFmtId="0" fontId="106" fillId="25" borderId="0" xfId="0" applyFont="1" applyFill="1"/>
    <xf numFmtId="0" fontId="103" fillId="25" borderId="0" xfId="79" applyFont="1" applyFill="1" applyBorder="1" applyProtection="1">
      <protection locked="0"/>
    </xf>
    <xf numFmtId="0" fontId="106" fillId="25" borderId="0" xfId="0" applyFont="1" applyFill="1" applyAlignment="1">
      <alignment horizontal="left" vertical="center" indent="4"/>
    </xf>
    <xf numFmtId="0" fontId="16" fillId="25" borderId="0" xfId="79" applyFont="1" applyFill="1" applyBorder="1" applyProtection="1">
      <protection locked="0"/>
    </xf>
    <xf numFmtId="0" fontId="16" fillId="25" borderId="0" xfId="63" applyFont="1" applyFill="1"/>
    <xf numFmtId="0" fontId="16" fillId="25" borderId="0" xfId="79" applyFont="1" applyFill="1"/>
    <xf numFmtId="0" fontId="108" fillId="25" borderId="0" xfId="79" applyFont="1" applyFill="1"/>
    <xf numFmtId="0" fontId="105" fillId="25" borderId="0" xfId="79" applyFont="1" applyFill="1"/>
    <xf numFmtId="3" fontId="109" fillId="45" borderId="29" xfId="79" applyNumberFormat="1" applyFont="1" applyFill="1" applyBorder="1" applyAlignment="1" applyProtection="1">
      <alignment horizontal="center" vertical="center" wrapText="1"/>
      <protection locked="0"/>
    </xf>
    <xf numFmtId="183" fontId="103" fillId="48" borderId="29" xfId="79" applyNumberFormat="1" applyFont="1" applyFill="1" applyBorder="1" applyAlignment="1" applyProtection="1">
      <alignment horizontal="center" vertical="center" wrapText="1"/>
      <protection locked="0"/>
    </xf>
    <xf numFmtId="3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173" fontId="16" fillId="25" borderId="28" xfId="63" applyNumberFormat="1" applyFont="1" applyFill="1" applyBorder="1" applyAlignment="1" applyProtection="1">
      <alignment horizontal="center" vertical="center"/>
      <protection locked="0"/>
    </xf>
    <xf numFmtId="0" fontId="110" fillId="25" borderId="0" xfId="79" applyFont="1" applyFill="1" applyBorder="1" applyAlignment="1">
      <alignment vertical="center"/>
    </xf>
    <xf numFmtId="0" fontId="103" fillId="25" borderId="0" xfId="79" applyFont="1" applyFill="1"/>
    <xf numFmtId="0" fontId="16" fillId="25" borderId="0" xfId="63" applyFont="1" applyFill="1" applyAlignment="1">
      <alignment horizontal="left"/>
    </xf>
    <xf numFmtId="0" fontId="16" fillId="25" borderId="0" xfId="79" applyFont="1" applyFill="1" applyAlignment="1">
      <alignment vertical="center"/>
    </xf>
    <xf numFmtId="0" fontId="16" fillId="25" borderId="0" xfId="79" applyFont="1" applyFill="1" applyAlignment="1">
      <alignment horizontal="left" vertical="center"/>
    </xf>
    <xf numFmtId="0" fontId="16" fillId="25" borderId="0" xfId="79" applyFont="1" applyFill="1" applyAlignment="1">
      <alignment horizontal="center" vertical="center"/>
    </xf>
    <xf numFmtId="168" fontId="16" fillId="25" borderId="0" xfId="63" applyNumberFormat="1" applyFont="1" applyFill="1" applyBorder="1"/>
    <xf numFmtId="0" fontId="110" fillId="25" borderId="0" xfId="79" applyFont="1" applyFill="1"/>
    <xf numFmtId="9" fontId="110" fillId="25" borderId="0" xfId="79" applyNumberFormat="1" applyFont="1" applyFill="1"/>
    <xf numFmtId="0" fontId="110" fillId="25" borderId="0" xfId="79" applyFont="1" applyFill="1" applyAlignment="1">
      <alignment horizontal="left"/>
    </xf>
    <xf numFmtId="205" fontId="16" fillId="25" borderId="0" xfId="63" applyNumberFormat="1" applyFont="1" applyFill="1" applyAlignment="1">
      <alignment horizontal="right" vertical="center"/>
    </xf>
    <xf numFmtId="0" fontId="111" fillId="25" borderId="0" xfId="0" applyFont="1" applyFill="1"/>
    <xf numFmtId="0" fontId="47" fillId="25" borderId="0" xfId="79" applyFont="1" applyFill="1"/>
    <xf numFmtId="0" fontId="16" fillId="25" borderId="0" xfId="78" applyFont="1" applyFill="1" applyAlignment="1">
      <alignment horizontal="left"/>
    </xf>
    <xf numFmtId="0" fontId="112" fillId="25" borderId="0" xfId="0" applyFont="1" applyFill="1" applyAlignment="1">
      <alignment vertical="center"/>
    </xf>
    <xf numFmtId="9" fontId="16" fillId="25" borderId="0" xfId="91" applyFont="1" applyFill="1" applyBorder="1" applyAlignment="1">
      <alignment vertical="center"/>
    </xf>
    <xf numFmtId="0" fontId="47" fillId="25" borderId="0" xfId="85" applyFont="1" applyFill="1" applyBorder="1" applyAlignment="1">
      <alignment vertical="center"/>
    </xf>
    <xf numFmtId="3" fontId="113" fillId="25" borderId="0" xfId="79" applyNumberFormat="1" applyFont="1" applyFill="1" applyAlignment="1">
      <alignment vertical="center"/>
    </xf>
    <xf numFmtId="172" fontId="16" fillId="25" borderId="0" xfId="90" applyNumberFormat="1" applyFont="1" applyFill="1" applyBorder="1" applyAlignment="1" applyProtection="1">
      <alignment horizontal="center" vertical="center"/>
      <protection locked="0"/>
    </xf>
    <xf numFmtId="0" fontId="116" fillId="25" borderId="0" xfId="78" applyFont="1" applyFill="1" applyAlignment="1">
      <alignment horizontal="left"/>
    </xf>
    <xf numFmtId="0" fontId="117" fillId="25" borderId="0" xfId="0" applyFont="1" applyFill="1"/>
    <xf numFmtId="0" fontId="16" fillId="25" borderId="0" xfId="79" applyFont="1" applyFill="1" applyBorder="1" applyAlignment="1">
      <alignment horizontal="center" vertical="center"/>
    </xf>
    <xf numFmtId="168" fontId="110" fillId="25" borderId="0" xfId="79" applyNumberFormat="1" applyFont="1" applyFill="1" applyBorder="1"/>
    <xf numFmtId="0" fontId="110" fillId="25" borderId="0" xfId="63" applyFont="1" applyFill="1" applyBorder="1"/>
    <xf numFmtId="0" fontId="110" fillId="25" borderId="0" xfId="78" applyFont="1" applyFill="1" applyAlignment="1">
      <alignment horizontal="left"/>
    </xf>
    <xf numFmtId="3" fontId="16" fillId="25" borderId="0" xfId="79" applyNumberFormat="1" applyFont="1" applyFill="1" applyAlignment="1">
      <alignment horizontal="center" vertical="center"/>
    </xf>
    <xf numFmtId="3" fontId="16" fillId="25" borderId="0" xfId="79" applyNumberFormat="1" applyFont="1" applyFill="1"/>
    <xf numFmtId="0" fontId="118" fillId="25" borderId="0" xfId="79" applyFont="1" applyFill="1"/>
    <xf numFmtId="168" fontId="47" fillId="25" borderId="0" xfId="80" applyNumberFormat="1" applyFont="1" applyFill="1" applyBorder="1" applyAlignment="1">
      <alignment horizontal="center" vertical="center"/>
    </xf>
    <xf numFmtId="10" fontId="119" fillId="25" borderId="0" xfId="81" applyNumberFormat="1" applyFont="1" applyFill="1" applyBorder="1" applyAlignment="1">
      <alignment vertical="center"/>
    </xf>
    <xf numFmtId="0" fontId="47" fillId="25" borderId="0" xfId="78" applyFont="1" applyFill="1" applyAlignment="1">
      <alignment horizontal="left"/>
    </xf>
    <xf numFmtId="0" fontId="16" fillId="25" borderId="0" xfId="78" applyFont="1" applyFill="1"/>
    <xf numFmtId="0" fontId="47" fillId="25" borderId="0" xfId="79" applyFont="1" applyFill="1" applyAlignment="1">
      <alignment horizontal="left"/>
    </xf>
    <xf numFmtId="0" fontId="118" fillId="25" borderId="0" xfId="79" applyFont="1" applyFill="1" applyBorder="1" applyAlignment="1">
      <alignment vertical="center"/>
    </xf>
    <xf numFmtId="0" fontId="118" fillId="25" borderId="0" xfId="79" applyFont="1" applyFill="1" applyAlignment="1">
      <alignment horizontal="left"/>
    </xf>
    <xf numFmtId="0" fontId="118" fillId="25" borderId="0" xfId="79" applyFont="1" applyFill="1" applyBorder="1"/>
    <xf numFmtId="168" fontId="16" fillId="25" borderId="0" xfId="79" applyNumberFormat="1" applyFont="1" applyFill="1"/>
    <xf numFmtId="3" fontId="47" fillId="25" borderId="0" xfId="78" applyNumberFormat="1" applyFont="1" applyFill="1" applyBorder="1" applyAlignment="1">
      <alignment horizontal="center" vertical="center"/>
    </xf>
    <xf numFmtId="9" fontId="110" fillId="25" borderId="0" xfId="91" applyFont="1" applyFill="1" applyBorder="1"/>
    <xf numFmtId="168" fontId="16" fillId="25" borderId="0" xfId="79" applyNumberFormat="1" applyFont="1" applyFill="1" applyBorder="1" applyAlignment="1">
      <alignment horizontal="left"/>
    </xf>
    <xf numFmtId="9" fontId="16" fillId="25" borderId="0" xfId="91" applyFont="1" applyFill="1" applyBorder="1"/>
    <xf numFmtId="0" fontId="120" fillId="25" borderId="0" xfId="78" applyFont="1" applyFill="1" applyAlignment="1">
      <alignment horizontal="left"/>
    </xf>
    <xf numFmtId="0" fontId="120" fillId="25" borderId="0" xfId="79" applyFont="1" applyFill="1" applyAlignment="1">
      <alignment horizontal="left"/>
    </xf>
    <xf numFmtId="0" fontId="16" fillId="25" borderId="0" xfId="79" applyFont="1" applyFill="1" applyBorder="1" applyAlignment="1">
      <alignment horizontal="right"/>
    </xf>
    <xf numFmtId="0" fontId="103" fillId="25" borderId="0" xfId="79" applyFont="1" applyFill="1" applyBorder="1" applyAlignment="1">
      <alignment horizontal="left"/>
    </xf>
    <xf numFmtId="4" fontId="16" fillId="25" borderId="0" xfId="79" applyNumberFormat="1" applyFont="1" applyFill="1" applyBorder="1" applyAlignment="1">
      <alignment horizontal="left"/>
    </xf>
    <xf numFmtId="9" fontId="16" fillId="25" borderId="0" xfId="91" applyFont="1" applyFill="1" applyBorder="1" applyAlignment="1">
      <alignment horizontal="left"/>
    </xf>
    <xf numFmtId="9" fontId="103" fillId="25" borderId="0" xfId="91" applyFont="1" applyFill="1" applyBorder="1" applyAlignment="1">
      <alignment horizontal="left"/>
    </xf>
    <xf numFmtId="0" fontId="16" fillId="25" borderId="0" xfId="0" applyFont="1" applyFill="1"/>
    <xf numFmtId="0" fontId="16" fillId="25" borderId="0" xfId="79" applyFont="1" applyFill="1" applyAlignment="1">
      <alignment horizontal="right"/>
    </xf>
    <xf numFmtId="9" fontId="16" fillId="25" borderId="0" xfId="63" applyNumberFormat="1" applyFont="1" applyFill="1" applyBorder="1" applyAlignment="1" applyProtection="1">
      <alignment horizontal="center" vertical="center"/>
      <protection locked="0"/>
    </xf>
    <xf numFmtId="9" fontId="16" fillId="25" borderId="0" xfId="91" applyFont="1" applyFill="1" applyAlignment="1">
      <alignment horizontal="center" vertical="center"/>
    </xf>
    <xf numFmtId="49" fontId="121" fillId="25" borderId="0" xfId="0" applyNumberFormat="1" applyFont="1" applyFill="1" applyAlignment="1">
      <alignment horizontal="right"/>
    </xf>
    <xf numFmtId="16" fontId="105" fillId="48" borderId="28" xfId="79" applyNumberFormat="1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center" vertical="center" wrapText="1"/>
    </xf>
    <xf numFmtId="0" fontId="16" fillId="25" borderId="0" xfId="79" applyFont="1" applyFill="1" applyAlignment="1">
      <alignment horizontal="left"/>
    </xf>
    <xf numFmtId="0" fontId="104" fillId="25" borderId="0" xfId="79" applyFont="1" applyFill="1" applyAlignment="1">
      <alignment horizontal="left"/>
    </xf>
    <xf numFmtId="0" fontId="16" fillId="25" borderId="0" xfId="79" applyFill="1"/>
    <xf numFmtId="0" fontId="16" fillId="25" borderId="0" xfId="79" applyFill="1" applyAlignment="1">
      <alignment vertical="center"/>
    </xf>
    <xf numFmtId="0" fontId="47" fillId="25" borderId="0" xfId="63" applyFont="1" applyFill="1" applyAlignment="1">
      <alignment vertical="center"/>
    </xf>
    <xf numFmtId="0" fontId="105" fillId="25" borderId="0" xfId="63" applyFont="1" applyFill="1" applyAlignment="1">
      <alignment vertical="center"/>
    </xf>
    <xf numFmtId="0" fontId="47" fillId="25" borderId="0" xfId="63" applyFont="1" applyFill="1" applyAlignment="1">
      <alignment horizontal="left" vertical="center"/>
    </xf>
    <xf numFmtId="9" fontId="99" fillId="25" borderId="0" xfId="63" applyNumberFormat="1" applyFont="1" applyFill="1" applyAlignment="1">
      <alignment vertical="center"/>
    </xf>
    <xf numFmtId="0" fontId="103" fillId="25" borderId="0" xfId="79" applyFont="1" applyFill="1" applyProtection="1">
      <protection locked="0"/>
    </xf>
    <xf numFmtId="168" fontId="47" fillId="25" borderId="0" xfId="63" applyNumberFormat="1" applyFont="1" applyFill="1" applyAlignment="1">
      <alignment vertical="center"/>
    </xf>
    <xf numFmtId="0" fontId="99" fillId="25" borderId="0" xfId="63" applyFont="1" applyFill="1" applyAlignment="1">
      <alignment vertical="center"/>
    </xf>
    <xf numFmtId="4" fontId="47" fillId="25" borderId="0" xfId="63" applyNumberFormat="1" applyFont="1" applyFill="1" applyAlignment="1">
      <alignment vertical="center"/>
    </xf>
    <xf numFmtId="0" fontId="16" fillId="25" borderId="0" xfId="79" applyFill="1" applyProtection="1">
      <protection locked="0"/>
    </xf>
    <xf numFmtId="14" fontId="16" fillId="25" borderId="0" xfId="79" applyNumberFormat="1" applyFill="1" applyAlignment="1">
      <alignment horizontal="left"/>
    </xf>
    <xf numFmtId="0" fontId="107" fillId="25" borderId="0" xfId="63" applyFont="1" applyFill="1" applyAlignment="1">
      <alignment horizontal="left" vertical="center"/>
    </xf>
    <xf numFmtId="0" fontId="16" fillId="47" borderId="28" xfId="79" applyFill="1" applyBorder="1" applyAlignment="1" applyProtection="1">
      <alignment horizontal="left" vertical="center"/>
      <protection locked="0"/>
    </xf>
    <xf numFmtId="3" fontId="16" fillId="25" borderId="0" xfId="79" applyNumberFormat="1" applyFill="1" applyAlignment="1" applyProtection="1">
      <alignment horizontal="center" vertical="center"/>
      <protection locked="0"/>
    </xf>
    <xf numFmtId="4" fontId="16" fillId="25" borderId="0" xfId="79" applyNumberFormat="1" applyFill="1" applyAlignment="1" applyProtection="1">
      <alignment horizontal="center" vertical="center"/>
      <protection locked="0"/>
    </xf>
    <xf numFmtId="0" fontId="103" fillId="48" borderId="28" xfId="79" applyFont="1" applyFill="1" applyBorder="1" applyAlignment="1">
      <alignment horizontal="center" vertical="center" textRotation="90" wrapText="1" shrinkToFit="1"/>
    </xf>
    <xf numFmtId="0" fontId="16" fillId="25" borderId="28" xfId="79" applyFill="1" applyBorder="1" applyAlignment="1" applyProtection="1">
      <alignment horizontal="left" vertical="center"/>
      <protection locked="0"/>
    </xf>
    <xf numFmtId="3" fontId="16" fillId="47" borderId="28" xfId="79" applyNumberFormat="1" applyFill="1" applyBorder="1" applyAlignment="1" applyProtection="1">
      <alignment horizontal="left" vertical="center"/>
      <protection locked="0"/>
    </xf>
    <xf numFmtId="168" fontId="16" fillId="25" borderId="28" xfId="43" applyNumberFormat="1" applyFill="1" applyBorder="1" applyAlignment="1" applyProtection="1">
      <alignment horizontal="center" vertical="center"/>
      <protection locked="0"/>
    </xf>
    <xf numFmtId="168" fontId="16" fillId="25" borderId="29" xfId="43" applyNumberFormat="1" applyFill="1" applyBorder="1" applyAlignment="1" applyProtection="1">
      <alignment horizontal="center" vertical="center"/>
      <protection locked="0"/>
    </xf>
    <xf numFmtId="168" fontId="105" fillId="48" borderId="28" xfId="43" applyNumberFormat="1" applyFont="1" applyFill="1" applyBorder="1" applyAlignment="1" applyProtection="1">
      <alignment horizontal="center" vertical="center"/>
      <protection locked="0"/>
    </xf>
    <xf numFmtId="0" fontId="110" fillId="25" borderId="0" xfId="79" applyFont="1" applyFill="1" applyAlignment="1">
      <alignment vertical="center"/>
    </xf>
    <xf numFmtId="168" fontId="111" fillId="25" borderId="0" xfId="80" applyNumberFormat="1" applyFont="1" applyFill="1" applyAlignment="1">
      <alignment vertical="center"/>
    </xf>
    <xf numFmtId="0" fontId="16" fillId="25" borderId="0" xfId="79" applyFill="1" applyAlignment="1">
      <alignment horizontal="left" vertical="center"/>
    </xf>
    <xf numFmtId="0" fontId="16" fillId="25" borderId="0" xfId="79" applyFill="1" applyAlignment="1">
      <alignment horizontal="center" vertical="center"/>
    </xf>
    <xf numFmtId="169" fontId="16" fillId="25" borderId="26" xfId="79" applyNumberFormat="1" applyFill="1" applyBorder="1" applyAlignment="1">
      <alignment horizontal="left" vertical="center"/>
    </xf>
    <xf numFmtId="169" fontId="16" fillId="25" borderId="24" xfId="79" applyNumberFormat="1" applyFill="1" applyBorder="1" applyAlignment="1">
      <alignment vertical="center"/>
    </xf>
    <xf numFmtId="168" fontId="16" fillId="25" borderId="28" xfId="80" applyNumberFormat="1" applyFill="1" applyBorder="1" applyAlignment="1">
      <alignment horizontal="center" vertical="center"/>
    </xf>
    <xf numFmtId="168" fontId="103" fillId="25" borderId="0" xfId="80" applyNumberFormat="1" applyFont="1" applyFill="1" applyAlignment="1">
      <alignment horizontal="center" vertical="center"/>
    </xf>
    <xf numFmtId="168" fontId="16" fillId="25" borderId="0" xfId="63" applyNumberFormat="1" applyFont="1" applyFill="1"/>
    <xf numFmtId="168" fontId="16" fillId="25" borderId="0" xfId="80" applyNumberFormat="1" applyFill="1" applyAlignment="1">
      <alignment horizontal="center" vertical="center"/>
    </xf>
    <xf numFmtId="9" fontId="16" fillId="25" borderId="28" xfId="63" applyNumberFormat="1" applyFont="1" applyFill="1" applyBorder="1" applyAlignment="1" applyProtection="1">
      <alignment horizontal="center" vertical="center"/>
      <protection locked="0"/>
    </xf>
    <xf numFmtId="168" fontId="16" fillId="25" borderId="0" xfId="43" applyNumberFormat="1" applyFill="1" applyAlignment="1" applyProtection="1">
      <alignment horizontal="left" vertical="center"/>
      <protection locked="0"/>
    </xf>
    <xf numFmtId="0" fontId="110" fillId="25" borderId="0" xfId="63" applyFont="1" applyFill="1" applyAlignment="1">
      <alignment horizontal="left" vertical="center"/>
    </xf>
    <xf numFmtId="168" fontId="16" fillId="25" borderId="23" xfId="80" applyNumberFormat="1" applyFill="1" applyBorder="1" applyAlignment="1">
      <alignment horizontal="center" vertical="center"/>
    </xf>
    <xf numFmtId="9" fontId="16" fillId="25" borderId="24" xfId="91" applyFont="1" applyFill="1" applyBorder="1" applyAlignment="1">
      <alignment vertical="center"/>
    </xf>
    <xf numFmtId="3" fontId="110" fillId="25" borderId="0" xfId="79" applyNumberFormat="1" applyFont="1" applyFill="1"/>
    <xf numFmtId="0" fontId="16" fillId="25" borderId="0" xfId="63" applyFont="1" applyFill="1" applyAlignment="1">
      <alignment vertical="center"/>
    </xf>
    <xf numFmtId="3" fontId="16" fillId="25" borderId="0" xfId="78" applyNumberFormat="1" applyFont="1" applyFill="1" applyAlignment="1">
      <alignment horizontal="centerContinuous" vertical="center"/>
    </xf>
    <xf numFmtId="0" fontId="47" fillId="25" borderId="0" xfId="85" applyFont="1" applyFill="1" applyAlignment="1">
      <alignment vertical="center"/>
    </xf>
    <xf numFmtId="3" fontId="114" fillId="25" borderId="0" xfId="78" applyNumberFormat="1" applyFont="1" applyFill="1" applyAlignment="1">
      <alignment horizontal="centerContinuous" vertical="center"/>
    </xf>
    <xf numFmtId="0" fontId="115" fillId="25" borderId="0" xfId="63" applyFont="1" applyFill="1" applyAlignment="1">
      <alignment horizontal="left" vertical="center"/>
    </xf>
    <xf numFmtId="10" fontId="16" fillId="25" borderId="0" xfId="63" applyNumberFormat="1" applyFont="1" applyFill="1" applyAlignment="1" applyProtection="1">
      <alignment horizontal="center" vertical="center"/>
      <protection locked="0"/>
    </xf>
    <xf numFmtId="3" fontId="16" fillId="25" borderId="0" xfId="77" applyNumberFormat="1" applyFont="1" applyFill="1" applyAlignment="1" applyProtection="1">
      <alignment horizontal="center" vertical="center"/>
      <protection locked="0"/>
    </xf>
    <xf numFmtId="0" fontId="108" fillId="25" borderId="0" xfId="63" applyFont="1" applyFill="1" applyAlignment="1">
      <alignment horizontal="left" vertical="center"/>
    </xf>
    <xf numFmtId="168" fontId="110" fillId="25" borderId="0" xfId="79" applyNumberFormat="1" applyFont="1" applyFill="1"/>
    <xf numFmtId="0" fontId="110" fillId="25" borderId="0" xfId="63" applyFont="1" applyFill="1"/>
    <xf numFmtId="3" fontId="16" fillId="25" borderId="0" xfId="79" applyNumberFormat="1" applyFill="1" applyAlignment="1">
      <alignment horizontal="center" vertical="center"/>
    </xf>
    <xf numFmtId="3" fontId="16" fillId="25" borderId="0" xfId="79" applyNumberFormat="1" applyFill="1"/>
    <xf numFmtId="168" fontId="47" fillId="25" borderId="0" xfId="80" applyNumberFormat="1" applyFont="1" applyFill="1" applyAlignment="1">
      <alignment horizontal="center" vertical="center"/>
    </xf>
    <xf numFmtId="0" fontId="118" fillId="25" borderId="0" xfId="79" applyFont="1" applyFill="1" applyAlignment="1">
      <alignment vertical="center"/>
    </xf>
    <xf numFmtId="168" fontId="16" fillId="25" borderId="0" xfId="79" applyNumberFormat="1" applyFill="1"/>
    <xf numFmtId="3" fontId="47" fillId="25" borderId="0" xfId="78" applyNumberFormat="1" applyFont="1" applyFill="1" applyAlignment="1">
      <alignment horizontal="center" vertical="center"/>
    </xf>
    <xf numFmtId="4" fontId="16" fillId="25" borderId="0" xfId="79" applyNumberFormat="1" applyFill="1" applyAlignment="1">
      <alignment horizontal="right"/>
    </xf>
    <xf numFmtId="168" fontId="16" fillId="25" borderId="0" xfId="79" applyNumberFormat="1" applyFill="1" applyAlignment="1">
      <alignment horizontal="left"/>
    </xf>
    <xf numFmtId="0" fontId="16" fillId="25" borderId="0" xfId="79" applyFill="1" applyAlignment="1">
      <alignment horizontal="right"/>
    </xf>
    <xf numFmtId="168" fontId="103" fillId="25" borderId="0" xfId="79" applyNumberFormat="1" applyFont="1" applyFill="1" applyAlignment="1">
      <alignment horizontal="left"/>
    </xf>
    <xf numFmtId="0" fontId="103" fillId="25" borderId="0" xfId="79" applyFont="1" applyFill="1" applyAlignment="1">
      <alignment horizontal="left"/>
    </xf>
    <xf numFmtId="4" fontId="16" fillId="25" borderId="0" xfId="79" applyNumberFormat="1" applyFill="1" applyAlignment="1">
      <alignment horizontal="left"/>
    </xf>
    <xf numFmtId="9" fontId="16" fillId="25" borderId="0" xfId="79" applyNumberFormat="1" applyFill="1" applyAlignment="1">
      <alignment horizontal="left"/>
    </xf>
    <xf numFmtId="168" fontId="16" fillId="25" borderId="0" xfId="79" applyNumberFormat="1" applyFill="1" applyAlignment="1">
      <alignment horizontal="center" vertical="center"/>
    </xf>
    <xf numFmtId="9" fontId="16" fillId="25" borderId="0" xfId="63" applyNumberFormat="1" applyFont="1" applyFill="1" applyAlignment="1" applyProtection="1">
      <alignment horizontal="center" vertical="center"/>
      <protection locked="0"/>
    </xf>
    <xf numFmtId="9" fontId="16" fillId="25" borderId="0" xfId="79" applyNumberFormat="1" applyFont="1" applyFill="1" applyProtection="1">
      <protection locked="0"/>
    </xf>
    <xf numFmtId="0" fontId="122" fillId="25" borderId="0" xfId="79" applyFont="1" applyFill="1"/>
    <xf numFmtId="0" fontId="110" fillId="25" borderId="0" xfId="79" applyFont="1" applyFill="1" applyAlignment="1">
      <alignment horizontal="center" vertical="center"/>
    </xf>
    <xf numFmtId="172" fontId="108" fillId="25" borderId="0" xfId="63" applyNumberFormat="1" applyFont="1" applyFill="1" applyBorder="1" applyAlignment="1">
      <alignment horizontal="left" vertical="center"/>
    </xf>
    <xf numFmtId="3" fontId="0" fillId="0" borderId="0" xfId="0" applyNumberFormat="1"/>
    <xf numFmtId="0" fontId="16" fillId="25" borderId="0" xfId="79" applyFont="1" applyFill="1" applyProtection="1">
      <protection locked="0"/>
    </xf>
    <xf numFmtId="0" fontId="0" fillId="25" borderId="0" xfId="0" applyFill="1" applyAlignment="1">
      <alignment horizontal="right"/>
    </xf>
    <xf numFmtId="0" fontId="105" fillId="48" borderId="34" xfId="0" applyFont="1" applyFill="1" applyBorder="1" applyAlignment="1">
      <alignment horizontal="center" vertical="center"/>
    </xf>
    <xf numFmtId="0" fontId="105" fillId="48" borderId="34" xfId="0" applyFont="1" applyFill="1" applyBorder="1" applyAlignment="1">
      <alignment horizontal="left" vertical="center"/>
    </xf>
    <xf numFmtId="0" fontId="105" fillId="48" borderId="0" xfId="0" applyFont="1" applyFill="1" applyAlignment="1">
      <alignment horizontal="center" vertical="center"/>
    </xf>
    <xf numFmtId="0" fontId="16" fillId="25" borderId="34" xfId="0" applyFont="1" applyFill="1" applyBorder="1" applyAlignment="1">
      <alignment horizontal="center" vertical="center"/>
    </xf>
    <xf numFmtId="0" fontId="16" fillId="25" borderId="34" xfId="0" applyFont="1" applyFill="1" applyBorder="1" applyAlignment="1">
      <alignment horizontal="left" vertical="center"/>
    </xf>
    <xf numFmtId="14" fontId="16" fillId="25" borderId="34" xfId="0" applyNumberFormat="1" applyFont="1" applyFill="1" applyBorder="1" applyAlignment="1">
      <alignment horizontal="center" vertical="center"/>
    </xf>
    <xf numFmtId="14" fontId="16" fillId="25" borderId="0" xfId="0" applyNumberFormat="1" applyFont="1" applyFill="1" applyAlignment="1">
      <alignment horizontal="center" vertical="center"/>
    </xf>
    <xf numFmtId="0" fontId="16" fillId="25" borderId="34" xfId="0" applyFont="1" applyFill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 wrapText="1"/>
    </xf>
    <xf numFmtId="0" fontId="0" fillId="25" borderId="34" xfId="0" applyFill="1" applyBorder="1"/>
    <xf numFmtId="0" fontId="16" fillId="51" borderId="34" xfId="0" applyFont="1" applyFill="1" applyBorder="1" applyAlignment="1">
      <alignment horizontal="center" vertical="center"/>
    </xf>
    <xf numFmtId="0" fontId="0" fillId="51" borderId="34" xfId="0" applyFill="1" applyBorder="1" applyAlignment="1">
      <alignment wrapText="1"/>
    </xf>
    <xf numFmtId="14" fontId="0" fillId="51" borderId="34" xfId="0" applyNumberFormat="1" applyFill="1" applyBorder="1"/>
    <xf numFmtId="0" fontId="123" fillId="0" borderId="0" xfId="0" applyFont="1"/>
    <xf numFmtId="0" fontId="0" fillId="25" borderId="23" xfId="0" applyFill="1" applyBorder="1"/>
    <xf numFmtId="168" fontId="16" fillId="25" borderId="34" xfId="43" applyNumberFormat="1" applyFill="1" applyBorder="1" applyAlignment="1" applyProtection="1">
      <alignment horizontal="center" vertical="center"/>
      <protection locked="0"/>
    </xf>
    <xf numFmtId="168" fontId="105" fillId="48" borderId="34" xfId="77" applyNumberFormat="1" applyFont="1" applyFill="1" applyBorder="1" applyAlignment="1" applyProtection="1">
      <alignment horizontal="center" vertical="center"/>
      <protection locked="0"/>
    </xf>
    <xf numFmtId="0" fontId="16" fillId="47" borderId="34" xfId="79" applyFill="1" applyBorder="1" applyAlignment="1" applyProtection="1">
      <alignment horizontal="left" vertical="center"/>
      <protection locked="0"/>
    </xf>
    <xf numFmtId="173" fontId="16" fillId="25" borderId="34" xfId="63" applyNumberFormat="1" applyFont="1" applyFill="1" applyBorder="1" applyAlignment="1" applyProtection="1">
      <alignment horizontal="center" vertical="center"/>
      <protection locked="0"/>
    </xf>
    <xf numFmtId="3" fontId="105" fillId="48" borderId="34" xfId="43" applyNumberFormat="1" applyFont="1" applyFill="1" applyBorder="1" applyAlignment="1" applyProtection="1">
      <alignment horizontal="center" vertical="center"/>
      <protection locked="0"/>
    </xf>
    <xf numFmtId="172" fontId="103" fillId="48" borderId="34" xfId="90" applyNumberFormat="1" applyFont="1" applyFill="1" applyBorder="1" applyAlignment="1" applyProtection="1">
      <alignment horizontal="center" vertical="center"/>
      <protection locked="0"/>
    </xf>
    <xf numFmtId="3" fontId="105" fillId="48" borderId="34" xfId="78" applyNumberFormat="1" applyFont="1" applyFill="1" applyBorder="1" applyAlignment="1">
      <alignment horizontal="center" vertical="center"/>
    </xf>
    <xf numFmtId="10" fontId="105" fillId="48" borderId="34" xfId="78" applyNumberFormat="1" applyFont="1" applyFill="1" applyBorder="1" applyAlignment="1">
      <alignment horizontal="center" vertical="center"/>
    </xf>
    <xf numFmtId="173" fontId="16" fillId="25" borderId="36" xfId="63" applyNumberFormat="1" applyFont="1" applyFill="1" applyBorder="1" applyAlignment="1" applyProtection="1">
      <alignment horizontal="center" vertical="center"/>
      <protection locked="0"/>
    </xf>
    <xf numFmtId="168" fontId="16" fillId="25" borderId="36" xfId="43" applyNumberFormat="1" applyFill="1" applyBorder="1" applyAlignment="1" applyProtection="1">
      <alignment horizontal="center" vertical="center"/>
      <protection locked="0"/>
    </xf>
    <xf numFmtId="0" fontId="105" fillId="48" borderId="24" xfId="43" applyFont="1" applyFill="1" applyBorder="1" applyAlignment="1">
      <alignment vertical="center" wrapText="1"/>
    </xf>
    <xf numFmtId="0" fontId="105" fillId="48" borderId="32" xfId="43" applyFont="1" applyFill="1" applyBorder="1" applyAlignment="1">
      <alignment vertical="center" wrapText="1"/>
    </xf>
    <xf numFmtId="0" fontId="105" fillId="48" borderId="26" xfId="43" applyNumberFormat="1" applyFont="1" applyFill="1" applyBorder="1" applyAlignment="1">
      <alignment vertical="center" wrapText="1"/>
    </xf>
    <xf numFmtId="9" fontId="16" fillId="25" borderId="0" xfId="79" applyNumberFormat="1" applyFill="1" applyAlignment="1">
      <alignment horizontal="right"/>
    </xf>
    <xf numFmtId="9" fontId="16" fillId="25" borderId="0" xfId="91" applyFont="1" applyFill="1" applyAlignment="1">
      <alignment horizontal="left"/>
    </xf>
    <xf numFmtId="172" fontId="47" fillId="25" borderId="0" xfId="63" applyNumberFormat="1" applyFont="1" applyFill="1" applyAlignment="1">
      <alignment vertical="center"/>
    </xf>
    <xf numFmtId="172" fontId="105" fillId="25" borderId="0" xfId="63" applyNumberFormat="1" applyFont="1" applyFill="1" applyAlignment="1">
      <alignment vertical="center"/>
    </xf>
    <xf numFmtId="0" fontId="124" fillId="25" borderId="0" xfId="63" applyFont="1" applyFill="1" applyAlignment="1">
      <alignment vertical="center"/>
    </xf>
    <xf numFmtId="0" fontId="125" fillId="25" borderId="0" xfId="63" applyFont="1" applyFill="1"/>
    <xf numFmtId="4" fontId="103" fillId="25" borderId="0" xfId="79" applyNumberFormat="1" applyFont="1" applyFill="1"/>
    <xf numFmtId="208" fontId="16" fillId="25" borderId="0" xfId="91" applyNumberFormat="1" applyFont="1" applyFill="1" applyAlignment="1">
      <alignment horizontal="left"/>
    </xf>
    <xf numFmtId="49" fontId="16" fillId="25" borderId="37" xfId="0" applyNumberFormat="1" applyFont="1" applyFill="1" applyBorder="1" applyAlignment="1">
      <alignment horizontal="left" vertical="center" wrapText="1"/>
    </xf>
    <xf numFmtId="0" fontId="126" fillId="25" borderId="37" xfId="0" applyFont="1" applyFill="1" applyBorder="1" applyAlignment="1">
      <alignment horizontal="left" vertical="center" wrapText="1"/>
    </xf>
    <xf numFmtId="9" fontId="51" fillId="53" borderId="35" xfId="79" applyNumberFormat="1" applyFont="1" applyFill="1" applyBorder="1" applyAlignment="1" applyProtection="1">
      <alignment horizontal="center" vertical="center" textRotation="90"/>
      <protection locked="0"/>
    </xf>
    <xf numFmtId="0" fontId="16" fillId="25" borderId="37" xfId="43" applyFill="1" applyBorder="1" applyAlignment="1">
      <alignment horizontal="left" vertical="center" wrapText="1"/>
    </xf>
    <xf numFmtId="0" fontId="16" fillId="25" borderId="37" xfId="43" applyFill="1" applyBorder="1" applyAlignment="1">
      <alignment horizontal="left" vertical="top" wrapText="1"/>
    </xf>
    <xf numFmtId="0" fontId="16" fillId="25" borderId="37" xfId="79" applyFill="1" applyBorder="1" applyAlignment="1">
      <alignment horizontal="center" vertical="center" wrapText="1"/>
    </xf>
    <xf numFmtId="0" fontId="16" fillId="25" borderId="37" xfId="63" applyFont="1" applyFill="1" applyBorder="1" applyAlignment="1" applyProtection="1">
      <alignment horizontal="center" vertical="center"/>
      <protection locked="0"/>
    </xf>
    <xf numFmtId="3" fontId="16" fillId="25" borderId="37" xfId="79" applyNumberFormat="1" applyFill="1" applyBorder="1" applyAlignment="1" applyProtection="1">
      <alignment horizontal="center" vertical="center"/>
      <protection locked="0"/>
    </xf>
    <xf numFmtId="3" fontId="16" fillId="25" borderId="37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37" xfId="373" applyNumberFormat="1" applyFont="1" applyFill="1" applyBorder="1" applyAlignment="1">
      <alignment horizontal="center" vertical="center" wrapText="1"/>
    </xf>
    <xf numFmtId="168" fontId="16" fillId="46" borderId="37" xfId="373" applyNumberFormat="1" applyFont="1" applyFill="1" applyBorder="1" applyAlignment="1">
      <alignment horizontal="center" vertical="center" wrapText="1"/>
    </xf>
    <xf numFmtId="2" fontId="16" fillId="25" borderId="37" xfId="63" applyNumberFormat="1" applyFont="1" applyFill="1" applyBorder="1" applyAlignment="1" applyProtection="1">
      <alignment horizontal="center" vertical="center"/>
      <protection locked="0"/>
    </xf>
    <xf numFmtId="10" fontId="16" fillId="25" borderId="37" xfId="63" applyNumberFormat="1" applyFont="1" applyFill="1" applyBorder="1" applyAlignment="1" applyProtection="1">
      <alignment horizontal="center" vertical="center"/>
      <protection locked="0"/>
    </xf>
    <xf numFmtId="168" fontId="16" fillId="25" borderId="37" xfId="43" applyNumberFormat="1" applyFill="1" applyBorder="1" applyAlignment="1" applyProtection="1">
      <alignment horizontal="center" vertical="center"/>
      <protection locked="0"/>
    </xf>
    <xf numFmtId="168" fontId="16" fillId="43" borderId="37" xfId="43" applyNumberFormat="1" applyFill="1" applyBorder="1" applyAlignment="1" applyProtection="1">
      <alignment horizontal="center" vertical="center"/>
      <protection locked="0"/>
    </xf>
    <xf numFmtId="172" fontId="16" fillId="25" borderId="37" xfId="90" applyNumberFormat="1" applyFont="1" applyFill="1" applyBorder="1" applyAlignment="1" applyProtection="1">
      <alignment horizontal="center" vertical="center"/>
      <protection locked="0"/>
    </xf>
    <xf numFmtId="0" fontId="16" fillId="46" borderId="37" xfId="373" applyFont="1" applyFill="1" applyBorder="1" applyAlignment="1">
      <alignment horizontal="center" vertical="center" wrapText="1"/>
    </xf>
    <xf numFmtId="10" fontId="16" fillId="25" borderId="37" xfId="91" applyNumberFormat="1" applyFont="1" applyFill="1" applyBorder="1" applyAlignment="1" applyProtection="1">
      <alignment horizontal="center" vertical="center"/>
      <protection locked="0"/>
    </xf>
    <xf numFmtId="10" fontId="16" fillId="46" borderId="37" xfId="373" applyNumberFormat="1" applyFont="1" applyFill="1" applyBorder="1" applyAlignment="1">
      <alignment horizontal="center" vertical="center" wrapText="1"/>
    </xf>
    <xf numFmtId="183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49" fontId="16" fillId="25" borderId="37" xfId="0" applyNumberFormat="1" applyFont="1" applyFill="1" applyBorder="1" applyAlignment="1">
      <alignment horizontal="center" vertical="center" wrapText="1"/>
    </xf>
    <xf numFmtId="49" fontId="126" fillId="25" borderId="37" xfId="0" applyNumberFormat="1" applyFont="1" applyFill="1" applyBorder="1" applyAlignment="1">
      <alignment horizontal="center" vertical="center" wrapText="1"/>
    </xf>
    <xf numFmtId="168" fontId="16" fillId="25" borderId="37" xfId="77" applyNumberFormat="1" applyFont="1" applyFill="1" applyBorder="1" applyAlignment="1" applyProtection="1">
      <alignment horizontal="center" vertical="center"/>
      <protection locked="0"/>
    </xf>
    <xf numFmtId="16" fontId="105" fillId="48" borderId="37" xfId="79" applyNumberFormat="1" applyFont="1" applyFill="1" applyBorder="1" applyAlignment="1">
      <alignment horizontal="center" vertical="center" wrapText="1"/>
    </xf>
    <xf numFmtId="0" fontId="127" fillId="0" borderId="0" xfId="375"/>
    <xf numFmtId="0" fontId="128" fillId="0" borderId="0" xfId="375" applyFont="1"/>
    <xf numFmtId="0" fontId="2" fillId="0" borderId="0" xfId="375" applyFont="1" applyAlignment="1">
      <alignment wrapText="1"/>
    </xf>
    <xf numFmtId="0" fontId="100" fillId="0" borderId="0" xfId="377" applyFont="1"/>
    <xf numFmtId="0" fontId="2" fillId="0" borderId="0" xfId="377"/>
    <xf numFmtId="0" fontId="101" fillId="49" borderId="37" xfId="377" applyFont="1" applyFill="1" applyBorder="1"/>
    <xf numFmtId="0" fontId="99" fillId="0" borderId="37" xfId="377" applyFont="1" applyBorder="1" applyAlignment="1">
      <alignment vertical="center" wrapText="1"/>
    </xf>
    <xf numFmtId="0" fontId="87" fillId="0" borderId="37" xfId="377" applyFont="1" applyBorder="1" applyAlignment="1">
      <alignment wrapText="1"/>
    </xf>
    <xf numFmtId="0" fontId="111" fillId="0" borderId="0" xfId="378" applyFont="1" applyAlignment="1">
      <alignment vertical="center"/>
    </xf>
    <xf numFmtId="0" fontId="111" fillId="0" borderId="0" xfId="378" applyFont="1" applyAlignment="1">
      <alignment horizontal="center" vertical="center"/>
    </xf>
    <xf numFmtId="0" fontId="47" fillId="55" borderId="0" xfId="378" applyFont="1" applyFill="1" applyAlignment="1">
      <alignment horizontal="center" vertical="center"/>
    </xf>
    <xf numFmtId="0" fontId="47" fillId="55" borderId="0" xfId="378" applyFont="1" applyFill="1" applyAlignment="1">
      <alignment horizontal="center" vertical="center" wrapText="1"/>
    </xf>
    <xf numFmtId="0" fontId="132" fillId="56" borderId="0" xfId="378" applyFont="1" applyFill="1" applyAlignment="1">
      <alignment horizontal="center" vertical="center"/>
    </xf>
    <xf numFmtId="0" fontId="111" fillId="0" borderId="38" xfId="378" applyFont="1" applyBorder="1" applyAlignment="1">
      <alignment vertical="center"/>
    </xf>
    <xf numFmtId="0" fontId="16" fillId="0" borderId="0" xfId="378" applyFont="1" applyAlignment="1">
      <alignment horizontal="center" vertical="center"/>
    </xf>
    <xf numFmtId="0" fontId="16" fillId="0" borderId="0" xfId="378" applyFont="1" applyAlignment="1">
      <alignment horizontal="left" vertical="center" wrapText="1"/>
    </xf>
    <xf numFmtId="0" fontId="133" fillId="0" borderId="0" xfId="378" applyFont="1" applyAlignment="1">
      <alignment horizontal="left" vertical="center"/>
    </xf>
    <xf numFmtId="0" fontId="16" fillId="0" borderId="0" xfId="378" applyFont="1" applyAlignment="1">
      <alignment horizontal="center" vertical="center" wrapText="1"/>
    </xf>
    <xf numFmtId="0" fontId="133" fillId="0" borderId="38" xfId="378" applyFont="1" applyBorder="1" applyAlignment="1">
      <alignment horizontal="left" vertical="center"/>
    </xf>
    <xf numFmtId="0" fontId="133" fillId="0" borderId="39" xfId="378" applyFont="1" applyBorder="1" applyAlignment="1">
      <alignment horizontal="left" vertical="center"/>
    </xf>
    <xf numFmtId="0" fontId="111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 wrapText="1"/>
    </xf>
    <xf numFmtId="0" fontId="133" fillId="25" borderId="0" xfId="378" applyFont="1" applyFill="1" applyAlignment="1">
      <alignment vertical="center"/>
    </xf>
    <xf numFmtId="0" fontId="16" fillId="0" borderId="0" xfId="378" applyFont="1" applyAlignment="1">
      <alignment vertical="center"/>
    </xf>
    <xf numFmtId="0" fontId="16" fillId="0" borderId="0" xfId="378" applyFont="1" applyAlignment="1">
      <alignment vertical="center" wrapText="1"/>
    </xf>
    <xf numFmtId="0" fontId="133" fillId="0" borderId="0" xfId="378" applyFont="1" applyAlignment="1">
      <alignment vertical="center"/>
    </xf>
    <xf numFmtId="0" fontId="111" fillId="0" borderId="0" xfId="378" applyFont="1" applyAlignment="1">
      <alignment vertical="center" wrapText="1"/>
    </xf>
    <xf numFmtId="4" fontId="125" fillId="25" borderId="0" xfId="79" applyNumberFormat="1" applyFont="1" applyFill="1"/>
    <xf numFmtId="0" fontId="16" fillId="25" borderId="0" xfId="79" applyFill="1" applyAlignment="1">
      <alignment horizontal="left"/>
    </xf>
    <xf numFmtId="0" fontId="105" fillId="48" borderId="28" xfId="79" applyFont="1" applyFill="1" applyBorder="1" applyAlignment="1">
      <alignment horizontal="center" vertical="center" wrapText="1"/>
    </xf>
    <xf numFmtId="49" fontId="105" fillId="48" borderId="40" xfId="0" applyNumberFormat="1" applyFont="1" applyFill="1" applyBorder="1" applyAlignment="1">
      <alignment horizontal="center" vertical="center"/>
    </xf>
    <xf numFmtId="0" fontId="16" fillId="25" borderId="40" xfId="0" applyFont="1" applyFill="1" applyBorder="1" applyAlignment="1">
      <alignment horizontal="left" vertical="center" wrapText="1"/>
    </xf>
    <xf numFmtId="0" fontId="16" fillId="25" borderId="40" xfId="0" applyFont="1" applyFill="1" applyBorder="1" applyAlignment="1">
      <alignment horizontal="left" vertical="center"/>
    </xf>
    <xf numFmtId="0" fontId="16" fillId="0" borderId="40" xfId="0" applyFont="1" applyBorder="1" applyAlignment="1">
      <alignment horizontal="left" vertical="center" wrapText="1"/>
    </xf>
    <xf numFmtId="0" fontId="0" fillId="0" borderId="40" xfId="0" applyBorder="1" applyAlignment="1">
      <alignment vertical="center" wrapText="1"/>
    </xf>
    <xf numFmtId="0" fontId="134" fillId="0" borderId="0" xfId="310" applyFont="1" applyAlignment="1">
      <alignment horizontal="center" vertical="center" wrapText="1"/>
    </xf>
    <xf numFmtId="0" fontId="135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left" vertical="center" wrapText="1"/>
    </xf>
    <xf numFmtId="0" fontId="136" fillId="57" borderId="0" xfId="310" applyFont="1" applyFill="1" applyAlignment="1" applyProtection="1">
      <alignment horizontal="center" vertical="center" wrapText="1"/>
      <protection hidden="1"/>
    </xf>
    <xf numFmtId="0" fontId="137" fillId="57" borderId="0" xfId="310" applyFont="1" applyFill="1" applyAlignment="1" applyProtection="1">
      <alignment horizontal="center" vertical="center" wrapText="1"/>
      <protection hidden="1"/>
    </xf>
    <xf numFmtId="0" fontId="138" fillId="0" borderId="0" xfId="310" applyFont="1" applyAlignment="1">
      <alignment horizontal="center" vertical="center" wrapText="1"/>
    </xf>
    <xf numFmtId="0" fontId="139" fillId="58" borderId="0" xfId="310" applyFont="1" applyFill="1" applyAlignment="1" applyProtection="1">
      <alignment horizontal="center" vertical="center" wrapText="1"/>
      <protection hidden="1"/>
    </xf>
    <xf numFmtId="0" fontId="140" fillId="58" borderId="0" xfId="310" applyFont="1" applyFill="1" applyAlignment="1" applyProtection="1">
      <alignment horizontal="center" vertical="center" wrapText="1"/>
      <protection hidden="1"/>
    </xf>
    <xf numFmtId="0" fontId="140" fillId="58" borderId="0" xfId="310" applyFont="1" applyFill="1" applyAlignment="1" applyProtection="1">
      <alignment horizontal="left" vertical="center" wrapText="1"/>
      <protection hidden="1"/>
    </xf>
    <xf numFmtId="0" fontId="141" fillId="0" borderId="0" xfId="310" applyFont="1" applyAlignment="1">
      <alignment horizontal="center" vertical="center" wrapText="1"/>
    </xf>
    <xf numFmtId="0" fontId="142" fillId="0" borderId="0" xfId="310" applyFont="1" applyAlignment="1" applyProtection="1">
      <alignment horizontal="center" vertical="center" wrapText="1"/>
      <protection locked="0" hidden="1"/>
    </xf>
    <xf numFmtId="0" fontId="93" fillId="0" borderId="0" xfId="310" applyFont="1" applyAlignment="1" applyProtection="1">
      <alignment horizontal="center" vertical="center" wrapText="1"/>
      <protection locked="0" hidden="1"/>
    </xf>
    <xf numFmtId="0" fontId="87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left" vertical="center" wrapText="1"/>
      <protection hidden="1"/>
    </xf>
    <xf numFmtId="0" fontId="93" fillId="0" borderId="0" xfId="310" applyFont="1" applyAlignment="1" applyProtection="1">
      <alignment vertical="center" wrapText="1"/>
      <protection hidden="1"/>
    </xf>
    <xf numFmtId="0" fontId="143" fillId="0" borderId="0" xfId="310" applyFont="1" applyAlignment="1" applyProtection="1">
      <alignment horizontal="center" vertical="center" wrapText="1"/>
      <protection hidden="1"/>
    </xf>
    <xf numFmtId="0" fontId="134" fillId="0" borderId="0" xfId="310" applyFont="1" applyAlignment="1" applyProtection="1">
      <alignment horizontal="center" vertical="center" wrapText="1"/>
      <protection locked="0"/>
    </xf>
    <xf numFmtId="14" fontId="16" fillId="25" borderId="40" xfId="0" applyNumberFormat="1" applyFont="1" applyFill="1" applyBorder="1" applyAlignment="1">
      <alignment horizontal="center" vertical="center"/>
    </xf>
    <xf numFmtId="3" fontId="16" fillId="59" borderId="0" xfId="79" applyNumberFormat="1" applyFill="1" applyAlignment="1" applyProtection="1">
      <alignment horizontal="center" vertical="center"/>
      <protection locked="0"/>
    </xf>
    <xf numFmtId="3" fontId="16" fillId="43" borderId="30" xfId="79" applyNumberFormat="1" applyFill="1" applyBorder="1" applyAlignment="1" applyProtection="1">
      <alignment vertical="center"/>
      <protection locked="0"/>
    </xf>
    <xf numFmtId="3" fontId="16" fillId="60" borderId="30" xfId="79" applyNumberFormat="1" applyFill="1" applyBorder="1" applyAlignment="1" applyProtection="1">
      <alignment vertical="center"/>
      <protection locked="0"/>
    </xf>
    <xf numFmtId="0" fontId="47" fillId="25" borderId="0" xfId="63" applyFont="1" applyFill="1" applyAlignment="1">
      <alignment horizontal="center" vertical="center"/>
    </xf>
    <xf numFmtId="0" fontId="144" fillId="0" borderId="0" xfId="0" applyFont="1" applyAlignment="1">
      <alignment vertical="center"/>
    </xf>
    <xf numFmtId="0" fontId="129" fillId="49" borderId="40" xfId="0" applyFont="1" applyFill="1" applyBorder="1"/>
    <xf numFmtId="0" fontId="130" fillId="0" borderId="40" xfId="0" applyFont="1" applyBorder="1" applyAlignment="1">
      <alignment vertical="center" wrapText="1"/>
    </xf>
    <xf numFmtId="0" fontId="87" fillId="0" borderId="40" xfId="0" applyFont="1" applyBorder="1" applyAlignment="1">
      <alignment vertical="center" wrapText="1"/>
    </xf>
    <xf numFmtId="0" fontId="131" fillId="0" borderId="40" xfId="376" applyBorder="1" applyAlignment="1">
      <alignment vertical="center" wrapText="1"/>
    </xf>
    <xf numFmtId="0" fontId="105" fillId="48" borderId="33" xfId="79" applyFont="1" applyFill="1" applyBorder="1" applyAlignment="1">
      <alignment horizontal="center" vertical="center" wrapText="1"/>
    </xf>
    <xf numFmtId="16" fontId="105" fillId="48" borderId="33" xfId="79" applyNumberFormat="1" applyFont="1" applyFill="1" applyBorder="1" applyAlignment="1">
      <alignment horizontal="center" vertical="center" wrapText="1"/>
    </xf>
    <xf numFmtId="3" fontId="16" fillId="25" borderId="0" xfId="79" applyNumberFormat="1" applyFont="1" applyFill="1" applyBorder="1" applyAlignment="1" applyProtection="1">
      <alignment horizontal="center" vertical="center" wrapText="1"/>
      <protection locked="0"/>
    </xf>
    <xf numFmtId="0" fontId="110" fillId="25" borderId="0" xfId="79" applyFont="1" applyFill="1" applyAlignment="1">
      <alignment horizontal="right" vertical="center"/>
    </xf>
    <xf numFmtId="0" fontId="16" fillId="25" borderId="0" xfId="79" applyFont="1" applyFill="1" applyAlignment="1">
      <alignment horizontal="right" vertical="center"/>
    </xf>
    <xf numFmtId="0" fontId="105" fillId="48" borderId="28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21" fillId="0" borderId="0" xfId="380" applyFont="1"/>
    <xf numFmtId="0" fontId="1" fillId="0" borderId="0" xfId="380"/>
    <xf numFmtId="0" fontId="1" fillId="0" borderId="41" xfId="380" applyBorder="1"/>
    <xf numFmtId="0" fontId="47" fillId="0" borderId="12" xfId="380" applyFont="1" applyBorder="1" applyAlignment="1">
      <alignment horizontal="left" vertical="center" wrapText="1"/>
    </xf>
    <xf numFmtId="0" fontId="47" fillId="61" borderId="12" xfId="380" applyFont="1" applyFill="1" applyBorder="1" applyAlignment="1">
      <alignment horizontal="left" vertical="center" wrapText="1"/>
    </xf>
    <xf numFmtId="0" fontId="99" fillId="0" borderId="12" xfId="380" applyFont="1" applyBorder="1" applyAlignment="1">
      <alignment horizontal="left" vertical="center"/>
    </xf>
    <xf numFmtId="210" fontId="99" fillId="0" borderId="12" xfId="380" applyNumberFormat="1" applyFont="1" applyBorder="1" applyAlignment="1">
      <alignment horizontal="left" vertical="center" wrapText="1"/>
    </xf>
    <xf numFmtId="211" fontId="99" fillId="0" borderId="12" xfId="380" applyNumberFormat="1" applyFont="1" applyBorder="1" applyAlignment="1">
      <alignment horizontal="left" vertical="center" wrapText="1"/>
    </xf>
    <xf numFmtId="211" fontId="99" fillId="61" borderId="12" xfId="380" applyNumberFormat="1" applyFont="1" applyFill="1" applyBorder="1" applyAlignment="1">
      <alignment horizontal="left" vertical="center" wrapText="1"/>
    </xf>
    <xf numFmtId="212" fontId="99" fillId="0" borderId="12" xfId="380" applyNumberFormat="1" applyFont="1" applyBorder="1" applyAlignment="1">
      <alignment horizontal="left" vertical="center" wrapText="1"/>
    </xf>
    <xf numFmtId="213" fontId="99" fillId="0" borderId="12" xfId="380" applyNumberFormat="1" applyFont="1" applyBorder="1" applyAlignment="1">
      <alignment horizontal="left" vertical="center" wrapText="1"/>
    </xf>
    <xf numFmtId="45" fontId="99" fillId="0" borderId="12" xfId="380" applyNumberFormat="1" applyFont="1" applyBorder="1" applyAlignment="1">
      <alignment horizontal="left" vertical="center" wrapText="1"/>
    </xf>
    <xf numFmtId="214" fontId="111" fillId="0" borderId="24" xfId="380" applyNumberFormat="1" applyFont="1" applyBorder="1" applyAlignment="1">
      <alignment horizontal="left" vertical="center" wrapText="1"/>
    </xf>
    <xf numFmtId="210" fontId="111" fillId="0" borderId="24" xfId="380" applyNumberFormat="1" applyFont="1" applyBorder="1" applyAlignment="1">
      <alignment horizontal="left" vertical="center" wrapText="1"/>
    </xf>
    <xf numFmtId="211" fontId="111" fillId="0" borderId="24" xfId="380" applyNumberFormat="1" applyFont="1" applyBorder="1" applyAlignment="1">
      <alignment horizontal="left" vertical="center" wrapText="1"/>
    </xf>
    <xf numFmtId="211" fontId="111" fillId="61" borderId="24" xfId="380" applyNumberFormat="1" applyFont="1" applyFill="1" applyBorder="1" applyAlignment="1">
      <alignment horizontal="left" vertical="center" wrapText="1"/>
    </xf>
    <xf numFmtId="212" fontId="111" fillId="0" borderId="24" xfId="380" applyNumberFormat="1" applyFont="1" applyBorder="1" applyAlignment="1">
      <alignment horizontal="left" vertical="center" wrapText="1"/>
    </xf>
    <xf numFmtId="212" fontId="16" fillId="0" borderId="24" xfId="380" applyNumberFormat="1" applyFont="1" applyBorder="1" applyAlignment="1">
      <alignment horizontal="left" vertical="center" wrapText="1"/>
    </xf>
    <xf numFmtId="213" fontId="16" fillId="0" borderId="24" xfId="380" applyNumberFormat="1" applyFont="1" applyBorder="1" applyAlignment="1">
      <alignment horizontal="left" vertical="center" wrapText="1"/>
    </xf>
    <xf numFmtId="45" fontId="111" fillId="0" borderId="24" xfId="380" applyNumberFormat="1" applyFont="1" applyBorder="1" applyAlignment="1">
      <alignment horizontal="left" vertical="center" wrapText="1"/>
    </xf>
    <xf numFmtId="213" fontId="111" fillId="0" borderId="24" xfId="380" applyNumberFormat="1" applyFont="1" applyBorder="1" applyAlignment="1">
      <alignment horizontal="left" vertical="center" wrapText="1"/>
    </xf>
    <xf numFmtId="0" fontId="145" fillId="0" borderId="0" xfId="380" applyFont="1" applyAlignment="1">
      <alignment horizontal="left" vertical="center"/>
    </xf>
    <xf numFmtId="214" fontId="146" fillId="0" borderId="0" xfId="380" applyNumberFormat="1" applyFont="1" applyAlignment="1">
      <alignment horizontal="left" vertical="center" wrapText="1"/>
    </xf>
    <xf numFmtId="210" fontId="146" fillId="0" borderId="0" xfId="380" applyNumberFormat="1" applyFont="1" applyAlignment="1">
      <alignment horizontal="left" vertical="center" wrapText="1"/>
    </xf>
    <xf numFmtId="211" fontId="146" fillId="0" borderId="0" xfId="380" applyNumberFormat="1" applyFont="1" applyAlignment="1">
      <alignment horizontal="left" vertical="center" wrapText="1"/>
    </xf>
    <xf numFmtId="212" fontId="146" fillId="0" borderId="0" xfId="380" applyNumberFormat="1" applyFont="1" applyAlignment="1">
      <alignment horizontal="left" vertical="center" wrapText="1"/>
    </xf>
    <xf numFmtId="213" fontId="146" fillId="0" borderId="0" xfId="380" applyNumberFormat="1" applyFont="1" applyAlignment="1">
      <alignment horizontal="left" vertical="center" wrapText="1"/>
    </xf>
    <xf numFmtId="45" fontId="146" fillId="0" borderId="0" xfId="380" applyNumberFormat="1" applyFont="1" applyAlignment="1">
      <alignment horizontal="left" vertical="center" wrapText="1"/>
    </xf>
    <xf numFmtId="168" fontId="16" fillId="62" borderId="37" xfId="43" applyNumberFormat="1" applyFill="1" applyBorder="1" applyAlignment="1" applyProtection="1">
      <alignment horizontal="center" vertical="center"/>
      <protection locked="0"/>
    </xf>
    <xf numFmtId="0" fontId="16" fillId="25" borderId="0" xfId="79" applyFont="1" applyFill="1" applyBorder="1" applyAlignment="1">
      <alignment wrapText="1"/>
    </xf>
    <xf numFmtId="168" fontId="16" fillId="63" borderId="37" xfId="43" applyNumberFormat="1" applyFill="1" applyBorder="1" applyAlignment="1" applyProtection="1">
      <alignment horizontal="center" vertical="center"/>
      <protection locked="0"/>
    </xf>
    <xf numFmtId="3" fontId="16" fillId="64" borderId="37" xfId="373" applyNumberFormat="1" applyFont="1" applyFill="1" applyBorder="1" applyAlignment="1">
      <alignment horizontal="center" vertical="center" wrapText="1"/>
    </xf>
    <xf numFmtId="0" fontId="16" fillId="63" borderId="0" xfId="79" applyFill="1" applyAlignment="1" applyProtection="1">
      <alignment horizontal="center" vertical="center" wrapText="1"/>
      <protection locked="0"/>
    </xf>
    <xf numFmtId="183" fontId="16" fillId="25" borderId="0" xfId="79" applyNumberFormat="1" applyFont="1" applyFill="1" applyBorder="1" applyAlignment="1" applyProtection="1">
      <alignment horizontal="center" vertical="center" wrapText="1"/>
      <protection locked="0"/>
    </xf>
    <xf numFmtId="0" fontId="16" fillId="25" borderId="0" xfId="79" applyFont="1" applyFill="1" applyAlignment="1">
      <alignment wrapText="1"/>
    </xf>
    <xf numFmtId="0" fontId="105" fillId="48" borderId="40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6" fillId="47" borderId="40" xfId="79" applyFill="1" applyBorder="1" applyAlignment="1" applyProtection="1">
      <alignment horizontal="left" vertical="center"/>
      <protection locked="0"/>
    </xf>
    <xf numFmtId="16" fontId="105" fillId="48" borderId="40" xfId="79" applyNumberFormat="1" applyFont="1" applyFill="1" applyBorder="1" applyAlignment="1">
      <alignment horizontal="center" vertical="center" wrapText="1"/>
    </xf>
    <xf numFmtId="0" fontId="103" fillId="48" borderId="40" xfId="79" applyFont="1" applyFill="1" applyBorder="1" applyAlignment="1">
      <alignment horizontal="center" vertical="center" textRotation="90" wrapText="1" shrinkToFit="1"/>
    </xf>
    <xf numFmtId="0" fontId="16" fillId="25" borderId="40" xfId="79" applyFill="1" applyBorder="1" applyAlignment="1" applyProtection="1">
      <alignment horizontal="left" vertical="center"/>
      <protection locked="0"/>
    </xf>
    <xf numFmtId="3" fontId="16" fillId="47" borderId="40" xfId="79" applyNumberFormat="1" applyFill="1" applyBorder="1" applyAlignment="1" applyProtection="1">
      <alignment horizontal="left" vertical="center"/>
      <protection locked="0"/>
    </xf>
    <xf numFmtId="49" fontId="16" fillId="25" borderId="40" xfId="0" applyNumberFormat="1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center" wrapText="1"/>
    </xf>
    <xf numFmtId="0" fontId="16" fillId="25" borderId="40" xfId="79" applyFill="1" applyBorder="1" applyAlignment="1">
      <alignment horizontal="center" vertical="center" wrapText="1"/>
    </xf>
    <xf numFmtId="0" fontId="16" fillId="25" borderId="40" xfId="63" applyFont="1" applyFill="1" applyBorder="1" applyAlignment="1" applyProtection="1">
      <alignment horizontal="center" vertical="center"/>
      <protection locked="0"/>
    </xf>
    <xf numFmtId="3" fontId="16" fillId="25" borderId="40" xfId="79" applyNumberFormat="1" applyFill="1" applyBorder="1" applyAlignment="1" applyProtection="1">
      <alignment horizontal="center" vertical="center"/>
      <protection locked="0"/>
    </xf>
    <xf numFmtId="3" fontId="16" fillId="25" borderId="40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40" xfId="373" applyNumberFormat="1" applyFont="1" applyFill="1" applyBorder="1" applyAlignment="1">
      <alignment horizontal="center" vertical="center" wrapText="1"/>
    </xf>
    <xf numFmtId="168" fontId="16" fillId="46" borderId="40" xfId="373" applyNumberFormat="1" applyFont="1" applyFill="1" applyBorder="1" applyAlignment="1">
      <alignment horizontal="center" vertical="center" wrapText="1"/>
    </xf>
    <xf numFmtId="2" fontId="16" fillId="25" borderId="40" xfId="63" applyNumberFormat="1" applyFont="1" applyFill="1" applyBorder="1" applyAlignment="1" applyProtection="1">
      <alignment horizontal="center" vertical="center"/>
      <protection locked="0"/>
    </xf>
    <xf numFmtId="10" fontId="16" fillId="25" borderId="40" xfId="63" applyNumberFormat="1" applyFont="1" applyFill="1" applyBorder="1" applyAlignment="1" applyProtection="1">
      <alignment horizontal="center" vertical="center"/>
      <protection locked="0"/>
    </xf>
    <xf numFmtId="168" fontId="16" fillId="25" borderId="40" xfId="43" applyNumberFormat="1" applyFill="1" applyBorder="1" applyAlignment="1" applyProtection="1">
      <alignment horizontal="center" vertical="center"/>
      <protection locked="0"/>
    </xf>
    <xf numFmtId="168" fontId="16" fillId="43" borderId="40" xfId="43" applyNumberFormat="1" applyFill="1" applyBorder="1" applyAlignment="1" applyProtection="1">
      <alignment horizontal="center" vertical="center"/>
      <protection locked="0"/>
    </xf>
    <xf numFmtId="172" fontId="16" fillId="25" borderId="40" xfId="90" applyNumberFormat="1" applyFont="1" applyFill="1" applyBorder="1" applyAlignment="1" applyProtection="1">
      <alignment horizontal="center" vertical="center"/>
      <protection locked="0"/>
    </xf>
    <xf numFmtId="0" fontId="16" fillId="46" borderId="40" xfId="373" applyFont="1" applyFill="1" applyBorder="1" applyAlignment="1">
      <alignment horizontal="center" vertical="center" wrapText="1"/>
    </xf>
    <xf numFmtId="10" fontId="16" fillId="25" borderId="40" xfId="91" applyNumberFormat="1" applyFont="1" applyFill="1" applyBorder="1" applyAlignment="1" applyProtection="1">
      <alignment horizontal="center" vertical="center"/>
      <protection locked="0"/>
    </xf>
    <xf numFmtId="10" fontId="16" fillId="46" borderId="40" xfId="373" applyNumberFormat="1" applyFont="1" applyFill="1" applyBorder="1" applyAlignment="1">
      <alignment horizontal="center" vertical="center" wrapText="1"/>
    </xf>
    <xf numFmtId="173" fontId="16" fillId="25" borderId="40" xfId="63" applyNumberFormat="1" applyFont="1" applyFill="1" applyBorder="1" applyAlignment="1" applyProtection="1">
      <alignment horizontal="center" vertical="center"/>
      <protection locked="0"/>
    </xf>
    <xf numFmtId="49" fontId="16" fillId="25" borderId="40" xfId="0" applyNumberFormat="1" applyFont="1" applyFill="1" applyBorder="1" applyAlignment="1">
      <alignment horizontal="center" vertical="center" wrapText="1"/>
    </xf>
    <xf numFmtId="3" fontId="16" fillId="64" borderId="40" xfId="373" applyNumberFormat="1" applyFont="1" applyFill="1" applyBorder="1" applyAlignment="1">
      <alignment horizontal="center" vertical="center" wrapText="1"/>
    </xf>
    <xf numFmtId="168" fontId="16" fillId="63" borderId="40" xfId="43" applyNumberFormat="1" applyFill="1" applyBorder="1" applyAlignment="1" applyProtection="1">
      <alignment horizontal="center" vertical="center"/>
      <protection locked="0"/>
    </xf>
    <xf numFmtId="0" fontId="126" fillId="25" borderId="40" xfId="0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top" wrapText="1"/>
    </xf>
    <xf numFmtId="49" fontId="126" fillId="25" borderId="40" xfId="0" applyNumberFormat="1" applyFont="1" applyFill="1" applyBorder="1" applyAlignment="1">
      <alignment horizontal="center" vertical="center" wrapText="1"/>
    </xf>
    <xf numFmtId="168" fontId="16" fillId="25" borderId="40" xfId="77" applyNumberFormat="1" applyFont="1" applyFill="1" applyBorder="1" applyAlignment="1" applyProtection="1">
      <alignment horizontal="center" vertical="center"/>
      <protection locked="0"/>
    </xf>
    <xf numFmtId="0" fontId="105" fillId="48" borderId="26" xfId="43" applyFont="1" applyFill="1" applyBorder="1" applyAlignment="1">
      <alignment vertical="center" wrapText="1"/>
    </xf>
    <xf numFmtId="168" fontId="105" fillId="48" borderId="40" xfId="43" applyNumberFormat="1" applyFont="1" applyFill="1" applyBorder="1" applyAlignment="1" applyProtection="1">
      <alignment horizontal="center" vertical="center"/>
      <protection locked="0"/>
    </xf>
    <xf numFmtId="3" fontId="105" fillId="48" borderId="40" xfId="43" applyNumberFormat="1" applyFont="1" applyFill="1" applyBorder="1" applyAlignment="1" applyProtection="1">
      <alignment horizontal="center" vertical="center"/>
      <protection locked="0"/>
    </xf>
    <xf numFmtId="172" fontId="103" fillId="48" borderId="40" xfId="90" applyNumberFormat="1" applyFont="1" applyFill="1" applyBorder="1" applyAlignment="1" applyProtection="1">
      <alignment horizontal="center" vertical="center"/>
      <protection locked="0"/>
    </xf>
    <xf numFmtId="3" fontId="105" fillId="48" borderId="40" xfId="78" applyNumberFormat="1" applyFont="1" applyFill="1" applyBorder="1" applyAlignment="1">
      <alignment horizontal="center" vertical="center"/>
    </xf>
    <xf numFmtId="10" fontId="105" fillId="48" borderId="40" xfId="78" applyNumberFormat="1" applyFont="1" applyFill="1" applyBorder="1" applyAlignment="1">
      <alignment horizontal="center" vertical="center"/>
    </xf>
    <xf numFmtId="168" fontId="105" fillId="48" borderId="40" xfId="77" applyNumberFormat="1" applyFont="1" applyFill="1" applyBorder="1" applyAlignment="1" applyProtection="1">
      <alignment horizontal="center" vertical="center"/>
      <protection locked="0"/>
    </xf>
    <xf numFmtId="9" fontId="16" fillId="25" borderId="40" xfId="63" applyNumberFormat="1" applyFont="1" applyFill="1" applyBorder="1" applyAlignment="1" applyProtection="1">
      <alignment horizontal="center" vertical="center"/>
      <protection locked="0"/>
    </xf>
    <xf numFmtId="168" fontId="16" fillId="25" borderId="40" xfId="80" applyNumberFormat="1" applyFill="1" applyBorder="1" applyAlignment="1">
      <alignment horizontal="center" vertical="center"/>
    </xf>
    <xf numFmtId="4" fontId="16" fillId="25" borderId="0" xfId="79" applyNumberFormat="1" applyFill="1"/>
    <xf numFmtId="3" fontId="16" fillId="50" borderId="0" xfId="79" applyNumberFormat="1" applyFont="1" applyFill="1" applyBorder="1" applyAlignment="1" applyProtection="1">
      <alignment horizontal="center" vertical="center"/>
      <protection locked="0"/>
    </xf>
    <xf numFmtId="0" fontId="16" fillId="25" borderId="0" xfId="79" applyFont="1" applyFill="1" applyAlignment="1">
      <alignment horizontal="left"/>
    </xf>
    <xf numFmtId="0" fontId="16" fillId="25" borderId="0" xfId="79" applyFont="1" applyFill="1" applyAlignment="1">
      <alignment horizontal="left"/>
    </xf>
    <xf numFmtId="0" fontId="16" fillId="25" borderId="0" xfId="79" applyFont="1" applyFill="1" applyAlignment="1">
      <alignment horizontal="left"/>
    </xf>
    <xf numFmtId="0" fontId="103" fillId="48" borderId="27" xfId="79" applyFont="1" applyFill="1" applyBorder="1" applyAlignment="1">
      <alignment horizontal="center" vertical="center" textRotation="90" wrapText="1" shrinkToFit="1"/>
    </xf>
    <xf numFmtId="16" fontId="105" fillId="48" borderId="27" xfId="79" applyNumberFormat="1" applyFont="1" applyFill="1" applyBorder="1" applyAlignment="1">
      <alignment horizontal="center" vertical="center" wrapText="1"/>
    </xf>
    <xf numFmtId="0" fontId="16" fillId="0" borderId="0" xfId="79" applyFont="1" applyFill="1" applyBorder="1" applyAlignment="1" applyProtection="1">
      <alignment horizontal="left" vertical="center"/>
      <protection locked="0"/>
    </xf>
    <xf numFmtId="0" fontId="16" fillId="0" borderId="0" xfId="79" applyFill="1" applyBorder="1" applyAlignment="1" applyProtection="1">
      <alignment horizontal="left" vertical="center"/>
      <protection locked="0"/>
    </xf>
    <xf numFmtId="0" fontId="16" fillId="0" borderId="0" xfId="79" applyFont="1" applyFill="1" applyBorder="1" applyAlignment="1" applyProtection="1">
      <alignment horizontal="left" vertical="center" wrapText="1"/>
      <protection locked="0"/>
    </xf>
    <xf numFmtId="3" fontId="16" fillId="0" borderId="0" xfId="79" applyNumberFormat="1" applyFont="1" applyFill="1" applyBorder="1" applyAlignment="1" applyProtection="1">
      <alignment horizontal="center" vertical="center"/>
      <protection locked="0"/>
    </xf>
    <xf numFmtId="168" fontId="16" fillId="0" borderId="0" xfId="43" applyNumberFormat="1" applyFont="1" applyFill="1" applyBorder="1" applyAlignment="1" applyProtection="1">
      <alignment horizontal="center" vertical="center"/>
      <protection locked="0"/>
    </xf>
    <xf numFmtId="10" fontId="16" fillId="0" borderId="0" xfId="63" applyNumberFormat="1" applyFont="1" applyFill="1" applyBorder="1" applyAlignment="1" applyProtection="1">
      <alignment horizontal="center" vertical="center"/>
      <protection locked="0"/>
    </xf>
    <xf numFmtId="209" fontId="16" fillId="0" borderId="0" xfId="79" applyNumberFormat="1" applyFont="1" applyFill="1" applyBorder="1" applyAlignment="1" applyProtection="1">
      <alignment horizontal="center" vertical="center"/>
      <protection locked="0"/>
    </xf>
    <xf numFmtId="172" fontId="16" fillId="0" borderId="0" xfId="90" applyNumberFormat="1" applyFont="1" applyFill="1" applyBorder="1" applyAlignment="1" applyProtection="1">
      <alignment horizontal="center" vertical="center"/>
      <protection locked="0"/>
    </xf>
    <xf numFmtId="215" fontId="16" fillId="0" borderId="0" xfId="90" applyNumberFormat="1" applyFont="1" applyFill="1" applyBorder="1" applyAlignment="1" applyProtection="1">
      <alignment horizontal="center" vertical="center"/>
      <protection locked="0"/>
    </xf>
    <xf numFmtId="216" fontId="16" fillId="0" borderId="0" xfId="90" applyNumberFormat="1" applyFont="1" applyFill="1" applyBorder="1" applyAlignment="1" applyProtection="1">
      <alignment horizontal="center" vertical="center"/>
      <protection locked="0"/>
    </xf>
    <xf numFmtId="3" fontId="109" fillId="0" borderId="0" xfId="79" applyNumberFormat="1" applyFont="1" applyFill="1" applyBorder="1" applyAlignment="1" applyProtection="1">
      <alignment horizontal="center" vertical="center" wrapText="1"/>
      <protection locked="0"/>
    </xf>
    <xf numFmtId="3" fontId="103" fillId="0" borderId="0" xfId="79" applyNumberFormat="1" applyFont="1" applyFill="1" applyBorder="1" applyAlignment="1" applyProtection="1">
      <alignment horizontal="center" vertical="center" wrapText="1"/>
      <protection locked="0"/>
    </xf>
    <xf numFmtId="4" fontId="16" fillId="0" borderId="0" xfId="79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79" applyNumberFormat="1" applyFont="1" applyFill="1" applyBorder="1" applyAlignment="1" applyProtection="1">
      <alignment horizontal="left" vertical="center"/>
      <protection locked="0"/>
    </xf>
    <xf numFmtId="49" fontId="16" fillId="0" borderId="0" xfId="79" applyNumberFormat="1" applyFill="1" applyBorder="1" applyAlignment="1" applyProtection="1">
      <alignment horizontal="left" vertical="center"/>
      <protection locked="0"/>
    </xf>
    <xf numFmtId="3" fontId="16" fillId="0" borderId="0" xfId="79" applyNumberFormat="1" applyFont="1" applyFill="1" applyBorder="1" applyAlignment="1" applyProtection="1">
      <alignment horizontal="center" vertical="center" wrapText="1"/>
      <protection locked="0"/>
    </xf>
    <xf numFmtId="0" fontId="105" fillId="48" borderId="40" xfId="79" applyFont="1" applyFill="1" applyBorder="1" applyAlignment="1">
      <alignment horizontal="center" vertical="center" wrapText="1"/>
    </xf>
    <xf numFmtId="0" fontId="105" fillId="48" borderId="27" xfId="79" applyFont="1" applyFill="1" applyBorder="1" applyAlignment="1">
      <alignment horizontal="center" vertical="center" wrapText="1"/>
    </xf>
    <xf numFmtId="0" fontId="105" fillId="48" borderId="24" xfId="79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center" vertical="center" wrapText="1"/>
    </xf>
    <xf numFmtId="0" fontId="105" fillId="48" borderId="43" xfId="79" applyFont="1" applyFill="1" applyBorder="1" applyAlignment="1">
      <alignment horizontal="center" vertical="center" wrapText="1"/>
    </xf>
    <xf numFmtId="0" fontId="105" fillId="48" borderId="25" xfId="79" applyFont="1" applyFill="1" applyBorder="1" applyAlignment="1">
      <alignment horizontal="center" vertical="center" wrapText="1"/>
    </xf>
    <xf numFmtId="0" fontId="105" fillId="48" borderId="26" xfId="79" applyFont="1" applyFill="1" applyBorder="1" applyAlignment="1">
      <alignment horizontal="center" vertical="center" wrapText="1"/>
    </xf>
    <xf numFmtId="0" fontId="105" fillId="48" borderId="32" xfId="79" applyFont="1" applyFill="1" applyBorder="1" applyAlignment="1">
      <alignment horizontal="center" vertical="center" wrapText="1"/>
    </xf>
    <xf numFmtId="0" fontId="105" fillId="48" borderId="31" xfId="79" applyFont="1" applyFill="1" applyBorder="1" applyAlignment="1">
      <alignment horizontal="center" vertical="center" wrapText="1"/>
    </xf>
    <xf numFmtId="0" fontId="105" fillId="48" borderId="30" xfId="79" applyFont="1" applyFill="1" applyBorder="1" applyAlignment="1">
      <alignment horizontal="center" vertical="center" wrapText="1"/>
    </xf>
    <xf numFmtId="0" fontId="105" fillId="48" borderId="29" xfId="79" applyFont="1" applyFill="1" applyBorder="1" applyAlignment="1">
      <alignment horizontal="center" vertical="center" wrapText="1"/>
    </xf>
    <xf numFmtId="0" fontId="47" fillId="62" borderId="40" xfId="79" applyFont="1" applyFill="1" applyBorder="1" applyAlignment="1">
      <alignment horizontal="left" vertical="center" wrapText="1"/>
    </xf>
    <xf numFmtId="0" fontId="47" fillId="62" borderId="27" xfId="79" applyFont="1" applyFill="1" applyBorder="1" applyAlignment="1">
      <alignment horizontal="left" vertical="center" wrapText="1"/>
    </xf>
    <xf numFmtId="0" fontId="47" fillId="62" borderId="40" xfId="79" applyFont="1" applyFill="1" applyBorder="1" applyAlignment="1">
      <alignment horizontal="center" vertical="center" wrapText="1"/>
    </xf>
    <xf numFmtId="0" fontId="47" fillId="62" borderId="27" xfId="79" applyFont="1" applyFill="1" applyBorder="1" applyAlignment="1">
      <alignment horizontal="center" vertical="center" wrapText="1"/>
    </xf>
    <xf numFmtId="9" fontId="105" fillId="48" borderId="40" xfId="79" applyNumberFormat="1" applyFont="1" applyFill="1" applyBorder="1" applyAlignment="1">
      <alignment horizontal="center" vertical="center" wrapText="1"/>
    </xf>
    <xf numFmtId="9" fontId="105" fillId="48" borderId="27" xfId="79" applyNumberFormat="1" applyFont="1" applyFill="1" applyBorder="1" applyAlignment="1">
      <alignment horizontal="center" vertical="center" wrapText="1"/>
    </xf>
    <xf numFmtId="0" fontId="105" fillId="65" borderId="40" xfId="79" applyFont="1" applyFill="1" applyBorder="1" applyAlignment="1">
      <alignment horizontal="center" vertical="center" wrapText="1"/>
    </xf>
    <xf numFmtId="49" fontId="147" fillId="65" borderId="40" xfId="0" applyNumberFormat="1" applyFont="1" applyFill="1" applyBorder="1" applyAlignment="1">
      <alignment horizontal="center" vertical="center" wrapText="1"/>
    </xf>
    <xf numFmtId="49" fontId="147" fillId="65" borderId="27" xfId="0" applyNumberFormat="1" applyFont="1" applyFill="1" applyBorder="1" applyAlignment="1">
      <alignment horizontal="center" vertical="center" wrapText="1"/>
    </xf>
    <xf numFmtId="0" fontId="105" fillId="48" borderId="42" xfId="79" applyFont="1" applyFill="1" applyBorder="1" applyAlignment="1">
      <alignment horizontal="center" vertical="center" wrapText="1"/>
    </xf>
    <xf numFmtId="0" fontId="47" fillId="50" borderId="33" xfId="63" applyFont="1" applyFill="1" applyBorder="1" applyAlignment="1">
      <alignment horizontal="center" vertical="center" wrapText="1"/>
    </xf>
    <xf numFmtId="0" fontId="16" fillId="25" borderId="0" xfId="79" applyFont="1" applyFill="1" applyAlignment="1">
      <alignment horizontal="left"/>
    </xf>
    <xf numFmtId="167" fontId="105" fillId="48" borderId="25" xfId="90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6" fillId="25" borderId="0" xfId="0" applyFont="1" applyFill="1" applyAlignment="1">
      <alignment horizontal="center"/>
    </xf>
    <xf numFmtId="9" fontId="16" fillId="52" borderId="35" xfId="79" applyNumberFormat="1" applyFill="1" applyBorder="1" applyAlignment="1" applyProtection="1">
      <alignment horizontal="center" vertical="center" textRotation="90"/>
      <protection locked="0"/>
    </xf>
    <xf numFmtId="169" fontId="16" fillId="25" borderId="26" xfId="79" applyNumberFormat="1" applyFill="1" applyBorder="1" applyAlignment="1">
      <alignment horizontal="left" vertical="center" wrapText="1"/>
    </xf>
    <xf numFmtId="169" fontId="16" fillId="25" borderId="24" xfId="79" applyNumberFormat="1" applyFill="1" applyBorder="1" applyAlignment="1">
      <alignment horizontal="left" vertical="center" wrapText="1"/>
    </xf>
    <xf numFmtId="169" fontId="16" fillId="25" borderId="32" xfId="79" applyNumberFormat="1" applyFill="1" applyBorder="1" applyAlignment="1">
      <alignment horizontal="left" vertical="center" wrapText="1"/>
    </xf>
    <xf numFmtId="0" fontId="105" fillId="48" borderId="23" xfId="79" applyFont="1" applyFill="1" applyBorder="1" applyAlignment="1">
      <alignment horizontal="center" vertical="center" wrapText="1"/>
    </xf>
    <xf numFmtId="9" fontId="105" fillId="48" borderId="28" xfId="79" applyNumberFormat="1" applyFont="1" applyFill="1" applyBorder="1" applyAlignment="1">
      <alignment horizontal="center" vertical="center" wrapText="1"/>
    </xf>
    <xf numFmtId="167" fontId="105" fillId="48" borderId="28" xfId="90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left" vertical="center" wrapText="1"/>
    </xf>
    <xf numFmtId="0" fontId="105" fillId="48" borderId="40" xfId="79" applyFont="1" applyFill="1" applyBorder="1" applyAlignment="1">
      <alignment horizontal="left" vertical="center" wrapText="1"/>
    </xf>
    <xf numFmtId="167" fontId="105" fillId="48" borderId="40" xfId="90" applyFont="1" applyFill="1" applyBorder="1" applyAlignment="1">
      <alignment horizontal="center" vertical="center" wrapText="1"/>
    </xf>
    <xf numFmtId="0" fontId="87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05" fillId="54" borderId="0" xfId="378" applyFont="1" applyFill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</cellXfs>
  <cellStyles count="381">
    <cellStyle name="_x0012_" xfId="94"/>
    <cellStyle name="_x0012_ 2" xfId="95"/>
    <cellStyle name="_x0012_? ИЂA?_x000e_?2?V?z?ћ?В?ж?_x000a__x0001_._x0001_R_x0001_v_x0001_љ_x0001_ѕ_x0001_в_x0001__x0006__x0002_*_x0002_????#?_x0010_?_x0001_?p_x0012_p_x0012_p_x0012_????????????????????????????????????????????????????????????????_x0018_" xfId="96"/>
    <cellStyle name="_x0012_? ИЂA?_x000e_?2?V?z?ћ?В?ж?_x000a__x0001_._x0001_R_x0001_v_x0001_љ_x0001_ѕ_x0001_в_x0001__x0006__x0002_*_x0002_????#?_x0010_?_x0001_?p_x0012_p_x0012_p_x0012_????????????????????????????????????????????????????????????????_x0018_ 2" xfId="97"/>
    <cellStyle name="_Beko_2009_range_161109" xfId="1"/>
    <cellStyle name="_Globus TV 2007" xfId="248"/>
    <cellStyle name="_sneki viral 10-07-2007" xfId="98"/>
    <cellStyle name="_Автострахование_mediaplan" xfId="213"/>
    <cellStyle name="_Добор 6х3 на март06_2 части" xfId="214"/>
    <cellStyle name="_Добор 6х3 на март06_2 части 2" xfId="246"/>
    <cellStyle name="_Добор 6х3 на март06_часть 4" xfId="251"/>
    <cellStyle name="_Добор 6х3 на март06_часть 4 2" xfId="249"/>
    <cellStyle name="_лукойл_осень_2007_3" xfId="254"/>
    <cellStyle name="_медиаплан_Avtokasko_2008" xfId="247"/>
    <cellStyle name="_МО_6х3_март06_финал" xfId="241"/>
    <cellStyle name="_МО_6х3_март06_финал 2" xfId="240"/>
    <cellStyle name="_Мы вместе_CF и транспорт_апр-май06" xfId="188"/>
    <cellStyle name="_Мы вместе_CF и транспорт_апр-май06 2" xfId="215"/>
    <cellStyle name="_Новый препейд_МО_Сити формат" xfId="216"/>
    <cellStyle name="_Новый препейд_МО_Сити формат 2" xfId="204"/>
    <cellStyle name="_Новый препейд_МО_Сити формат_100306" xfId="231"/>
    <cellStyle name="_Новый препейд_МО_Сити формат_100306 2" xfId="239"/>
    <cellStyle name="_Новый препейд_МО_Сити формат_150206" xfId="183"/>
    <cellStyle name="_Новый препейд_МО_Сити формат_150206 2" xfId="208"/>
    <cellStyle name="_Ответ от Баинга" xfId="99"/>
    <cellStyle name="_Соник Дуо_ ситиформат_март_13 04 06" xfId="217"/>
    <cellStyle name="_Соник Дуо_ ситиформат_март_13 04 06 2" xfId="237"/>
    <cellStyle name="_Соник_ноябрь 2005 МО" xfId="244"/>
    <cellStyle name="_Соник_ноябрь_3х6_МО_наша" xfId="207"/>
    <cellStyle name="_Соник_ноябрь_3х6_МО_наша 2" xfId="218"/>
    <cellStyle name="2.Жирный" xfId="100"/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Акцент1 2" xfId="329"/>
    <cellStyle name="20% - Акцент1 2 2" xfId="34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aaa" xfId="334"/>
    <cellStyle name="Accent1" xfId="20"/>
    <cellStyle name="Accent1 - 20%" xfId="101"/>
    <cellStyle name="Accent1 - 40%" xfId="102"/>
    <cellStyle name="Accent1 - 60%" xfId="103"/>
    <cellStyle name="Accent2" xfId="21"/>
    <cellStyle name="Accent2 - 20%" xfId="104"/>
    <cellStyle name="Accent2 - 40%" xfId="105"/>
    <cellStyle name="Accent2 - 60%" xfId="106"/>
    <cellStyle name="Accent3" xfId="22"/>
    <cellStyle name="Accent3 - 20%" xfId="107"/>
    <cellStyle name="Accent3 - 40%" xfId="108"/>
    <cellStyle name="Accent3 - 60%" xfId="109"/>
    <cellStyle name="Accent4" xfId="23"/>
    <cellStyle name="Accent4 - 20%" xfId="110"/>
    <cellStyle name="Accent4 - 40%" xfId="111"/>
    <cellStyle name="Accent4 - 60%" xfId="112"/>
    <cellStyle name="Accent5" xfId="24"/>
    <cellStyle name="Accent5 - 20%" xfId="113"/>
    <cellStyle name="Accent5 - 40%" xfId="114"/>
    <cellStyle name="Accent5 - 60%" xfId="115"/>
    <cellStyle name="Accent6" xfId="25"/>
    <cellStyle name="Accent6 - 20%" xfId="116"/>
    <cellStyle name="Accent6 - 40%" xfId="117"/>
    <cellStyle name="Accent6 - 60%" xfId="118"/>
    <cellStyle name="Bad" xfId="26"/>
    <cellStyle name="Border" xfId="219"/>
    <cellStyle name="Calc Currency (0)" xfId="238"/>
    <cellStyle name="Calc Currency (2)" xfId="232"/>
    <cellStyle name="Calc Percent (0)" xfId="252"/>
    <cellStyle name="Calc Percent (1)" xfId="195"/>
    <cellStyle name="Calc Percent (2)" xfId="220"/>
    <cellStyle name="Calc Units (0)" xfId="235"/>
    <cellStyle name="Calc Units (1)" xfId="221"/>
    <cellStyle name="Calc Units (2)" xfId="222"/>
    <cellStyle name="Calculation" xfId="27"/>
    <cellStyle name="Channel" xfId="223"/>
    <cellStyle name="Check Cell" xfId="28"/>
    <cellStyle name="Collegamento ipertestuale visitato_NEGS" xfId="224"/>
    <cellStyle name="Collegamento ipertestuale_NEGS" xfId="225"/>
    <cellStyle name="Comma [0]_1.200th " xfId="226"/>
    <cellStyle name="Comma [00]" xfId="205"/>
    <cellStyle name="Comma_1.200th " xfId="209"/>
    <cellStyle name="Cost" xfId="227"/>
    <cellStyle name="Currency (0.00)" xfId="228"/>
    <cellStyle name="Currency [0]_1.200th " xfId="229"/>
    <cellStyle name="Currency [00]" xfId="186"/>
    <cellStyle name="Currency_1.200th " xfId="203"/>
    <cellStyle name="Date Short" xfId="253"/>
    <cellStyle name="Datum" xfId="119"/>
    <cellStyle name="Dezimal [0]_Mediaplan Intel ALT" xfId="230"/>
    <cellStyle name="Dezimal_Mediaplan Intel ALT" xfId="234"/>
    <cellStyle name="Discount" xfId="236"/>
    <cellStyle name="DiscountText" xfId="245"/>
    <cellStyle name="Emphasis 1" xfId="120"/>
    <cellStyle name="Emphasis 2" xfId="121"/>
    <cellStyle name="Emphasis 3" xfId="122"/>
    <cellStyle name="Enter Currency (0)" xfId="242"/>
    <cellStyle name="Enter Currency (2)" xfId="243"/>
    <cellStyle name="Enter Units (0)" xfId="233"/>
    <cellStyle name="Enter Units (1)" xfId="255"/>
    <cellStyle name="Enter Units (2)" xfId="256"/>
    <cellStyle name="Euro" xfId="123"/>
    <cellStyle name="Euro 2" xfId="124"/>
    <cellStyle name="Excel Built-in Excel Built-in Excel Built-in Excel Built-in Excel Built-in Excel Built-in Excel Built-in Excel Built-in Excel Built-in Excel Built-in Excel Built-in Excel Built-in Normal" xfId="328"/>
    <cellStyle name="Excel Built-in Normal" xfId="373"/>
    <cellStyle name="Explanatory Text" xfId="29"/>
    <cellStyle name="Followed Hyperlink_2002 Stary Melnik Non - TV Promo Schedule" xfId="257"/>
    <cellStyle name="FPFPF" xfId="333"/>
    <cellStyle name="Good" xfId="30"/>
    <cellStyle name="Grey" xfId="125"/>
    <cellStyle name="Head" xfId="258"/>
    <cellStyle name="HeadCorner" xfId="259"/>
    <cellStyle name="Header1" xfId="260"/>
    <cellStyle name="Header2" xfId="261"/>
    <cellStyle name="Heading 1" xfId="31"/>
    <cellStyle name="Heading 2" xfId="32"/>
    <cellStyle name="Heading 3" xfId="33"/>
    <cellStyle name="Heading 4" xfId="34"/>
    <cellStyle name="Hyperlink 2" xfId="262"/>
    <cellStyle name="Hyperlink_2002 Stary Melnik Non - TV Promo Schedule" xfId="263"/>
    <cellStyle name="Impressions" xfId="264"/>
    <cellStyle name="Input" xfId="35"/>
    <cellStyle name="Input [yellow]" xfId="126"/>
    <cellStyle name="Issue" xfId="265"/>
    <cellStyle name="Lien hypertexte" xfId="266"/>
    <cellStyle name="Link Currency (0)" xfId="267"/>
    <cellStyle name="Link Currency (2)" xfId="268"/>
    <cellStyle name="Link Units (0)" xfId="269"/>
    <cellStyle name="Link Units (1)" xfId="270"/>
    <cellStyle name="Link Units (2)" xfId="271"/>
    <cellStyle name="Linked Cell" xfId="36"/>
    <cellStyle name="Migliaia (0)_NEGS" xfId="272"/>
    <cellStyle name="Migliaia_NEGS" xfId="273"/>
    <cellStyle name="Millares [0]_elpais" xfId="274"/>
    <cellStyle name="Millares_elpais" xfId="275"/>
    <cellStyle name="Milliers [0]_plan2" xfId="276"/>
    <cellStyle name="Milliers_plan2" xfId="277"/>
    <cellStyle name="Moneda [0]_elpais" xfId="278"/>
    <cellStyle name="Moneda_elpais" xfId="279"/>
    <cellStyle name="Monetaire [0]_plan2" xfId="280"/>
    <cellStyle name="Monetaire_plan2" xfId="281"/>
    <cellStyle name="Neutral" xfId="37"/>
    <cellStyle name="Normal - Style1" xfId="127"/>
    <cellStyle name="Normal 2" xfId="38"/>
    <cellStyle name="Normal 2 2" xfId="39"/>
    <cellStyle name="Normal 2 2 2" xfId="184"/>
    <cellStyle name="Normal 2 2 3" xfId="129"/>
    <cellStyle name="Normal 2 3" xfId="40"/>
    <cellStyle name="Normal 2 3 2" xfId="282"/>
    <cellStyle name="Normal 2 4" xfId="283"/>
    <cellStyle name="Normal 2 5" xfId="128"/>
    <cellStyle name="Normal 2_MindshareMedia" xfId="41"/>
    <cellStyle name="Normal 3" xfId="42"/>
    <cellStyle name="Normal 3 2" xfId="131"/>
    <cellStyle name="Normal 3 3" xfId="185"/>
    <cellStyle name="Normal 3 4" xfId="130"/>
    <cellStyle name="Normal 4" xfId="132"/>
    <cellStyle name="Normal 5" xfId="133"/>
    <cellStyle name="Normal 6" xfId="134"/>
    <cellStyle name="Normal_?anoia UPSA ia 2 iieoaiaea " xfId="284"/>
    <cellStyle name="Normal_Sheet1" xfId="43"/>
    <cellStyle name="Normale_NEGS" xfId="285"/>
    <cellStyle name="Note" xfId="44"/>
    <cellStyle name="Output" xfId="45"/>
    <cellStyle name="Percent [0]" xfId="286"/>
    <cellStyle name="Percent [00]" xfId="287"/>
    <cellStyle name="Percent [2]" xfId="135"/>
    <cellStyle name="Percent [2] 2" xfId="136"/>
    <cellStyle name="Percent 2" xfId="288"/>
    <cellStyle name="Percent_flagman-ress in regions" xfId="289"/>
    <cellStyle name="PrePop Currency (0)" xfId="290"/>
    <cellStyle name="PrePop Currency (2)" xfId="291"/>
    <cellStyle name="PrePop Units (0)" xfId="292"/>
    <cellStyle name="PrePop Units (1)" xfId="293"/>
    <cellStyle name="PrePop Units (2)" xfId="294"/>
    <cellStyle name="Program" xfId="295"/>
    <cellStyle name="Rubrik" xfId="137"/>
    <cellStyle name="sbt2" xfId="296"/>
    <cellStyle name="Sheet Title" xfId="138"/>
    <cellStyle name="skugga" xfId="139"/>
    <cellStyle name="Standaard_9410CORA" xfId="140"/>
    <cellStyle name="Standard_Gammon" xfId="141"/>
    <cellStyle name="Style 1" xfId="142"/>
    <cellStyle name="subt1" xfId="297"/>
    <cellStyle name="Table" xfId="143"/>
    <cellStyle name="Talmed2decimaler" xfId="144"/>
    <cellStyle name="Talutandecimaler" xfId="145"/>
    <cellStyle name="Text Indent A" xfId="298"/>
    <cellStyle name="Text Indent B" xfId="299"/>
    <cellStyle name="Text Indent C" xfId="300"/>
    <cellStyle name="Tid" xfId="146"/>
    <cellStyle name="Time" xfId="301"/>
    <cellStyle name="Title" xfId="46"/>
    <cellStyle name="Total" xfId="47"/>
    <cellStyle name="Tusental (0)_Bok1 Diagram 10" xfId="147"/>
    <cellStyle name="Tusental_Bok1 Diagram 10" xfId="148"/>
    <cellStyle name="Underrubrik" xfId="149"/>
    <cellStyle name="Valuta (0)_Bok1 Diagram 10" xfId="150"/>
    <cellStyle name="Valuta_BLAD" xfId="151"/>
    <cellStyle name="Währung [0]_Mediaplan Intel ALT" xfId="302"/>
    <cellStyle name="Währung_Mediaplan Intel ALT" xfId="303"/>
    <cellStyle name="Warning Text" xfId="48"/>
    <cellStyle name="Бюджет" xfId="152"/>
    <cellStyle name="Выворотка" xfId="153"/>
    <cellStyle name="Гиперссылка 2" xfId="49"/>
    <cellStyle name="Гиперссылка 2 2" xfId="50"/>
    <cellStyle name="Гиперссылка 2 3" xfId="187"/>
    <cellStyle name="Гиперссылка 2 4" xfId="212"/>
    <cellStyle name="Гиперссылка 2 5" xfId="154"/>
    <cellStyle name="Гиперссылка 3" xfId="51"/>
    <cellStyle name="Гиперссылка 3 2" xfId="52"/>
    <cellStyle name="Гиперссылка 4" xfId="53"/>
    <cellStyle name="Гиперссылка 4 2" xfId="327"/>
    <cellStyle name="Гиперссылка 5" xfId="54"/>
    <cellStyle name="Гиперссылка 5 2" xfId="304"/>
    <cellStyle name="Гиперссылка 6" xfId="210"/>
    <cellStyle name="Гиперссылка 7" xfId="336"/>
    <cellStyle name="Гиперссылка 8" xfId="345"/>
    <cellStyle name="Гиперссылка 9" xfId="376"/>
    <cellStyle name="Денежный [0] 2" xfId="342"/>
    <cellStyle name="Денежный 2" xfId="55"/>
    <cellStyle name="Денежный 3" xfId="343"/>
    <cellStyle name="Деньги" xfId="155"/>
    <cellStyle name="Ђ_x0005_" xfId="305"/>
    <cellStyle name="Заголовок" xfId="156"/>
    <cellStyle name="Заголовок 5" xfId="306"/>
    <cellStyle name="Значение" xfId="157"/>
    <cellStyle name="Критерий" xfId="158"/>
    <cellStyle name="Обычный" xfId="0" builtinId="0"/>
    <cellStyle name="Обычный 10" xfId="56"/>
    <cellStyle name="Обычный 11" xfId="57"/>
    <cellStyle name="Обычный 12" xfId="58"/>
    <cellStyle name="Обычный 12 2" xfId="338"/>
    <cellStyle name="Обычный 13" xfId="59"/>
    <cellStyle name="Обычный 13 2" xfId="307"/>
    <cellStyle name="Обычный 14" xfId="60"/>
    <cellStyle name="Обычный 14 2" xfId="309"/>
    <cellStyle name="Обычный 14 3" xfId="308"/>
    <cellStyle name="Обычный 15" xfId="61"/>
    <cellStyle name="Обычный 15 2" xfId="311"/>
    <cellStyle name="Обычный 15 3" xfId="310"/>
    <cellStyle name="Обычный 16" xfId="89"/>
    <cellStyle name="Обычный 16 2" xfId="321"/>
    <cellStyle name="Обычный 16 3" xfId="202"/>
    <cellStyle name="Обычный 17" xfId="92"/>
    <cellStyle name="Обычный 17 2" xfId="312"/>
    <cellStyle name="Обычный 17 3" xfId="322"/>
    <cellStyle name="Обычный 17 4" xfId="206"/>
    <cellStyle name="Обычный 18" xfId="313"/>
    <cellStyle name="Обычный 19" xfId="93"/>
    <cellStyle name="Обычный 2" xfId="62"/>
    <cellStyle name="Обычный 2 2" xfId="63"/>
    <cellStyle name="Обычный 2 2 2" xfId="88"/>
    <cellStyle name="Обычный 2 2 3" xfId="211"/>
    <cellStyle name="Обычный 2 3" xfId="64"/>
    <cellStyle name="Обычный 2 3 2" xfId="314"/>
    <cellStyle name="Обычный 2 3 3" xfId="337"/>
    <cellStyle name="Обычный 2 4" xfId="315"/>
    <cellStyle name="Обычный 2 4 2" xfId="324"/>
    <cellStyle name="Обычный 2 5" xfId="332"/>
    <cellStyle name="Обычный 2_Хоббит_прямой эфир_soloway.xlsx" xfId="65"/>
    <cellStyle name="Обычный 20" xfId="323"/>
    <cellStyle name="Обычный 21" xfId="325"/>
    <cellStyle name="Обычный 22" xfId="330"/>
    <cellStyle name="Обычный 23" xfId="335"/>
    <cellStyle name="Обычный 24" xfId="339"/>
    <cellStyle name="Обычный 25" xfId="340"/>
    <cellStyle name="Обычный 26" xfId="344"/>
    <cellStyle name="Обычный 27" xfId="370"/>
    <cellStyle name="Обычный 28" xfId="371"/>
    <cellStyle name="Обычный 29" xfId="372"/>
    <cellStyle name="Обычный 29 2" xfId="377"/>
    <cellStyle name="Обычный 3" xfId="66"/>
    <cellStyle name="Обычный 3 2" xfId="67"/>
    <cellStyle name="Обычный 3 2 2" xfId="68"/>
    <cellStyle name="Обычный 3 2 3" xfId="191"/>
    <cellStyle name="Обычный 3 2 4" xfId="189"/>
    <cellStyle name="Обычный 3 2 5" xfId="320"/>
    <cellStyle name="Обычный 3 2 6" xfId="160"/>
    <cellStyle name="Обычный 3 3" xfId="69"/>
    <cellStyle name="Обычный 3 4" xfId="190"/>
    <cellStyle name="Обычный 3 5" xfId="159"/>
    <cellStyle name="Обычный 3 6" xfId="331"/>
    <cellStyle name="Обычный 3 7" xfId="346"/>
    <cellStyle name="Обычный 3_Шины и диски_BBDO_mediaplan_soloway" xfId="70"/>
    <cellStyle name="Обычный 30" xfId="375"/>
    <cellStyle name="Обычный 31" xfId="378"/>
    <cellStyle name="Обычный 32" xfId="379"/>
    <cellStyle name="Обычный 33" xfId="380"/>
    <cellStyle name="Обычный 4" xfId="71"/>
    <cellStyle name="Обычный 4 2" xfId="162"/>
    <cellStyle name="Обычный 4 3" xfId="192"/>
    <cellStyle name="Обычный 4 4" xfId="161"/>
    <cellStyle name="Обычный 5" xfId="72"/>
    <cellStyle name="Обычный 5 2" xfId="193"/>
    <cellStyle name="Обычный 5 2 2" xfId="317"/>
    <cellStyle name="Обычный 5 2 3" xfId="316"/>
    <cellStyle name="Обычный 5 3" xfId="163"/>
    <cellStyle name="Обычный 5 4" xfId="326"/>
    <cellStyle name="Обычный 6" xfId="73"/>
    <cellStyle name="Обычный 6 2" xfId="194"/>
    <cellStyle name="Обычный 6 3" xfId="164"/>
    <cellStyle name="Обычный 7" xfId="74"/>
    <cellStyle name="Обычный 7 3" xfId="318"/>
    <cellStyle name="Обычный 8" xfId="75"/>
    <cellStyle name="Обычный 9" xfId="76"/>
    <cellStyle name="Обычный_Megafon bonus 2" xfId="77"/>
    <cellStyle name="Обычный_Sonic SMS stipendiya 2" xfId="78"/>
    <cellStyle name="Обычный_ИФД Капитал интернет окт-дек 12 08 04. xls" xfId="79"/>
    <cellStyle name="Обычный_ИФД Капитал интернет окт-дек 12 08 04. xls_21_бартер_MCD_Internet_Big Tasty FIFA World Cup June-July 2010 final" xfId="80"/>
    <cellStyle name="Открывавшаяся гиперссылка" xfId="348" builtinId="9" hidden="1"/>
    <cellStyle name="Открывавшаяся гиперссылка" xfId="349" builtinId="9" hidden="1"/>
    <cellStyle name="Открывавшаяся гиперссылка" xfId="350" builtinId="9" hidden="1"/>
    <cellStyle name="Открывавшаяся гиперссылка" xfId="351" builtinId="9" hidden="1"/>
    <cellStyle name="Открывавшаяся гиперссылка" xfId="352" builtinId="9" hidden="1"/>
    <cellStyle name="Открывавшаяся гиперссылка" xfId="353" builtinId="9" hidden="1"/>
    <cellStyle name="Открывавшаяся гиперссылка" xfId="354" builtinId="9" hidden="1"/>
    <cellStyle name="Открывавшаяся гиперссылка" xfId="355" builtinId="9" hidden="1"/>
    <cellStyle name="Открывавшаяся гиперссылка" xfId="356" builtinId="9" hidden="1"/>
    <cellStyle name="Открывавшаяся гиперссылка" xfId="357" builtinId="9" hidden="1"/>
    <cellStyle name="Открывавшаяся гиперссылка" xfId="358" builtinId="9" hidden="1"/>
    <cellStyle name="Открывавшаяся гиперссылка" xfId="359" builtinId="9" hidden="1"/>
    <cellStyle name="Открывавшаяся гиперссылка" xfId="360" builtinId="9" hidden="1"/>
    <cellStyle name="Открывавшаяся гиперссылка" xfId="361" builtinId="9" hidden="1"/>
    <cellStyle name="Открывавшаяся гиперссылка" xfId="362" builtinId="9" hidden="1"/>
    <cellStyle name="Открывавшаяся гиперссылка" xfId="363" builtinId="9" hidden="1"/>
    <cellStyle name="Открывавшаяся гиперссылка" xfId="364" builtinId="9" hidden="1"/>
    <cellStyle name="Открывавшаяся гиперссылка" xfId="365" builtinId="9" hidden="1"/>
    <cellStyle name="Открывавшаяся гиперссылка" xfId="366" builtinId="9" hidden="1"/>
    <cellStyle name="Открывавшаяся гиперссылка" xfId="367" builtinId="9" hidden="1"/>
    <cellStyle name="Открывавшаяся гиперссылка" xfId="368" builtinId="9" hidden="1"/>
    <cellStyle name="Открывавшаяся гиперссылка" xfId="369" builtinId="9" hidden="1"/>
    <cellStyle name="Процентный" xfId="91" builtinId="5"/>
    <cellStyle name="Процентный 2" xfId="81"/>
    <cellStyle name="Процентный 2 2" xfId="166"/>
    <cellStyle name="Процентный 2 2 2" xfId="319"/>
    <cellStyle name="Процентный 2 3" xfId="196"/>
    <cellStyle name="Процентный 2 4" xfId="165"/>
    <cellStyle name="Процентный 3" xfId="82"/>
    <cellStyle name="Процентный 3 2" xfId="197"/>
    <cellStyle name="Процентный 3 3" xfId="167"/>
    <cellStyle name="Процентный 4" xfId="83"/>
    <cellStyle name="Процентный 4 2" xfId="198"/>
    <cellStyle name="Процентный 4 3" xfId="168"/>
    <cellStyle name="Процентный 5" xfId="250"/>
    <cellStyle name="Процентный 6" xfId="182"/>
    <cellStyle name="Рейтинг" xfId="169"/>
    <cellStyle name="Сетка" xfId="170"/>
    <cellStyle name="Скидка" xfId="171"/>
    <cellStyle name="Стиль 1" xfId="84"/>
    <cellStyle name="Стиль 1 2" xfId="85"/>
    <cellStyle name="Стиль 1 3" xfId="199"/>
    <cellStyle name="Стиль 1 4" xfId="172"/>
    <cellStyle name="Тысячи [0]_krka" xfId="173"/>
    <cellStyle name="Тысячи(0)" xfId="174"/>
    <cellStyle name="Тысячи_laroux" xfId="175"/>
    <cellStyle name="Упаковка" xfId="176"/>
    <cellStyle name="Финансовый" xfId="90" builtinId="3"/>
    <cellStyle name="Финансовый [0] 2" xfId="341"/>
    <cellStyle name="Финансовый 2" xfId="86"/>
    <cellStyle name="Финансовый 2 2" xfId="200"/>
    <cellStyle name="Финансовый 2 3" xfId="177"/>
    <cellStyle name="Финансовый 3" xfId="87"/>
    <cellStyle name="Финансовый 3 2" xfId="201"/>
    <cellStyle name="Финансовый 3 3" xfId="178"/>
    <cellStyle name="Финансовый 4" xfId="181"/>
    <cellStyle name="Финансовый 6" xfId="374"/>
    <cellStyle name="Черта" xfId="179"/>
    <cellStyle name="Шапка" xfId="180"/>
  </cellStyles>
  <dxfs count="242">
    <dxf>
      <font>
        <color rgb="FF00B0F0"/>
      </font>
      <fill>
        <patternFill>
          <bgColor rgb="FF0D0D0D"/>
        </patternFill>
      </fill>
    </dxf>
    <dxf>
      <fill>
        <patternFill>
          <bgColor rgb="FFFFCCCC"/>
        </patternFill>
      </fill>
    </dxf>
    <dxf>
      <font>
        <color rgb="FF000000"/>
      </font>
      <fill>
        <patternFill>
          <bgColor rgb="FFFF505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fgColor auto="1"/>
          <bgColor rgb="FF98BAF2"/>
        </patternFill>
      </fill>
    </dxf>
    <dxf>
      <font>
        <b val="0"/>
        <i val="0"/>
        <color auto="1"/>
      </font>
      <fill>
        <patternFill>
          <bgColor rgb="FFFFBDBD"/>
        </patternFill>
      </fill>
    </dxf>
    <dxf>
      <font>
        <b val="0"/>
        <i val="0"/>
        <color auto="1"/>
      </font>
      <fill>
        <patternFill>
          <bgColor rgb="FFCDDEFF"/>
        </patternFill>
      </fill>
    </dxf>
    <dxf>
      <font>
        <b val="0"/>
        <i val="0"/>
        <color auto="1"/>
      </font>
      <fill>
        <patternFill>
          <bgColor rgb="FFDBB7FF"/>
        </patternFill>
      </fill>
    </dxf>
    <dxf>
      <fill>
        <patternFill>
          <bgColor rgb="FFFFCCC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C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BFBFBF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 patternType="solid">
          <fgColor theme="2" tint="-9.9948118533890809E-2"/>
          <bgColor theme="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border>
        <vertical style="hair">
          <color auto="1"/>
        </vertical>
        <horizontal/>
      </border>
    </dxf>
  </dxfs>
  <tableStyles count="1" defaultTableStyle="TableStyleMedium9" defaultPivotStyle="PivotStyleLight16">
    <tableStyle name="Таргетинги-style" pivot="0" count="4">
      <tableStyleElement type="wholeTable" dxfId="241"/>
      <tableStyleElement type="headerRow" dxfId="240"/>
      <tableStyleElement type="firstRowStripe" dxfId="239"/>
      <tableStyleElement type="secondRowStripe" dxfId="238"/>
    </tableStyle>
  </tableStyles>
  <colors>
    <mruColors>
      <color rgb="FFFFCCFF"/>
      <color rgb="FFFFFFCC"/>
      <color rgb="FF00BCE4"/>
      <color rgb="FFCCFFCC"/>
      <color rgb="FFFFCCCC"/>
      <color rgb="FFFF00FF"/>
      <color rgb="FF66FF99"/>
      <color rgb="FFFFDE6C"/>
      <color rgb="FF73C167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38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29.xml"/><Relationship Id="rId54" Type="http://schemas.openxmlformats.org/officeDocument/2006/relationships/externalLink" Target="externalLinks/externalLink4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1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'Видео рк без SL'!#REF!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'Видео рк без SL'!#REF!</c:f>
              <c:numCache>
                <c:formatCode>\О\с\н\о\в\н\о\й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86112"/>
        <c:axId val="337981440"/>
      </c:lineChart>
      <c:lineChart>
        <c:grouping val="standard"/>
        <c:varyColors val="0"/>
        <c:ser>
          <c:idx val="0"/>
          <c:order val="0"/>
          <c:tx>
            <c:strRef>
              <c:f>'Segmento отчет'!$Q$136</c:f>
              <c:strCache>
                <c:ptCount val="1"/>
                <c:pt idx="0">
                  <c:v>Клики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'Segmento отчет'!$Q$137:$Q$165</c:f>
              <c:numCache>
                <c:formatCode>#\ ##0</c:formatCode>
                <c:ptCount val="29"/>
                <c:pt idx="0">
                  <c:v>302</c:v>
                </c:pt>
                <c:pt idx="1">
                  <c:v>990</c:v>
                </c:pt>
                <c:pt idx="2">
                  <c:v>1569</c:v>
                </c:pt>
                <c:pt idx="3">
                  <c:v>1702</c:v>
                </c:pt>
                <c:pt idx="4">
                  <c:v>1136</c:v>
                </c:pt>
                <c:pt idx="5">
                  <c:v>1276</c:v>
                </c:pt>
                <c:pt idx="6">
                  <c:v>1341</c:v>
                </c:pt>
                <c:pt idx="7">
                  <c:v>1620</c:v>
                </c:pt>
                <c:pt idx="8">
                  <c:v>1191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763</c:v>
                </c:pt>
                <c:pt idx="23">
                  <c:v>1160</c:v>
                </c:pt>
                <c:pt idx="24">
                  <c:v>1394</c:v>
                </c:pt>
                <c:pt idx="25">
                  <c:v>1309</c:v>
                </c:pt>
                <c:pt idx="26">
                  <c:v>1630</c:v>
                </c:pt>
                <c:pt idx="27">
                  <c:v>488</c:v>
                </c:pt>
                <c:pt idx="28">
                  <c:v>1571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84512"/>
        <c:axId val="337982976"/>
      </c:lineChart>
      <c:dateAx>
        <c:axId val="328186112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crossAx val="337981440"/>
        <c:crosses val="autoZero"/>
        <c:auto val="1"/>
        <c:lblOffset val="100"/>
        <c:baseTimeUnit val="days"/>
      </c:dateAx>
      <c:valAx>
        <c:axId val="337981440"/>
        <c:scaling>
          <c:orientation val="minMax"/>
        </c:scaling>
        <c:delete val="0"/>
        <c:axPos val="l"/>
        <c:majorGridlines/>
        <c:numFmt formatCode="\О\с\н\о\в\н\о\й" sourceLinked="1"/>
        <c:majorTickMark val="out"/>
        <c:minorTickMark val="none"/>
        <c:tickLblPos val="nextTo"/>
        <c:crossAx val="328186112"/>
        <c:crosses val="autoZero"/>
        <c:crossBetween val="between"/>
      </c:valAx>
      <c:valAx>
        <c:axId val="337982976"/>
        <c:scaling>
          <c:orientation val="minMax"/>
        </c:scaling>
        <c:delete val="0"/>
        <c:axPos val="r"/>
        <c:numFmt formatCode="#\ ##0" sourceLinked="1"/>
        <c:majorTickMark val="out"/>
        <c:minorTickMark val="none"/>
        <c:tickLblPos val="nextTo"/>
        <c:crossAx val="337984512"/>
        <c:crosses val="max"/>
        <c:crossBetween val="between"/>
      </c:valAx>
      <c:dateAx>
        <c:axId val="337984512"/>
        <c:scaling>
          <c:orientation val="minMax"/>
        </c:scaling>
        <c:delete val="1"/>
        <c:axPos val="b"/>
        <c:numFmt formatCode="dd\ mmm" sourceLinked="1"/>
        <c:majorTickMark val="out"/>
        <c:minorTickMark val="none"/>
        <c:tickLblPos val="none"/>
        <c:crossAx val="337982976"/>
        <c:crosses val="autoZero"/>
        <c:auto val="1"/>
        <c:lblOffset val="100"/>
        <c:baseTimeUnit val="days"/>
      </c:dateAx>
    </c:plotArea>
    <c:legend>
      <c:legendPos val="t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73138</xdr:colOff>
      <xdr:row>2</xdr:row>
      <xdr:rowOff>74840</xdr:rowOff>
    </xdr:from>
    <xdr:to>
      <xdr:col>4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C7EF4B1-AEAE-4F79-B0FC-78D4FACAF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B7B17B34-77A4-44D5-B608-EF351CA99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7A1C093-AC7E-4CB7-B7FB-23FF3BF29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188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0</xdr:row>
      <xdr:rowOff>57150</xdr:rowOff>
    </xdr:from>
    <xdr:ext cx="2078522" cy="486374"/>
    <xdr:pic>
      <xdr:nvPicPr>
        <xdr:cNvPr id="2" name="Picture 1" descr="logo.png">
          <a:extLst>
            <a:ext uri="{FF2B5EF4-FFF2-40B4-BE49-F238E27FC236}">
              <a16:creationId xmlns="" xmlns:a16="http://schemas.microsoft.com/office/drawing/2014/main" id="{D327893D-582E-4EA5-85FB-7AEB04F13D1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" y="57150"/>
          <a:ext cx="2078522" cy="48637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27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05CF52-9F48-40FA-8577-0FB896AD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266700</xdr:colOff>
      <xdr:row>0</xdr:row>
      <xdr:rowOff>0</xdr:rowOff>
    </xdr:from>
    <xdr:ext cx="1219306" cy="280440"/>
    <xdr:pic>
      <xdr:nvPicPr>
        <xdr:cNvPr id="3" name="Picture 1" descr="segmento_logo.png">
          <a:extLst>
            <a:ext uri="{FF2B5EF4-FFF2-40B4-BE49-F238E27FC236}">
              <a16:creationId xmlns="" xmlns:a16="http://schemas.microsoft.com/office/drawing/2014/main" id="{C87A7BF6-2463-48BD-A111-98981205B6C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0"/>
          <a:ext cx="1219306" cy="28044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Espar\OdaPlan5\CFG\216UMEDG3JK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Planner18\Skrivbord\Buying%20brie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Bordunova\&#1047;&#1040;&#1050;&#1040;&#1047;&#1067;\&#1057;&#1042;&#1071;&#1047;&#1053;&#1054;&#1049;\&#1084;&#1072;&#1081;-&#1080;&#1102;&#1085;&#1100;%2005\&#1059;&#1058;&#1042;&#1045;&#1056;&#1046;&#1044;&#1045;&#1053;&#1054;\&#1054;&#1058;%20&#1057;&#1052;&#1048;\&#1056;&#1040;&#1041;&#1054;&#1063;&#1040;&#1071;%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&#1055;&#1080;&#1090;&#1077;&#1088;_&#1069;&#1089;&#1087;&#1072;&#1088;2_30-05_07_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YK_ADV_378_Nissan_XTrai_Parade30l_Adaptation_2309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VER_1\VOL1\COMMON\CLIENTS\PHILIPS\RUSSIA\S&amp;V\2000\ATL%20for%202000\CPP%20&amp;%20Channels%2027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Hewlett%20Packard\Medbuyer\te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2007\Nestle\Confectionary%20IC\Confectionary\RGS\RGS%20promo%202007\TV%20plans\Big%20Russia%20Promo%20TV%2016.04.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~1\nvolkova\LOCALS~1\Temp\Russia%2008-09%20Jul-Mar%20Annual%20Media%20Pl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ide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DOCUME~1\AKuklina\LOCALS~1\Temp\notes2C700A\~66298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RV2\share\Espar\OdaPlan5\CFG\WZOLGATXK1D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ASkorodumov\Local%20Settings\Temporary%20Internet%20Files\OLK9A\&#1055;&#1080;&#1090;&#1077;&#1088;_&#1069;&#1089;&#1087;&#1072;&#1088;2_30-05_07_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FUPEK6GVD5MZ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Media\Vorlagen\JJMMTT_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E:\RGS%20Promo\Proposals\TV\6%20weeks%20100%20GR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0;&#1040;&#1047;&#1067;\&#1050;&#1086;&#1084;&#1087;&#1072;&#1085;&#1080;&#1080;\&#1053;&#1058;&#1042;\&#1053;&#1058;&#1042;%20&#8470;2%20&#1087;&#1088;&#1086;&#1084;&#1086;%20&#1053;&#1086;&#1074;&#1086;&#1089;&#1090;&#1077;&#1081;%20&#1058;&#1042;%20&#1080;%20&#1088;&#1072;&#1076;&#1080;&#1086;%20%20&#1089;&#1077;&#1085;&#1090;-&#1086;&#1082;&#1090;&#1103;&#1073;&#1088;&#1100;%202002\&#1058;&#1042;%20&#1055;&#1088;&#1077;&#1076;&#1083;&#1086;&#1078;&#1077;&#1085;&#1080;&#1077;%20&#1087;&#1086;%20&#1058;&#1042;%20&#1085;&#1072;&#1096;&#1077;%2009.09.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X-Trail%20_October%202004_all%20in%20dollar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N:\WINNT\Profiles\shalimova\&#1056;&#1072;&#1073;&#1086;&#1095;&#1080;&#1081;%20&#1089;&#1090;&#1086;&#1083;\pemos_8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sksrv\Anatoliev%20&amp;%20Partners\&#1047;&#1040;&#1055;&#1056;&#1054;&#1057;&#1067;\&#1050;&#1086;&#1084;&#1087;&#1072;&#1085;&#1080;&#1103;\&#1041;&#1080;&#1088;&#1102;&#1089;&#1072;\&#1055;&#1088;&#1077;&#1076;&#1083;&#1086;&#1078;&#1077;&#1085;&#1080;&#1077;%20&#1041;&#1048;&#1056;&#1070;&#1057;&#1040;%20&#1085;&#1072;&#1096;&#10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CCR_48\Local%20Settings\Temporary%20Internet%20Files\OLKCC\&#1050;&#1086;&#1087;&#1080;&#1103;%20&#1057;&#1095;&#1080;&#1090;&#1072;&#1083;&#1082;&#1072;_IMHO%20VI%20(&#1086;&#1073;&#1098;&#1077;&#1084;&#1085;&#1072;&#1103;)_Samsung_1-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SC_Samsung\Internet\&#1055;&#1083;&#1086;&#1097;&#1072;&#1076;&#1082;&#1080;\&#1048;&#1085;&#1076;&#1077;&#1082;&#1089;%2020\counter_I20_2009_calculator_15_04_09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SC-Outdors\&#1050;&#1088;&#1072;&#1092;&#1090;\Vozdushny\&#1084;&#1072;&#1088;&#1090;_&#1042;&#1086;&#1079;&#1076;&#1091;&#1096;&#1085;&#1099;&#1081;\3&#1093;6_CF\Flowchart%20Vozdushniy%20OOH%20Mar'10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OCS\rumosfs01\Shares2\Nestle\2010\Cereals_Culinary_Nutrition_CPW\Bistroff\strategy\Documents%20and%20Settings\IDrozdova\Local%20Settings\Temporary%20Internet%20Files\OLK5FA\YK_ADV_378_Nissan_XTrai_Parade30l_Adaptation_230904.xls?57ABE3C6" TargetMode="External"/><Relationship Id="rId1" Type="http://schemas.openxmlformats.org/officeDocument/2006/relationships/externalLinkPath" Target="file:///\\57ABE3C6\YK_ADV_378_Nissan_XTrai_Parade30l_Adaptation_2309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Drozdova\Local%20Settings\Temporary%20Internet%20Files\OLK5FA\&#1055;&#1080;&#1090;&#1077;&#1088;_&#1069;&#1089;&#1087;&#1072;&#1088;2_30-05_07_0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VLamm\Local%20Settings\Temporary%20Internet%20Files\OLK29\YK_ADV_378_Nissan_XTrai_Parade30l_Adaptation_2309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kutsenko\Local%20Settings\Temporary%20Internet%20Files\OLKC6\McItaly-Quality%20(&#1089;&#1077;&#1085;-&#1085;&#1086;&#1103;%202001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Manager\D\&#1087;&#1088;&#1086;&#1076;&#1072;&#1078;&#1080;\&#1087;&#1088;&#1086;&#1076;&#1072;&#1078;&#1080;\&#1087;&#1088;&#1086;&#1076;&#1072;&#1078;&#1080;\&#1087;&#1088;&#1086;&#1076;&#1072;&#1078;&#1080;-2007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_M_S\MEDIA\W\Prices%20&amp;%20Ratings\ORT\PRICE%20ORT-01-2000_dubl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erg\c\WINDOWS\&#1056;&#1072;&#1073;&#1086;&#1095;&#1080;&#1081;%20&#1089;&#1090;&#1086;&#1083;\&#1057;&#1045;&#1056;&#1043;&#1045;&#1049;\&#1048;&#1075;&#1086;&#1088;&#1100;!%20&#1085;&#1077;%20&#1089;&#1090;&#1080;&#1088;&#1072;&#1081;%20&#1101;&#1090;&#1086;&#1090;%20&#1092;&#1072;&#1081;&#1083;!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4\digital\E\Users\&#1053;&#1080;&#1082;&#1086;&#1085;&#1086;&#1074;&#1072;\Downloads\Agencies\OMD\TradeDoubler_Pricelist_February_201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shramova\Local%20Settings\Temporary%20Internet%20Files\OLKC6\&#1055;&#1088;&#1077;&#1089;&#1089;&#1072;_&#1052;&#1086;&#1089;&#1082;&#1074;&#1072;_&#1055;&#1080;&#1090;&#1077;&#1088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WINDOWS\&#1056;&#1072;&#1073;&#1086;&#1095;&#1080;&#1081;%20&#1089;&#1090;&#1086;&#1083;\igor\zakaz%20na%20razmechenie%20Ser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gme-fs\Exch_SMG\Espar\OdaPlan5\CFG\J3U4KYX2ZTPO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temp\2\&#1056;&#1077;&#1075;&#1080;&#1086;&#1085;&#1099;\&#1057;&#1072;&#1088;&#1072;&#1090;&#1086;&#1074;\&#1056;&#1091;&#1089;&#1089;&#1082;&#1086;&#1077;%20&#1056;&#1072;&#1076;&#1080;&#1086;%20&#1057;&#1072;&#1088;&#1072;&#1090;&#1086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Users\VorobyevaOR\Downloads\SM_MP_Template_&#1046;&#1050;_&#1051;&#1102;&#1073;&#1086;&#1074;&#1100;_&#1080;_&#1043;&#1086;&#1083;&#1091;&#1073;&#1080;%20(1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c360\cinema360$\DOCUME~1\ADMINI~1\LOCALS~1\Temp\&#1055;&#1088;&#1072;&#1081;&#1089;-&#1083;&#1080;&#1089;&#1090;%20&#1050;&#1080;&#1085;&#1086;-&#1082;&#1086;&#1085;&#1090;&#1072;&#1082;&#1090;!%20+%20&#1082;&#1072;&#1083;&#1100;&#1082;&#1091;&#1083;&#1103;&#1090;&#1086;&#1088;%205.0%20&#1058;&#1086;&#1083;&#1100;&#1082;&#1086;%20&#1055;&#1091;&#108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Irina\c\&#1044;&#1085;&#1077;&#1074;&#1085;&#1080;&#1082;&#1080;%20&#1074;&#1086;&#1083;&#1085;&#1072;%207\DIARY%20&#1052;&#1040;&#1050;&#1045;&#1058;&#1067;\diarym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SC-DC1\stCLIENTS\Documents%20and%20Settings\Akoryhov\Desktop\Avaya%20FY09%20Flighting%20Plan%20UK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rumosfs01\Shares2\Documents%20and%20Settings\itarle\Local%20Settings\Temporary%20Internet%20Files\OLK1A8\Nissan%20Maxima%20QX%20Sep'04%20SPb%203x6%20address%20progr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Artbase\Office\Documents%20and%20Settings\Cherepanov\Desktop\&#1056;&#1072;&#1076;&#1080;&#1086;-%20&#1052;&#1086;&#1089;&#1082;&#1074;&#107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CS\Public\Planets.ru\root\DOCUME~1\SHEVYA~1\LOCALS~1\Temp\bat\&#1056;&#1072;&#1076;&#1080;&#1086;-%20&#1052;&#1086;&#1089;&#1082;&#1074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lagsArk"/>
      <sheetName val="opfølning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ел Европа+ от сми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"/>
      <sheetName val="NTV"/>
      <sheetName val="ORT"/>
      <sheetName val="RenTV"/>
      <sheetName val="RTR"/>
      <sheetName val="TV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5% and 70%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Самара Россия"/>
      <sheetName val="Самара СТС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E2 Brands"/>
      <sheetName val="Rules &amp; Limitations"/>
      <sheetName val="MediaPlan"/>
      <sheetName val="Details"/>
      <sheetName val="ODAPLAN_REPORT"/>
      <sheetName val="XLR_NoRangeSheet"/>
      <sheetName val="Rules_&amp;_Limitations"/>
      <sheetName val="Data_Sheet"/>
      <sheetName val="E2_Brands"/>
      <sheetName val="Divestment Russia"/>
    </sheetNames>
    <sheetDataSet>
      <sheetData sheetId="0" refreshError="1">
        <row r="2">
          <cell r="B2">
            <v>39539</v>
          </cell>
          <cell r="C2">
            <v>39903</v>
          </cell>
          <cell r="L2" t="str">
            <v>TV</v>
          </cell>
        </row>
        <row r="3">
          <cell r="F3" t="str">
            <v>AED</v>
          </cell>
          <cell r="L3" t="str">
            <v>Cinema</v>
          </cell>
        </row>
        <row r="4">
          <cell r="F4" t="str">
            <v>AUD</v>
          </cell>
          <cell r="L4" t="str">
            <v>Online</v>
          </cell>
        </row>
        <row r="5">
          <cell r="F5" t="str">
            <v>AZM</v>
          </cell>
          <cell r="L5" t="str">
            <v>Outdoor</v>
          </cell>
        </row>
        <row r="6">
          <cell r="F6" t="str">
            <v>AZN</v>
          </cell>
          <cell r="L6" t="str">
            <v>Radio</v>
          </cell>
        </row>
        <row r="7">
          <cell r="F7" t="str">
            <v>BBD</v>
          </cell>
          <cell r="L7" t="str">
            <v>Newspapers</v>
          </cell>
        </row>
        <row r="8">
          <cell r="F8" t="str">
            <v>BDT</v>
          </cell>
          <cell r="L8" t="str">
            <v>Magazines</v>
          </cell>
        </row>
        <row r="9">
          <cell r="F9" t="str">
            <v>BGN</v>
          </cell>
        </row>
        <row r="10">
          <cell r="F10" t="str">
            <v>BHD</v>
          </cell>
        </row>
        <row r="11">
          <cell r="F11" t="str">
            <v>BMD</v>
          </cell>
        </row>
        <row r="12">
          <cell r="F12" t="str">
            <v>BND</v>
          </cell>
        </row>
        <row r="13">
          <cell r="F13" t="str">
            <v>BRL</v>
          </cell>
        </row>
        <row r="14">
          <cell r="F14" t="str">
            <v>BWP</v>
          </cell>
        </row>
        <row r="15">
          <cell r="F15" t="str">
            <v>CAD</v>
          </cell>
        </row>
        <row r="16">
          <cell r="F16" t="str">
            <v>CHF</v>
          </cell>
        </row>
        <row r="17">
          <cell r="F17" t="str">
            <v>CNY</v>
          </cell>
        </row>
        <row r="18">
          <cell r="F18" t="str">
            <v>CSD</v>
          </cell>
        </row>
        <row r="19">
          <cell r="F19" t="str">
            <v>CYP</v>
          </cell>
        </row>
        <row r="20">
          <cell r="F20" t="str">
            <v>CZK</v>
          </cell>
        </row>
        <row r="21">
          <cell r="F21" t="str">
            <v>DJF</v>
          </cell>
        </row>
        <row r="22">
          <cell r="F22" t="str">
            <v>DKK</v>
          </cell>
        </row>
        <row r="23">
          <cell r="F23" t="str">
            <v>DZD</v>
          </cell>
        </row>
        <row r="24">
          <cell r="F24" t="str">
            <v>EEK</v>
          </cell>
        </row>
        <row r="25">
          <cell r="F25" t="str">
            <v>EGP</v>
          </cell>
        </row>
        <row r="26">
          <cell r="F26" t="str">
            <v>ETB</v>
          </cell>
        </row>
        <row r="27">
          <cell r="F27" t="str">
            <v>EUR</v>
          </cell>
        </row>
        <row r="28">
          <cell r="F28" t="str">
            <v>FJD</v>
          </cell>
        </row>
        <row r="29">
          <cell r="F29" t="str">
            <v>GBP</v>
          </cell>
        </row>
        <row r="30">
          <cell r="F30" t="str">
            <v>GHC</v>
          </cell>
        </row>
        <row r="31">
          <cell r="F31" t="str">
            <v>GHS</v>
          </cell>
        </row>
        <row r="32">
          <cell r="F32" t="str">
            <v>HKD</v>
          </cell>
        </row>
        <row r="33">
          <cell r="F33" t="str">
            <v>HRK</v>
          </cell>
        </row>
        <row r="34">
          <cell r="F34" t="str">
            <v>HUF</v>
          </cell>
        </row>
        <row r="35">
          <cell r="F35" t="str">
            <v>IDR</v>
          </cell>
        </row>
        <row r="36">
          <cell r="F36" t="str">
            <v>INR</v>
          </cell>
        </row>
        <row r="37">
          <cell r="F37" t="str">
            <v>IRN</v>
          </cell>
        </row>
        <row r="38">
          <cell r="F38" t="str">
            <v>IRR</v>
          </cell>
        </row>
        <row r="39">
          <cell r="F39" t="str">
            <v>ISK</v>
          </cell>
        </row>
        <row r="40">
          <cell r="F40" t="str">
            <v>JOD</v>
          </cell>
        </row>
        <row r="41">
          <cell r="F41" t="str">
            <v>JPY</v>
          </cell>
        </row>
        <row r="42">
          <cell r="F42" t="str">
            <v>KES</v>
          </cell>
        </row>
        <row r="43">
          <cell r="F43" t="str">
            <v>KMF</v>
          </cell>
        </row>
        <row r="44">
          <cell r="F44" t="str">
            <v>KRW</v>
          </cell>
        </row>
        <row r="45">
          <cell r="F45" t="str">
            <v>KWD</v>
          </cell>
        </row>
        <row r="46">
          <cell r="F46" t="str">
            <v>LBP</v>
          </cell>
        </row>
        <row r="47">
          <cell r="F47" t="str">
            <v>LKR</v>
          </cell>
        </row>
        <row r="48">
          <cell r="F48" t="str">
            <v>LSL</v>
          </cell>
        </row>
        <row r="49">
          <cell r="F49" t="str">
            <v>LTL</v>
          </cell>
        </row>
        <row r="50">
          <cell r="F50" t="str">
            <v>LVL</v>
          </cell>
        </row>
        <row r="51">
          <cell r="F51" t="str">
            <v>LYD</v>
          </cell>
        </row>
        <row r="52">
          <cell r="F52" t="str">
            <v>MAD</v>
          </cell>
        </row>
        <row r="53">
          <cell r="F53" t="str">
            <v>MGA</v>
          </cell>
        </row>
        <row r="54">
          <cell r="F54" t="str">
            <v>MKD</v>
          </cell>
        </row>
        <row r="55">
          <cell r="F55" t="str">
            <v>MOP</v>
          </cell>
        </row>
        <row r="56">
          <cell r="F56" t="str">
            <v>MTL</v>
          </cell>
        </row>
        <row r="57">
          <cell r="F57" t="str">
            <v>MUR</v>
          </cell>
        </row>
        <row r="58">
          <cell r="F58" t="str">
            <v>MVR</v>
          </cell>
        </row>
        <row r="59">
          <cell r="F59" t="str">
            <v>MWK</v>
          </cell>
        </row>
        <row r="60">
          <cell r="F60" t="str">
            <v>MXN</v>
          </cell>
        </row>
        <row r="61">
          <cell r="F61" t="str">
            <v>MYR</v>
          </cell>
        </row>
        <row r="62">
          <cell r="F62" t="str">
            <v>MZM</v>
          </cell>
        </row>
        <row r="63">
          <cell r="F63" t="str">
            <v>MZN</v>
          </cell>
        </row>
        <row r="64">
          <cell r="F64" t="str">
            <v>NAD</v>
          </cell>
        </row>
        <row r="65">
          <cell r="F65" t="str">
            <v>NGN</v>
          </cell>
        </row>
        <row r="66">
          <cell r="F66" t="str">
            <v>NOK</v>
          </cell>
        </row>
        <row r="67">
          <cell r="F67" t="str">
            <v>NPR</v>
          </cell>
        </row>
        <row r="68">
          <cell r="F68" t="str">
            <v>NZD</v>
          </cell>
        </row>
        <row r="69">
          <cell r="F69" t="str">
            <v>OMR</v>
          </cell>
        </row>
        <row r="70">
          <cell r="F70" t="str">
            <v>PHP</v>
          </cell>
        </row>
        <row r="71">
          <cell r="F71" t="str">
            <v>PKR</v>
          </cell>
        </row>
        <row r="72">
          <cell r="F72" t="str">
            <v>PLN</v>
          </cell>
        </row>
        <row r="73">
          <cell r="F73" t="str">
            <v>QAR</v>
          </cell>
        </row>
        <row r="74">
          <cell r="F74" t="str">
            <v>ROL</v>
          </cell>
        </row>
        <row r="75">
          <cell r="F75" t="str">
            <v>RON</v>
          </cell>
        </row>
        <row r="76">
          <cell r="F76" t="str">
            <v>RSD</v>
          </cell>
        </row>
        <row r="77">
          <cell r="F77" t="str">
            <v>RUB</v>
          </cell>
        </row>
        <row r="78">
          <cell r="F78" t="str">
            <v>SAR</v>
          </cell>
        </row>
        <row r="79">
          <cell r="F79" t="str">
            <v>SCR</v>
          </cell>
        </row>
        <row r="80">
          <cell r="F80" t="str">
            <v>SDD</v>
          </cell>
        </row>
        <row r="81">
          <cell r="F81" t="str">
            <v>SDG</v>
          </cell>
        </row>
        <row r="82">
          <cell r="F82" t="str">
            <v>SDR</v>
          </cell>
        </row>
        <row r="83">
          <cell r="F83" t="str">
            <v>SEK</v>
          </cell>
        </row>
        <row r="84">
          <cell r="F84" t="str">
            <v>SGD</v>
          </cell>
        </row>
        <row r="85">
          <cell r="F85" t="str">
            <v>SIT</v>
          </cell>
        </row>
        <row r="86">
          <cell r="F86" t="str">
            <v>SKK</v>
          </cell>
        </row>
        <row r="87">
          <cell r="F87" t="str">
            <v>SYP</v>
          </cell>
        </row>
        <row r="88">
          <cell r="F88" t="str">
            <v>SZL</v>
          </cell>
        </row>
        <row r="89">
          <cell r="F89" t="str">
            <v>THB</v>
          </cell>
        </row>
        <row r="90">
          <cell r="F90" t="str">
            <v>TND</v>
          </cell>
        </row>
        <row r="91">
          <cell r="F91" t="str">
            <v>TRL</v>
          </cell>
        </row>
        <row r="92">
          <cell r="F92" t="str">
            <v>TRY</v>
          </cell>
        </row>
        <row r="93">
          <cell r="F93" t="str">
            <v>TTD</v>
          </cell>
        </row>
        <row r="94">
          <cell r="F94" t="str">
            <v>TWD</v>
          </cell>
        </row>
        <row r="95">
          <cell r="F95" t="str">
            <v>TZS</v>
          </cell>
        </row>
        <row r="96">
          <cell r="F96" t="str">
            <v>UGX</v>
          </cell>
        </row>
        <row r="97">
          <cell r="F97" t="str">
            <v>USD</v>
          </cell>
        </row>
        <row r="98">
          <cell r="F98" t="str">
            <v>VND</v>
          </cell>
        </row>
        <row r="99">
          <cell r="F99" t="str">
            <v>XOF</v>
          </cell>
        </row>
        <row r="100">
          <cell r="F100" t="str">
            <v>YER</v>
          </cell>
        </row>
        <row r="101">
          <cell r="F101" t="str">
            <v>ZAR</v>
          </cell>
        </row>
        <row r="102">
          <cell r="F102" t="str">
            <v>ZWD</v>
          </cell>
        </row>
        <row r="103">
          <cell r="F103" t="str">
            <v>ZWN</v>
          </cell>
        </row>
      </sheetData>
      <sheetData sheetId="1" refreshError="1"/>
      <sheetData sheetId="2">
        <row r="2">
          <cell r="B2">
            <v>39539</v>
          </cell>
        </row>
      </sheetData>
      <sheetData sheetId="3"/>
      <sheetData sheetId="4" refreshError="1"/>
      <sheetData sheetId="5" refreshError="1"/>
      <sheetData sheetId="6" refreshError="1"/>
      <sheetData sheetId="7">
        <row r="2">
          <cell r="B2">
            <v>39539</v>
          </cell>
        </row>
      </sheetData>
      <sheetData sheetId="8">
        <row r="2">
          <cell r="B2">
            <v>39539</v>
          </cell>
        </row>
      </sheetData>
      <sheetData sheetId="9">
        <row r="2">
          <cell r="B2">
            <v>39539</v>
          </cell>
        </row>
      </sheetData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APLAN_REPORT"/>
      <sheetName val="XLR_NoRangeSheet"/>
      <sheetName val="ADDRESS PROGRAM"/>
      <sheetName val="ADDRESS PROGRAM (2)"/>
      <sheetName val="CAMPAIGN RESULTS"/>
      <sheetName val="MAP"/>
      <sheetName val="MAP (2)"/>
      <sheetName val="ADDRESS PROGRAM (3)"/>
      <sheetName val="ADDRESS PROGRAM (4)"/>
      <sheetName val="Уфа_MAP_выбор клиента"/>
      <sheetName val="Уфа_MAP_24 ст"/>
      <sheetName val="R CURVES"/>
      <sheetName val="Campaign Accumulated  R and F"/>
      <sheetName val="CAMPAIGN AVERAGE F"/>
      <sheetName val="CAMPAIGN RESULTS (2)"/>
      <sheetName val="R CURVES (2)"/>
      <sheetName val="Campaign Accumulated  R and (2)"/>
      <sheetName val="CAMPAIGN AVERAGE F (2)"/>
      <sheetName val="ADDRESS_PROGRAM"/>
      <sheetName val="ADDRESS_PROGRAM_(2)"/>
      <sheetName val="CAMPAIGN_RESULTS"/>
      <sheetName val="MAP_(2)"/>
      <sheetName val="ADDRESS_PROGRAM_(3)"/>
      <sheetName val="ADDRESS_PROGRAM_(4)"/>
      <sheetName val="Уфа_MAP_выбор_клиента"/>
      <sheetName val="Уфа_MAP_24_ст"/>
      <sheetName val="Campaign_Accumulated__R_and_F"/>
      <sheetName val="R_CURVES"/>
      <sheetName val="CAMPAIGN_AVERAGE_F"/>
      <sheetName val="CAMPAIGN_RESULTS_(2)"/>
      <sheetName val="R_CURVES_(2)"/>
      <sheetName val="Campaign_Accumulated__R_and_(2)"/>
      <sheetName val="CAMPAIGN_AVERAGE_F_(2)"/>
      <sheetName val="XLRpt_TempSheet"/>
      <sheetName val="PRINT"/>
      <sheetName val="ORT"/>
      <sheetName val="OWNPROD LAT"/>
      <sheetName val="STS(Jun,1)"/>
      <sheetName val="OWNPROD_LAT"/>
      <sheetName val="Самара-график"/>
      <sheetName val="Сводная"/>
      <sheetName val="Иркутск"/>
      <sheetName val="Пермь"/>
      <sheetName val="ADDRESS_PROGRAM1"/>
      <sheetName val="ADDRESS_PROGRAM_(2)1"/>
      <sheetName val="CAMPAIGN_RESULTS1"/>
      <sheetName val="MAP_(2)1"/>
      <sheetName val="ADDRESS_PROGRAM_(3)1"/>
      <sheetName val="ADDRESS_PROGRAM_(4)1"/>
      <sheetName val="Уфа_MAP_выбор_клиента1"/>
      <sheetName val="Уфа_MAP_24_ст1"/>
      <sheetName val="R CURVES_Иркутск"/>
      <sheetName val="Zellbezug"/>
      <sheetName val="##"/>
      <sheetName val="ситиборды"/>
      <sheetName val="R_CURVES_Иркутск"/>
      <sheetName val="Gazete teaser"/>
      <sheetName val="Расчет по Регионам"/>
      <sheetName val="Расчет"/>
      <sheetName val="Сезонка"/>
      <sheetName val="Data Sheet"/>
      <sheetName val="BAT_total"/>
      <sheetName val="Divestment Russia"/>
    </sheetNames>
    <sheetDataSet>
      <sheetData sheetId="0"/>
      <sheetData sheetId="1">
        <row r="5">
          <cell r="A5" t="str">
            <v>4.2, Developer  (build 121-D5)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4.2, Developer  (build 121-D5)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dow"/>
      <sheetName val="Расчёт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  <sheetName val="XLRpt_Temp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pt_TempShee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амара Media+"/>
      <sheetName val="Тольятти Media+"/>
      <sheetName val="Sheet1"/>
      <sheetName val="Sheet3"/>
      <sheetName val="XLRpt_TempSheet"/>
      <sheetName val="Самара_Media+"/>
      <sheetName val="Тольятти_Media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ладивосток ОРТ (наш)"/>
      <sheetName val="Красноярск Афонтов и 7 канал"/>
      <sheetName val="Пермь Т7 и Рифей"/>
      <sheetName val="Пермь Т7 (нам)"/>
      <sheetName val="Пермь Рифей (нам)"/>
      <sheetName val="Н.Новгород Волга и ТВС (Стрежен"/>
      <sheetName val="Н. Новгород (наш от Волга-меди)"/>
      <sheetName val="Н.Новгород (от Стрежень ТВС)"/>
      <sheetName val="Екатеринбург 10 канал и 4 канал"/>
      <sheetName val="Екатеринбург 4 канал (нам)"/>
      <sheetName val="Екатеринбург10 канал (нам)"/>
      <sheetName val="Новосибирск 12 канал"/>
      <sheetName val="Новосибирск 12 канал (для нас)"/>
      <sheetName val="Новосибирск (наш)"/>
      <sheetName val="Новосибирск 49 канал СТС"/>
      <sheetName val="Ростов-Дон ЮР и 3к.  №3"/>
      <sheetName val="Ростов-Дон ЮР и 3 к. №2"/>
      <sheetName val="Ростов-на-Дону ЮР и 3 канал"/>
      <sheetName val="Ростов-На-Дону ЮР (наш)"/>
      <sheetName val="Воронеж ГТРК и 4 канал"/>
      <sheetName val="Воронеж 4 канал (наш)"/>
      <sheetName val="Воронеж (ГТРК наш)"/>
      <sheetName val="Владивосток ОРТ и РТР №2"/>
      <sheetName val="Владивосток ОРТ и РТР"/>
      <sheetName val="Владивосток РТР (наш)"/>
      <sheetName val="Самара СКАТ, ГТРК №3"/>
      <sheetName val="Самара Скат №3 (для нас)"/>
      <sheetName val="Самара СКАТ, ГТРК №2"/>
      <sheetName val="Самара  Скат, ГТРК"/>
      <sheetName val="Челябинск ГТРК и НВК"/>
      <sheetName val="Челябинск НВК (наш)"/>
      <sheetName val="Челябинск ГТРК (наш)"/>
      <sheetName val="Волгоград №3"/>
      <sheetName val="Волгоград  Ren ТНТ 8 кан.(АВС)"/>
      <sheetName val="Волгоград-сквозное"/>
      <sheetName val="Волгоград по прайсам"/>
      <sheetName val="Тюмень ГТРК"/>
      <sheetName val="Ярославль ГТРК и НТМ №3"/>
      <sheetName val="Ярославль ГТРК и НТМ №2"/>
      <sheetName val="Ярославль ГТРК  НТМ"/>
      <sheetName val="Ярославль ГТРК (наш)"/>
      <sheetName val="Саратов ГТРК и НСТ №3"/>
      <sheetName val="Саратов ГТРК и НСТ №2"/>
      <sheetName val="Саратов ГТРК   НСТ"/>
      <sheetName val="Саратов ГТРК (наше)"/>
      <sheetName val="ИТОГОВАЯ общая"/>
      <sheetName val="ИТОГОВАЯ  по варианту №3"/>
      <sheetName val="сводная по СМИ для трафика"/>
      <sheetName val="утвержден. вариант клиентом"/>
      <sheetName val="счет"/>
      <sheetName val="Приложение к договору"/>
      <sheetName val="Владивосток ОРТ _наш_"/>
      <sheetName val="CAMPAIGN AVERAGE F"/>
      <sheetName val="ODAPLAN_REPORT"/>
      <sheetName val="Красноярск_Афонтов_и_7_канал"/>
      <sheetName val="Пермь_Т7_и_Рифей"/>
      <sheetName val="Пермь_Т7_(нам)"/>
      <sheetName val="Пермь_Рифей_(нам)"/>
      <sheetName val="Н_Новгород_Волга_и_ТВС_(Стрежен"/>
      <sheetName val="Н__Новгород_(наш_от_Волга-меди)"/>
      <sheetName val="Н_Новгород_(от_Стрежень_ТВС)"/>
      <sheetName val="Екатеринбург_10_канал_и_4_канал"/>
      <sheetName val="Екатеринбург_4_канал_(нам)"/>
      <sheetName val="Екатеринбург10_канал_(нам)"/>
      <sheetName val="Новосибирск_12_канал"/>
      <sheetName val="Новосибирск_12_канал_(для_нас)"/>
      <sheetName val="Новосибирск_(наш)"/>
      <sheetName val="Новосибирск_49_канал_СТС"/>
      <sheetName val="Ростов-Дон_ЮР_и_3к___№3"/>
      <sheetName val="Ростов-Дон_ЮР_и_3_к__№2"/>
      <sheetName val="Ростов-на-Дону_ЮР_и_3_канал"/>
      <sheetName val="Ростов-На-Дону_ЮР_(наш)"/>
      <sheetName val="Воронеж_ГТРК_и_4_канал"/>
      <sheetName val="Воронеж_4_канал_(наш)"/>
      <sheetName val="Воронеж_(ГТРК_наш)"/>
      <sheetName val="Владивосток_ОРТ_и_РТР_№2"/>
      <sheetName val="Владивосток_ОРТ_и_РТР"/>
      <sheetName val="Владивосток_ОРТ_(наш)"/>
      <sheetName val="Владивосток_РТР_(наш)"/>
      <sheetName val="Самара_СКАТ,_ГТРК_№3"/>
      <sheetName val="Самара_Скат_№3_(для_нас)"/>
      <sheetName val="Самара_СКАТ,_ГТРК_№2"/>
      <sheetName val="Самара__Скат,_ГТРК"/>
      <sheetName val="Челябинск_ГТРК_и_НВК"/>
      <sheetName val="Челябинск_НВК_(наш)"/>
      <sheetName val="Челябинск_ГТРК_(наш)"/>
      <sheetName val="Волгоград_№3"/>
      <sheetName val="Волгоград__Ren_ТНТ_8_кан_(АВС)"/>
      <sheetName val="Волгоград_по_прайсам"/>
      <sheetName val="Тюмень_ГТРК"/>
      <sheetName val="Ярославль_ГТРК_и_НТМ_№3"/>
      <sheetName val="Ярославль_ГТРК_и_НТМ_№2"/>
      <sheetName val="Ярославль_ГТРК__НТМ"/>
      <sheetName val="Ярославль_ГТРК_(наш)"/>
      <sheetName val="Саратов_ГТРК_и_НСТ_№3"/>
      <sheetName val="Саратов_ГТРК_и_НСТ_№2"/>
      <sheetName val="Саратов_ГТРК___НСТ"/>
      <sheetName val="Саратов_ГТРК_(наше)"/>
      <sheetName val="ИТОГОВАЯ_общая"/>
      <sheetName val="ИТОГОВАЯ__по_варианту_№3"/>
      <sheetName val="сводная_по_СМИ_для_трафика"/>
      <sheetName val="утвержден__вариант_клиентом"/>
      <sheetName val="Приложение_к_договору"/>
      <sheetName val="Владивосток_ОРТ__наш_"/>
      <sheetName val="CTC"/>
      <sheetName val="NTV"/>
      <sheetName val="ORT"/>
      <sheetName val="RenTV"/>
      <sheetName val="RTR"/>
      <sheetName val="TV6"/>
      <sheetName val="XLRpt_TempSheet"/>
      <sheetName val="Красноярск_Афонтов_и_7_канал1"/>
      <sheetName val="Пермь_Т7_и_Рифей1"/>
      <sheetName val="Пермь_Т7_(нам)1"/>
      <sheetName val="Пермь_Рифей_(нам)1"/>
      <sheetName val="Н_Новгород_Волга_и_ТВС_(Стреже1"/>
      <sheetName val="Н__Новгород_(наш_от_Волга-меди1"/>
      <sheetName val="Н_Новгород_(от_Стрежень_ТВС)1"/>
      <sheetName val="Екатеринбург_10_канал_и_4_кана1"/>
      <sheetName val="Екатеринбург_4_канал_(нам)1"/>
      <sheetName val="Екатеринбург10_канал_(нам)1"/>
      <sheetName val="Новосибирск_12_канал1"/>
      <sheetName val="Новосибирск_12_канал_(для_нас)1"/>
      <sheetName val="Новосибирск_(наш)1"/>
      <sheetName val="Новосибирск_49_канал_СТС1"/>
      <sheetName val="Ростов-Дон_ЮР_и_3к___№31"/>
      <sheetName val="Ростов-Дон_ЮР_и_3_к__№21"/>
      <sheetName val="Ростов-на-Дону_ЮР_и_3_канал1"/>
      <sheetName val="Ростов-На-Дону_ЮР_(наш)1"/>
      <sheetName val="Воронеж_ГТРК_и_4_канал1"/>
      <sheetName val="Воронеж_4_канал_(наш)1"/>
      <sheetName val="Воронеж_(ГТРК_наш)1"/>
      <sheetName val="Владивосток_ОРТ_и_РТР_№21"/>
      <sheetName val="Владивосток_ОРТ_и_РТР1"/>
      <sheetName val="Владивосток_ОРТ_(наш)1"/>
      <sheetName val="Владивосток_РТР_(наш)1"/>
      <sheetName val="Самара_СКАТ,_ГТРК_№31"/>
      <sheetName val="Самара_Скат_№3_(для_нас)1"/>
      <sheetName val="Самара_СКАТ,_ГТРК_№21"/>
      <sheetName val="Самара__Скат,_ГТРК1"/>
      <sheetName val="Челябинск_ГТРК_и_НВК1"/>
      <sheetName val="Челябинск_НВК_(наш)1"/>
      <sheetName val="Челябинск_ГТРК_(наш)1"/>
      <sheetName val="Волгоград_№31"/>
      <sheetName val="Волгоград__Ren_ТНТ_8_кан_(АВС)1"/>
      <sheetName val="Волгоград_по_прайсам1"/>
      <sheetName val="Тюмень_ГТРК1"/>
      <sheetName val="Ярославль_ГТРК_и_НТМ_№31"/>
      <sheetName val="Ярославль_ГТРК_и_НТМ_№21"/>
      <sheetName val="Ярославль_ГТРК__НТМ1"/>
      <sheetName val="Ярославль_ГТРК_(наш)1"/>
      <sheetName val="Саратов_ГТРК_и_НСТ_№31"/>
      <sheetName val="Саратов_ГТРК_и_НСТ_№21"/>
      <sheetName val="Саратов_ГТРК___НСТ1"/>
      <sheetName val="Саратов_ГТРК_(наше)1"/>
      <sheetName val="ИТОГОВАЯ_общая1"/>
      <sheetName val="ИТОГОВАЯ__по_варианту_№31"/>
      <sheetName val="сводная_по_СМИ_для_трафика1"/>
      <sheetName val="утвержден__вариант_клиентом1"/>
      <sheetName val="Приложение_к_договору1"/>
      <sheetName val="Владивосток_ОРТ__наш_1"/>
      <sheetName val="CAMPAIGN_AVERAGE_F"/>
      <sheetName val="COMPS"/>
      <sheetName val="DE"/>
      <sheetName val="TV"/>
      <sheetName val="17.7mln вар 1"/>
      <sheetName val="G2TempSheet"/>
      <sheetName val="ТВ Предложение по ТВ наше 09"/>
      <sheetName val="2.대외공문"/>
      <sheetName val="%D0%A2%D0%92%20%D0%9F%D1%80%D0%"/>
      <sheetName val="ТВ%20Предложение%20по%20ТВ%20на"/>
      <sheetName val="Print-forms"/>
      <sheetName val="XLR_NoRangeSheet"/>
      <sheetName val="##"/>
      <sheetName val="gv_opc"/>
      <sheetName val="Sheet1"/>
      <sheetName val="paramètres"/>
      <sheetName val="DATA (2)"/>
      <sheetName val="97실적"/>
      <sheetName val="Красноярск_Афонтов_и_7_канал2"/>
      <sheetName val="Пермь_Т7_и_Рифей2"/>
      <sheetName val="Пермь_Т7_(нам)2"/>
      <sheetName val="Пермь_Рифей_(нам)2"/>
      <sheetName val="Н_Новгород_Волга_и_ТВС_(Стреже2"/>
      <sheetName val="Н__Новгород_(наш_от_Волга-меди2"/>
      <sheetName val="Н_Новгород_(от_Стрежень_ТВС)2"/>
      <sheetName val="Екатеринбург_10_канал_и_4_кана2"/>
      <sheetName val="Екатеринбург_4_канал_(нам)2"/>
      <sheetName val="Екатеринбург10_канал_(нам)2"/>
      <sheetName val="Новосибирск_12_канал2"/>
      <sheetName val="Новосибирск_12_канал_(для_нас)2"/>
      <sheetName val="Новосибирск_(наш)2"/>
      <sheetName val="Новосибирск_49_канал_СТС2"/>
      <sheetName val="Ростов-Дон_ЮР_и_3к___№32"/>
      <sheetName val="Ростов-Дон_ЮР_и_3_к__№22"/>
      <sheetName val="Ростов-на-Дону_ЮР_и_3_канал2"/>
      <sheetName val="Ростов-На-Дону_ЮР_(наш)2"/>
      <sheetName val="Воронеж_ГТРК_и_4_канал2"/>
      <sheetName val="Воронеж_4_канал_(наш)2"/>
      <sheetName val="Воронеж_(ГТРК_наш)2"/>
      <sheetName val="Владивосток_ОРТ_и_РТР_№22"/>
      <sheetName val="Владивосток_ОРТ_и_РТР2"/>
      <sheetName val="Владивосток_ОРТ_(наш)2"/>
      <sheetName val="Владивосток_РТР_(наш)2"/>
      <sheetName val="Самара_СКАТ,_ГТРК_№32"/>
      <sheetName val="Самара_Скат_№3_(для_нас)2"/>
      <sheetName val="Самара_СКАТ,_ГТРК_№22"/>
      <sheetName val="Самара__Скат,_ГТРК2"/>
      <sheetName val="Челябинск_ГТРК_и_НВК2"/>
      <sheetName val="Челябинск_НВК_(наш)2"/>
      <sheetName val="Челябинск_ГТРК_(наш)2"/>
      <sheetName val="Волгоград_№32"/>
      <sheetName val="Волгоград__Ren_ТНТ_8_кан_(АВС)2"/>
      <sheetName val="Волгоград_по_прайсам2"/>
      <sheetName val="Тюмень_ГТРК2"/>
      <sheetName val="Ярославль_ГТРК_и_НТМ_№32"/>
      <sheetName val="Ярославль_ГТРК_и_НТМ_№22"/>
      <sheetName val="Ярославль_ГТРК__НТМ2"/>
      <sheetName val="Ярославль_ГТРК_(наш)2"/>
      <sheetName val="Саратов_ГТРК_и_НСТ_№32"/>
      <sheetName val="Саратов_ГТРК_и_НСТ_№22"/>
      <sheetName val="Саратов_ГТРК___НСТ2"/>
      <sheetName val="Саратов_ГТРК_(наше)2"/>
      <sheetName val="ИТОГОВАЯ_общая2"/>
      <sheetName val="ИТОГОВАЯ__по_варианту_№32"/>
      <sheetName val="сводная_по_СМИ_для_трафика2"/>
      <sheetName val="утвержден__вариант_клиентом2"/>
      <sheetName val="Приложение_к_договору2"/>
      <sheetName val="Владивосток_ОРТ__наш_2"/>
      <sheetName val="CAMPAIGN_AVERAGE_F1"/>
      <sheetName val="17_7mln_вар_1"/>
      <sheetName val="ТВ_Предложение_по_ТВ_наше_09"/>
      <sheetName val="2_대외공문"/>
      <sheetName val="DATA_(2)"/>
      <sheetName val="Красноярск_Афонтов_и_7_канал3"/>
      <sheetName val="Пермь_Т7_и_Рифей3"/>
      <sheetName val="Пермь_Т7_(нам)3"/>
      <sheetName val="Пермь_Рифей_(нам)3"/>
      <sheetName val="Н_Новгород_Волга_и_ТВС_(Стреже3"/>
      <sheetName val="Н__Новгород_(наш_от_Волга-меди3"/>
      <sheetName val="Красноярск_Афонтов_и_7_канал4"/>
      <sheetName val="Пермь_Т7_и_Рифей4"/>
      <sheetName val="Пермь_Т7_(нам)4"/>
      <sheetName val="Пермь_Рифей_(нам)4"/>
      <sheetName val="Н_Новгород_Волга_и_ТВС_(Стреже4"/>
      <sheetName val="Н__Новгород_(наш_от_Волга-меди4"/>
      <sheetName val="Н_Новгород_(от_Стрежень_ТВС)3"/>
      <sheetName val="Екатеринбург_10_канал_и_4_кана3"/>
      <sheetName val="Екатеринбург_4_канал_(нам)3"/>
      <sheetName val="Екатеринбург10_канал_(нам)3"/>
      <sheetName val="Новосибирск_12_канал3"/>
      <sheetName val="Новосибирск_12_канал_(для_нас)3"/>
      <sheetName val="Новосибирск_(наш)3"/>
      <sheetName val="Новосибирск_49_канал_СТС3"/>
      <sheetName val="Ростов-Дон_ЮР_и_3к___№33"/>
      <sheetName val="Ростов-Дон_ЮР_и_3_к__№23"/>
      <sheetName val="Ростов-на-Дону_ЮР_и_3_канал3"/>
      <sheetName val="Ростов-На-Дону_ЮР_(наш)3"/>
      <sheetName val="Воронеж_ГТРК_и_4_канал3"/>
      <sheetName val="Воронеж_4_канал_(наш)3"/>
      <sheetName val="Воронеж_(ГТРК_наш)3"/>
      <sheetName val="Владивосток_ОРТ_и_РТР_№23"/>
      <sheetName val="Владивосток_ОРТ_и_РТР3"/>
      <sheetName val="Владивосток_ОРТ_(наш)3"/>
      <sheetName val="Владивосток_РТР_(наш)3"/>
      <sheetName val="Самара_СКАТ,_ГТРК_№33"/>
      <sheetName val="Самара_Скат_№3_(для_нас)3"/>
      <sheetName val="Самара_СКАТ,_ГТРК_№23"/>
      <sheetName val="Самара__Скат,_ГТРК3"/>
      <sheetName val="Челябинск_ГТРК_и_НВК3"/>
      <sheetName val="Челябинск_НВК_(наш)3"/>
      <sheetName val="Челябинск_ГТРК_(наш)3"/>
      <sheetName val="Волгоград_№33"/>
      <sheetName val="Волгоград__Ren_ТНТ_8_кан_(АВС)3"/>
      <sheetName val="Волгоград_по_прайсам3"/>
      <sheetName val="Тюмень_ГТРК3"/>
      <sheetName val="Ярославль_ГТРК_и_НТМ_№33"/>
      <sheetName val="Ярославль_ГТРК_и_НТМ_№23"/>
      <sheetName val="Ярославль_ГТРК__НТМ3"/>
      <sheetName val="Ярославль_ГТРК_(наш)3"/>
      <sheetName val="Саратов_ГТРК_и_НСТ_№33"/>
      <sheetName val="Саратов_ГТРК_и_НСТ_№23"/>
      <sheetName val="Саратов_ГТРК___НСТ3"/>
      <sheetName val="Саратов_ГТРК_(наше)3"/>
      <sheetName val="ИТОГОВАЯ_общая3"/>
      <sheetName val="ИТОГОВАЯ__по_варианту_№33"/>
      <sheetName val="сводная_по_СМИ_для_трафика3"/>
      <sheetName val="утвержден__вариант_клиентом3"/>
      <sheetName val="Приложение_к_договору3"/>
      <sheetName val="Владивосток_ОРТ__наш_3"/>
      <sheetName val="CAMPAIGN_AVERAGE_F2"/>
      <sheetName val="17_7mln_вар_11"/>
      <sheetName val="ТВ_Предложение_по_ТВ_наше_091"/>
      <sheetName val="2_대외공문1"/>
      <sheetName val="DATA_(2)1"/>
      <sheetName val="Красноярск_Афонтов_и_7_канал5"/>
      <sheetName val="Пермь_Т7_и_Рифей5"/>
      <sheetName val="Пермь_Т7_(нам)5"/>
      <sheetName val="Пермь_Рифей_(нам)5"/>
      <sheetName val="Н_Новгород_Волга_и_ТВС_(Стреже5"/>
      <sheetName val="Н__Новгород_(наш_от_Волга-меди5"/>
      <sheetName val="Н_Новгород_(от_Стрежень_ТВС)4"/>
      <sheetName val="Екатеринбург_10_канал_и_4_кана4"/>
      <sheetName val="Екатеринбург_4_канал_(нам)4"/>
      <sheetName val="Екатеринбург10_канал_(нам)4"/>
      <sheetName val="Новосибирск_12_канал4"/>
      <sheetName val="Новосибирск_12_канал_(для_нас)4"/>
      <sheetName val="Новосибирск_(наш)4"/>
      <sheetName val="Новосибирск_49_канал_СТС4"/>
      <sheetName val="Ростов-Дон_ЮР_и_3к___№34"/>
      <sheetName val="Ростов-Дон_ЮР_и_3_к__№24"/>
      <sheetName val="Ростов-на-Дону_ЮР_и_3_канал4"/>
      <sheetName val="Ростов-На-Дону_ЮР_(наш)4"/>
      <sheetName val="Воронеж_ГТРК_и_4_канал4"/>
      <sheetName val="Воронеж_4_канал_(наш)4"/>
      <sheetName val="Воронеж_(ГТРК_наш)4"/>
      <sheetName val="Владивосток_ОРТ_и_РТР_№24"/>
      <sheetName val="Владивосток_ОРТ_и_РТР4"/>
      <sheetName val="Владивосток_ОРТ_(наш)4"/>
      <sheetName val="Владивосток_РТР_(наш)4"/>
      <sheetName val="Самара_СКАТ,_ГТРК_№34"/>
      <sheetName val="Самара_Скат_№3_(для_нас)4"/>
      <sheetName val="Самара_СКАТ,_ГТРК_№24"/>
      <sheetName val="Самара__Скат,_ГТРК4"/>
      <sheetName val="Челябинск_ГТРК_и_НВК4"/>
      <sheetName val="Челябинск_НВК_(наш)4"/>
      <sheetName val="Челябинск_ГТРК_(наш)4"/>
      <sheetName val="Волгоград_№34"/>
      <sheetName val="Волгоград__Ren_ТНТ_8_кан_(АВС)4"/>
      <sheetName val="Волгоград_по_прайсам4"/>
      <sheetName val="Тюмень_ГТРК4"/>
      <sheetName val="Ярославль_ГТРК_и_НТМ_№34"/>
      <sheetName val="Ярославль_ГТРК_и_НТМ_№24"/>
      <sheetName val="Ярославль_ГТРК__НТМ4"/>
      <sheetName val="Ярославль_ГТРК_(наш)4"/>
      <sheetName val="Саратов_ГТРК_и_НСТ_№34"/>
      <sheetName val="Саратов_ГТРК_и_НСТ_№24"/>
      <sheetName val="Саратов_ГТРК___НСТ4"/>
      <sheetName val="Саратов_ГТРК_(наше)4"/>
      <sheetName val="ИТОГОВАЯ_общая4"/>
      <sheetName val="ИТОГОВАЯ__по_варианту_№34"/>
      <sheetName val="сводная_по_СМИ_для_трафика4"/>
      <sheetName val="утвержден__вариант_клиентом4"/>
      <sheetName val="Приложение_к_договору4"/>
      <sheetName val="Владивосток_ОРТ__наш_4"/>
      <sheetName val="CAMPAIGN_AVERAGE_F3"/>
      <sheetName val="17_7mln_вар_12"/>
      <sheetName val="ТВ_Предложение_по_ТВ_наше_092"/>
      <sheetName val="2_대외공문2"/>
      <sheetName val="DATA_(2)2"/>
      <sheetName val="Красноярск_Афонтов_и_7_канал6"/>
      <sheetName val="Пермь_Т7_и_Рифей6"/>
      <sheetName val="Пермь_Т7_(нам)6"/>
      <sheetName val="Пермь_Рифей_(нам)6"/>
      <sheetName val="Н_Новгород_Волга_и_ТВС_(Стреже6"/>
      <sheetName val="Н__Новгород_(наш_от_Волга-меди6"/>
      <sheetName val="Н_Новгород_(от_Стрежень_ТВС)5"/>
      <sheetName val="Екатеринбург_10_канал_и_4_кана5"/>
      <sheetName val="Екатеринбург_4_канал_(нам)5"/>
      <sheetName val="Екатеринбург10_канал_(нам)5"/>
      <sheetName val="Новосибирск_12_канал5"/>
      <sheetName val="Новосибирск_12_канал_(для_нас)5"/>
      <sheetName val="Новосибирск_(наш)5"/>
      <sheetName val="Новосибирск_49_канал_СТС5"/>
      <sheetName val="Ростов-Дон_ЮР_и_3к___№35"/>
      <sheetName val="Ростов-Дон_ЮР_и_3_к__№25"/>
      <sheetName val="Ростов-на-Дону_ЮР_и_3_канал5"/>
      <sheetName val="Ростов-На-Дону_ЮР_(наш)5"/>
      <sheetName val="Воронеж_ГТРК_и_4_канал5"/>
      <sheetName val="Воронеж_4_канал_(наш)5"/>
      <sheetName val="Воронеж_(ГТРК_наш)5"/>
      <sheetName val="Владивосток_ОРТ_и_РТР_№25"/>
      <sheetName val="Владивосток_ОРТ_и_РТР5"/>
      <sheetName val="Владивосток_ОРТ_(наш)5"/>
      <sheetName val="Владивосток_РТР_(наш)5"/>
      <sheetName val="Самара_СКАТ,_ГТРК_№35"/>
      <sheetName val="Самара_Скат_№3_(для_нас)5"/>
      <sheetName val="Самара_СКАТ,_ГТРК_№25"/>
      <sheetName val="Самара__Скат,_ГТРК5"/>
      <sheetName val="Челябинск_ГТРК_и_НВК5"/>
      <sheetName val="Челябинск_НВК_(наш)5"/>
      <sheetName val="Челябинск_ГТРК_(наш)5"/>
      <sheetName val="Волгоград_№35"/>
      <sheetName val="Волгоград__Ren_ТНТ_8_кан_(АВС)5"/>
      <sheetName val="Волгоград_по_прайсам5"/>
      <sheetName val="Тюмень_ГТРК5"/>
      <sheetName val="Ярославль_ГТРК_и_НТМ_№35"/>
      <sheetName val="Ярославль_ГТРК_и_НТМ_№25"/>
      <sheetName val="Ярославль_ГТРК__НТМ5"/>
      <sheetName val="Ярославль_ГТРК_(наш)5"/>
      <sheetName val="Саратов_ГТРК_и_НСТ_№35"/>
      <sheetName val="Саратов_ГТРК_и_НСТ_№25"/>
      <sheetName val="Саратов_ГТРК___НСТ5"/>
      <sheetName val="Саратов_ГТРК_(наше)5"/>
      <sheetName val="ИТОГОВАЯ_общая5"/>
      <sheetName val="ИТОГОВАЯ__по_варианту_№35"/>
      <sheetName val="сводная_по_СМИ_для_трафика5"/>
      <sheetName val="утвержден__вариант_клиентом5"/>
      <sheetName val="Приложение_к_договору5"/>
      <sheetName val="Владивосток_ОРТ__наш_5"/>
      <sheetName val="CAMPAIGN_AVERAGE_F4"/>
      <sheetName val="17_7mln_вар_13"/>
      <sheetName val="ТВ_Предложение_по_ТВ_наше_093"/>
      <sheetName val="2_대외공문3"/>
      <sheetName val="DATA_(2)3"/>
      <sheetName val="Красноярск_Афонтов_и_7_канал7"/>
      <sheetName val="Пермь_Т7_и_Рифей7"/>
      <sheetName val="Пермь_Т7_(нам)7"/>
      <sheetName val="Пермь_Рифей_(нам)7"/>
      <sheetName val="Н_Новгород_Волга_и_ТВС_(Стреже7"/>
      <sheetName val="Н__Новгород_(наш_от_Волга-меди7"/>
      <sheetName val="Н_Новгород_(от_Стрежень_ТВС)6"/>
      <sheetName val="Екатеринбург_10_канал_и_4_кана6"/>
      <sheetName val="Екатеринбург_4_канал_(нам)6"/>
      <sheetName val="Екатеринбург10_канал_(нам)6"/>
      <sheetName val="Новосибирск_12_канал6"/>
      <sheetName val="Новосибирск_12_канал_(для_нас)6"/>
      <sheetName val="Новосибирск_(наш)6"/>
      <sheetName val="Новосибирск_49_канал_СТС6"/>
      <sheetName val="Ростов-Дон_ЮР_и_3к___№36"/>
      <sheetName val="Ростов-Дон_ЮР_и_3_к__№26"/>
      <sheetName val="Ростов-на-Дону_ЮР_и_3_канал6"/>
      <sheetName val="Ростов-На-Дону_ЮР_(наш)6"/>
      <sheetName val="Воронеж_ГТРК_и_4_канал6"/>
      <sheetName val="Воронеж_4_канал_(наш)6"/>
      <sheetName val="Воронеж_(ГТРК_наш)6"/>
      <sheetName val="Владивосток_ОРТ_и_РТР_№26"/>
      <sheetName val="Владивосток_ОРТ_и_РТР6"/>
      <sheetName val="Владивосток_ОРТ_(наш)6"/>
      <sheetName val="Владивосток_РТР_(наш)6"/>
      <sheetName val="Самара_СКАТ,_ГТРК_№36"/>
      <sheetName val="Самара_Скат_№3_(для_нас)6"/>
      <sheetName val="Самара_СКАТ,_ГТРК_№26"/>
      <sheetName val="Самара__Скат,_ГТРК6"/>
      <sheetName val="Челябинск_ГТРК_и_НВК6"/>
      <sheetName val="Челябинск_НВК_(наш)6"/>
      <sheetName val="Челябинск_ГТРК_(наш)6"/>
      <sheetName val="Волгоград_№36"/>
      <sheetName val="Волгоград__Ren_ТНТ_8_кан_(АВС)6"/>
      <sheetName val="Волгоград_по_прайсам6"/>
      <sheetName val="Тюмень_ГТРК6"/>
      <sheetName val="Ярославль_ГТРК_и_НТМ_№36"/>
      <sheetName val="Ярославль_ГТРК_и_НТМ_№26"/>
      <sheetName val="Ярославль_ГТРК__НТМ6"/>
      <sheetName val="Ярославль_ГТРК_(наш)6"/>
      <sheetName val="Саратов_ГТРК_и_НСТ_№36"/>
      <sheetName val="Саратов_ГТРК_и_НСТ_№26"/>
      <sheetName val="Саратов_ГТРК___НСТ6"/>
      <sheetName val="Саратов_ГТРК_(наше)6"/>
      <sheetName val="ИТОГОВАЯ_общая6"/>
      <sheetName val="ИТОГОВАЯ__по_варианту_№36"/>
      <sheetName val="сводная_по_СМИ_для_трафика6"/>
      <sheetName val="утвержден__вариант_клиентом6"/>
      <sheetName val="Приложение_к_договору6"/>
      <sheetName val="Владивосток_ОРТ__наш_6"/>
      <sheetName val="CAMPAIGN_AVERAGE_F5"/>
      <sheetName val="17_7mln_вар_14"/>
      <sheetName val="ТВ_Предложение_по_ТВ_наше_094"/>
      <sheetName val="2_대외공문4"/>
      <sheetName val="DATA_(2)4"/>
      <sheetName val="Красноярск_Афонтов_и_7_канал8"/>
      <sheetName val="Пермь_Т7_и_Рифей8"/>
      <sheetName val="Пермь_Т7_(нам)8"/>
      <sheetName val="Пермь_Рифей_(нам)8"/>
      <sheetName val="Н_Новгород_Волга_и_ТВС_(Стреже8"/>
      <sheetName val="Н__Новгород_(наш_от_Волга-меди8"/>
      <sheetName val="Н_Новгород_(от_Стрежень_ТВС)7"/>
      <sheetName val="Екатеринбург_10_канал_и_4_кана7"/>
      <sheetName val="Екатеринбург_4_канал_(нам)7"/>
      <sheetName val="Екатеринбург10_канал_(нам)7"/>
      <sheetName val="Новосибирск_12_канал7"/>
      <sheetName val="Новосибирск_12_канал_(для_нас)7"/>
      <sheetName val="Новосибирск_(наш)7"/>
      <sheetName val="Новосибирск_49_канал_СТС7"/>
      <sheetName val="Ростов-Дон_ЮР_и_3к___№37"/>
      <sheetName val="Ростов-Дон_ЮР_и_3_к__№27"/>
      <sheetName val="Ростов-на-Дону_ЮР_и_3_канал7"/>
      <sheetName val="Ростов-На-Дону_ЮР_(наш)7"/>
      <sheetName val="Воронеж_ГТРК_и_4_канал7"/>
      <sheetName val="Воронеж_4_канал_(наш)7"/>
      <sheetName val="Воронеж_(ГТРК_наш)7"/>
      <sheetName val="Владивосток_ОРТ_и_РТР_№27"/>
      <sheetName val="Владивосток_ОРТ_и_РТР7"/>
      <sheetName val="Владивосток_ОРТ_(наш)7"/>
      <sheetName val="Владивосток_РТР_(наш)7"/>
      <sheetName val="Самара_СКАТ,_ГТРК_№37"/>
      <sheetName val="Самара_Скат_№3_(для_нас)7"/>
      <sheetName val="Самара_СКАТ,_ГТРК_№27"/>
      <sheetName val="Самара__Скат,_ГТРК7"/>
      <sheetName val="Челябинск_ГТРК_и_НВК7"/>
      <sheetName val="Челябинск_НВК_(наш)7"/>
      <sheetName val="Челябинск_ГТРК_(наш)7"/>
      <sheetName val="Волгоград_№37"/>
      <sheetName val="Волгоград__Ren_ТНТ_8_кан_(АВС)7"/>
      <sheetName val="Волгоград_по_прайсам7"/>
      <sheetName val="Тюмень_ГТРК7"/>
      <sheetName val="Ярославль_ГТРК_и_НТМ_№37"/>
      <sheetName val="Ярославль_ГТРК_и_НТМ_№27"/>
      <sheetName val="Ярославль_ГТРК__НТМ7"/>
      <sheetName val="Ярославль_ГТРК_(наш)7"/>
      <sheetName val="Саратов_ГТРК_и_НСТ_№37"/>
      <sheetName val="Саратов_ГТРК_и_НСТ_№27"/>
      <sheetName val="Саратов_ГТРК___НСТ7"/>
      <sheetName val="Саратов_ГТРК_(наше)7"/>
      <sheetName val="ИТОГОВАЯ_общая7"/>
      <sheetName val="ИТОГОВАЯ__по_варианту_№37"/>
      <sheetName val="сводная_по_СМИ_для_трафика7"/>
      <sheetName val="утвержден__вариант_клиентом7"/>
      <sheetName val="Приложение_к_договору7"/>
      <sheetName val="Владивосток_ОРТ__наш_7"/>
      <sheetName val="CAMPAIGN_AVERAGE_F6"/>
      <sheetName val="17_7mln_вар_15"/>
      <sheetName val="ТВ_Предложение_по_ТВ_наше_095"/>
      <sheetName val="2_대외공문5"/>
      <sheetName val="DATA_(2)5"/>
      <sheetName val="Красноярск_Афонтов_и_7_канал9"/>
      <sheetName val="Пермь_Т7_и_Рифей9"/>
      <sheetName val="Пермь_Т7_(нам)9"/>
      <sheetName val="Пермь_Рифей_(нам)9"/>
      <sheetName val="Н_Новгород_Волга_и_ТВС_(Стреже9"/>
      <sheetName val="Н__Новгород_(наш_от_Волга-меди9"/>
      <sheetName val="Н_Новгород_(от_Стрежень_ТВС)8"/>
      <sheetName val="Екатеринбург_10_канал_и_4_кана8"/>
      <sheetName val="Екатеринбург_4_канал_(нам)8"/>
      <sheetName val="Екатеринбург10_канал_(нам)8"/>
      <sheetName val="Новосибирск_12_канал8"/>
      <sheetName val="Новосибирск_12_канал_(для_нас)8"/>
      <sheetName val="Новосибирск_(наш)8"/>
      <sheetName val="Новосибирск_49_канал_СТС8"/>
      <sheetName val="Ростов-Дон_ЮР_и_3к___№38"/>
      <sheetName val="Ростов-Дон_ЮР_и_3_к__№28"/>
      <sheetName val="Ростов-на-Дону_ЮР_и_3_канал8"/>
      <sheetName val="Ростов-На-Дону_ЮР_(наш)8"/>
      <sheetName val="Воронеж_ГТРК_и_4_канал8"/>
      <sheetName val="Воронеж_4_канал_(наш)8"/>
      <sheetName val="Воронеж_(ГТРК_наш)8"/>
      <sheetName val="Владивосток_ОРТ_и_РТР_№28"/>
      <sheetName val="Владивосток_ОРТ_и_РТР8"/>
      <sheetName val="Владивосток_ОРТ_(наш)8"/>
      <sheetName val="Владивосток_РТР_(наш)8"/>
      <sheetName val="Самара_СКАТ,_ГТРК_№38"/>
      <sheetName val="Самара_Скат_№3_(для_нас)8"/>
      <sheetName val="Самара_СКАТ,_ГТРК_№28"/>
      <sheetName val="Самара__Скат,_ГТРК8"/>
      <sheetName val="Челябинск_ГТРК_и_НВК8"/>
      <sheetName val="Челябинск_НВК_(наш)8"/>
      <sheetName val="Челябинск_ГТРК_(наш)8"/>
      <sheetName val="Волгоград_№38"/>
      <sheetName val="Волгоград__Ren_ТНТ_8_кан_(АВС)8"/>
      <sheetName val="Волгоград_по_прайсам8"/>
      <sheetName val="Тюмень_ГТРК8"/>
      <sheetName val="Ярославль_ГТРК_и_НТМ_№38"/>
      <sheetName val="Ярославль_ГТРК_и_НТМ_№28"/>
      <sheetName val="Ярославль_ГТРК__НТМ8"/>
      <sheetName val="Ярославль_ГТРК_(наш)8"/>
      <sheetName val="Саратов_ГТРК_и_НСТ_№38"/>
      <sheetName val="Саратов_ГТРК_и_НСТ_№28"/>
      <sheetName val="Саратов_ГТРК___НСТ8"/>
      <sheetName val="Саратов_ГТРК_(наше)8"/>
      <sheetName val="ИТОГОВАЯ_общая8"/>
      <sheetName val="ИТОГОВАЯ__по_варианту_№38"/>
      <sheetName val="сводная_по_СМИ_для_трафика8"/>
      <sheetName val="утвержден__вариант_клиентом8"/>
      <sheetName val="Приложение_к_договору8"/>
      <sheetName val="Владивосток_ОРТ__наш_8"/>
      <sheetName val="CAMPAIGN_AVERAGE_F7"/>
      <sheetName val="17_7mln_вар_16"/>
      <sheetName val="ТВ_Предложение_по_ТВ_наше_096"/>
      <sheetName val="2_대외공문6"/>
      <sheetName val="DATA_(2)6"/>
      <sheetName val="Красноярск_Афонтов_и_7_канал10"/>
      <sheetName val="Пермь_Т7_и_Рифей10"/>
      <sheetName val="Пермь_Т7_(нам)10"/>
      <sheetName val="Пермь_Рифей_(нам)10"/>
      <sheetName val="Н_Новгород_Волга_и_ТВС_(Стреж10"/>
      <sheetName val="Н__Новгород_(наш_от_Волга-мед10"/>
      <sheetName val="Н_Новгород_(от_Стрежень_ТВС)9"/>
      <sheetName val="Екатеринбург_10_канал_и_4_кана9"/>
      <sheetName val="Екатеринбург_4_канал_(нам)9"/>
      <sheetName val="Екатеринбург10_канал_(нам)9"/>
      <sheetName val="Новосибирск_12_канал9"/>
      <sheetName val="Новосибирск_12_канал_(для_нас)9"/>
      <sheetName val="Новосибирск_(наш)9"/>
      <sheetName val="Новосибирск_49_канал_СТС9"/>
      <sheetName val="Ростов-Дон_ЮР_и_3к___№39"/>
      <sheetName val="Ростов-Дон_ЮР_и_3_к__№29"/>
      <sheetName val="Ростов-на-Дону_ЮР_и_3_канал9"/>
      <sheetName val="Ростов-На-Дону_ЮР_(наш)9"/>
      <sheetName val="Воронеж_ГТРК_и_4_канал9"/>
      <sheetName val="Воронеж_4_канал_(наш)9"/>
      <sheetName val="Воронеж_(ГТРК_наш)9"/>
      <sheetName val="Владивосток_ОРТ_и_РТР_№29"/>
      <sheetName val="Владивосток_ОРТ_и_РТР9"/>
      <sheetName val="Владивосток_ОРТ_(наш)9"/>
      <sheetName val="Владивосток_РТР_(наш)9"/>
      <sheetName val="Самара_СКАТ,_ГТРК_№39"/>
      <sheetName val="Самара_Скат_№3_(для_нас)9"/>
      <sheetName val="Самара_СКАТ,_ГТРК_№29"/>
      <sheetName val="Самара__Скат,_ГТРК9"/>
      <sheetName val="Челябинск_ГТРК_и_НВК9"/>
      <sheetName val="Челябинск_НВК_(наш)9"/>
      <sheetName val="Челябинск_ГТРК_(наш)9"/>
      <sheetName val="Волгоград_№39"/>
      <sheetName val="Волгоград__Ren_ТНТ_8_кан_(АВС)9"/>
      <sheetName val="Волгоград_по_прайсам9"/>
      <sheetName val="Тюмень_ГТРК9"/>
      <sheetName val="Ярославль_ГТРК_и_НТМ_№39"/>
      <sheetName val="Ярославль_ГТРК_и_НТМ_№29"/>
      <sheetName val="Ярославль_ГТРК__НТМ9"/>
      <sheetName val="Ярославль_ГТРК_(наш)9"/>
      <sheetName val="Саратов_ГТРК_и_НСТ_№39"/>
      <sheetName val="Саратов_ГТРК_и_НСТ_№29"/>
      <sheetName val="Саратов_ГТРК___НСТ9"/>
      <sheetName val="Саратов_ГТРК_(наше)9"/>
      <sheetName val="ИТОГОВАЯ_общая9"/>
      <sheetName val="ИТОГОВАЯ__по_варианту_№39"/>
      <sheetName val="сводная_по_СМИ_для_трафика9"/>
      <sheetName val="утвержден__вариант_клиентом9"/>
      <sheetName val="Приложение_к_договору9"/>
      <sheetName val="Владивосток_ОРТ__наш_9"/>
      <sheetName val="CAMPAIGN_AVERAGE_F8"/>
      <sheetName val="17_7mln_вар_17"/>
      <sheetName val="ТВ_Предложение_по_ТВ_наше_097"/>
      <sheetName val="2_대외공문7"/>
      <sheetName val="DATA_(2)7"/>
    </sheetNames>
    <sheetDataSet>
      <sheetData sheetId="0" refreshError="1">
        <row r="1">
          <cell r="O1" t="str">
            <v>Р О Л И К И</v>
          </cell>
        </row>
        <row r="3">
          <cell r="N3">
            <v>1</v>
          </cell>
          <cell r="O3" t="str">
            <v>21"</v>
          </cell>
          <cell r="P3" t="str">
            <v>Анатольев</v>
          </cell>
        </row>
        <row r="14">
          <cell r="N14" t="str">
            <v>пн</v>
          </cell>
          <cell r="O14" t="str">
            <v>вт</v>
          </cell>
          <cell r="P14" t="str">
            <v>ср</v>
          </cell>
          <cell r="Q14" t="str">
            <v>чт</v>
          </cell>
          <cell r="R14" t="str">
            <v>пт</v>
          </cell>
          <cell r="S14" t="str">
            <v>сб</v>
          </cell>
          <cell r="T14" t="str">
            <v>вс</v>
          </cell>
          <cell r="U14" t="str">
            <v>пн</v>
          </cell>
          <cell r="V14" t="str">
            <v>вт</v>
          </cell>
          <cell r="W14" t="str">
            <v>ср</v>
          </cell>
          <cell r="X14" t="str">
            <v>чт</v>
          </cell>
          <cell r="Y14" t="str">
            <v>пт</v>
          </cell>
          <cell r="Z14" t="str">
            <v>сб</v>
          </cell>
          <cell r="AA14" t="str">
            <v>вс</v>
          </cell>
        </row>
        <row r="15">
          <cell r="N15" t="str">
            <v xml:space="preserve"> 16 09 </v>
          </cell>
          <cell r="O15" t="str">
            <v xml:space="preserve"> 17 09 </v>
          </cell>
          <cell r="P15" t="str">
            <v xml:space="preserve"> 18 09 </v>
          </cell>
          <cell r="Q15" t="str">
            <v xml:space="preserve"> 19 09 </v>
          </cell>
          <cell r="R15" t="str">
            <v xml:space="preserve"> 20 09 </v>
          </cell>
          <cell r="S15" t="str">
            <v xml:space="preserve"> 21 09 </v>
          </cell>
          <cell r="T15" t="str">
            <v xml:space="preserve"> 22 09 </v>
          </cell>
          <cell r="U15" t="str">
            <v xml:space="preserve"> 23 09 </v>
          </cell>
          <cell r="V15" t="str">
            <v xml:space="preserve"> 24 09 </v>
          </cell>
          <cell r="W15" t="str">
            <v xml:space="preserve"> 25 09 </v>
          </cell>
          <cell r="X15" t="str">
            <v xml:space="preserve"> 26 09 </v>
          </cell>
          <cell r="Y15" t="str">
            <v xml:space="preserve"> 27 09 </v>
          </cell>
          <cell r="Z15" t="str">
            <v xml:space="preserve"> 28 09 </v>
          </cell>
          <cell r="AA15" t="str">
            <v xml:space="preserve"> 29 09 </v>
          </cell>
        </row>
        <row r="17">
          <cell r="T17">
            <v>21</v>
          </cell>
          <cell r="AA17">
            <v>21</v>
          </cell>
        </row>
        <row r="18">
          <cell r="T18">
            <v>21</v>
          </cell>
          <cell r="AA18">
            <v>21</v>
          </cell>
        </row>
        <row r="19">
          <cell r="T19">
            <v>21</v>
          </cell>
          <cell r="AA19">
            <v>21</v>
          </cell>
        </row>
        <row r="20">
          <cell r="N20">
            <v>21</v>
          </cell>
        </row>
        <row r="21">
          <cell r="O21">
            <v>21</v>
          </cell>
          <cell r="Q21">
            <v>21</v>
          </cell>
          <cell r="V21">
            <v>21</v>
          </cell>
          <cell r="W21">
            <v>21</v>
          </cell>
          <cell r="X21">
            <v>21</v>
          </cell>
        </row>
        <row r="22">
          <cell r="T22">
            <v>21</v>
          </cell>
          <cell r="AA22">
            <v>21</v>
          </cell>
        </row>
        <row r="23">
          <cell r="T23">
            <v>21</v>
          </cell>
          <cell r="Z23">
            <v>21</v>
          </cell>
          <cell r="AA23">
            <v>21</v>
          </cell>
        </row>
        <row r="24">
          <cell r="N24">
            <v>21</v>
          </cell>
          <cell r="P24">
            <v>21</v>
          </cell>
          <cell r="Q24">
            <v>21</v>
          </cell>
          <cell r="R24">
            <v>21</v>
          </cell>
          <cell r="U24">
            <v>21</v>
          </cell>
          <cell r="W24">
            <v>21</v>
          </cell>
          <cell r="X24">
            <v>21</v>
          </cell>
          <cell r="Y24">
            <v>21</v>
          </cell>
        </row>
        <row r="25">
          <cell r="N25">
            <v>21</v>
          </cell>
          <cell r="O25">
            <v>21</v>
          </cell>
          <cell r="P25">
            <v>21</v>
          </cell>
        </row>
        <row r="26">
          <cell r="N26">
            <v>21</v>
          </cell>
          <cell r="O26">
            <v>21</v>
          </cell>
          <cell r="P26">
            <v>21</v>
          </cell>
          <cell r="Q26">
            <v>21</v>
          </cell>
          <cell r="R26">
            <v>21</v>
          </cell>
          <cell r="U26">
            <v>21</v>
          </cell>
          <cell r="V26">
            <v>21</v>
          </cell>
          <cell r="W26">
            <v>21</v>
          </cell>
          <cell r="X26">
            <v>21</v>
          </cell>
          <cell r="Y26">
            <v>21</v>
          </cell>
        </row>
        <row r="27">
          <cell r="S27">
            <v>21</v>
          </cell>
          <cell r="Z27">
            <v>21</v>
          </cell>
        </row>
        <row r="28">
          <cell r="N28">
            <v>21</v>
          </cell>
          <cell r="O28">
            <v>21</v>
          </cell>
          <cell r="Q28">
            <v>21</v>
          </cell>
          <cell r="R28">
            <v>21</v>
          </cell>
          <cell r="U28">
            <v>21</v>
          </cell>
          <cell r="W28">
            <v>21</v>
          </cell>
          <cell r="X28">
            <v>21</v>
          </cell>
          <cell r="Y28">
            <v>21</v>
          </cell>
        </row>
        <row r="29">
          <cell r="S29">
            <v>21</v>
          </cell>
          <cell r="Z29">
            <v>21</v>
          </cell>
        </row>
        <row r="30">
          <cell r="S30">
            <v>21</v>
          </cell>
        </row>
        <row r="31">
          <cell r="R31">
            <v>21</v>
          </cell>
          <cell r="V31">
            <v>21</v>
          </cell>
        </row>
        <row r="32">
          <cell r="S32">
            <v>21</v>
          </cell>
        </row>
        <row r="33">
          <cell r="P33">
            <v>21</v>
          </cell>
          <cell r="Q33">
            <v>21</v>
          </cell>
          <cell r="S33">
            <v>21</v>
          </cell>
          <cell r="U33">
            <v>21</v>
          </cell>
          <cell r="V33">
            <v>21</v>
          </cell>
          <cell r="Y33">
            <v>21</v>
          </cell>
          <cell r="Z33">
            <v>21</v>
          </cell>
        </row>
        <row r="34">
          <cell r="O34">
            <v>21</v>
          </cell>
          <cell r="P34">
            <v>21</v>
          </cell>
          <cell r="R34">
            <v>21</v>
          </cell>
          <cell r="U34">
            <v>21</v>
          </cell>
          <cell r="V34">
            <v>21</v>
          </cell>
          <cell r="W34">
            <v>21</v>
          </cell>
          <cell r="X34">
            <v>21</v>
          </cell>
          <cell r="Y34">
            <v>21</v>
          </cell>
          <cell r="Z34">
            <v>21</v>
          </cell>
        </row>
        <row r="35">
          <cell r="N35">
            <v>5</v>
          </cell>
          <cell r="O35">
            <v>5</v>
          </cell>
          <cell r="P35">
            <v>5</v>
          </cell>
          <cell r="Q35">
            <v>5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</row>
      </sheetData>
      <sheetData sheetId="1" refreshError="1"/>
      <sheetData sheetId="2">
        <row r="1">
          <cell r="O1" t="str">
            <v>Р О Л И К И</v>
          </cell>
        </row>
      </sheetData>
      <sheetData sheetId="3">
        <row r="1">
          <cell r="O1" t="str">
            <v>Р О Л И К И</v>
          </cell>
        </row>
      </sheetData>
      <sheetData sheetId="4">
        <row r="1">
          <cell r="O1" t="str">
            <v>Р О Л И К И</v>
          </cell>
        </row>
      </sheetData>
      <sheetData sheetId="5">
        <row r="1">
          <cell r="O1" t="str">
            <v>Р О Л И К И</v>
          </cell>
        </row>
      </sheetData>
      <sheetData sheetId="6">
        <row r="1">
          <cell r="O1" t="str">
            <v>Р О Л И К И</v>
          </cell>
        </row>
      </sheetData>
      <sheetData sheetId="7">
        <row r="1">
          <cell r="O1" t="str">
            <v>Р О Л И К И</v>
          </cell>
        </row>
      </sheetData>
      <sheetData sheetId="8">
        <row r="1">
          <cell r="O1" t="str">
            <v>Р О Л И К И</v>
          </cell>
        </row>
      </sheetData>
      <sheetData sheetId="9">
        <row r="1">
          <cell r="O1" t="str">
            <v>Р О Л И К И</v>
          </cell>
        </row>
      </sheetData>
      <sheetData sheetId="10">
        <row r="1">
          <cell r="O1" t="str">
            <v>Р О Л И К И</v>
          </cell>
        </row>
      </sheetData>
      <sheetData sheetId="11">
        <row r="1">
          <cell r="O1" t="str">
            <v>Р О Л И К И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O1" t="str">
            <v>Р О Л И К И</v>
          </cell>
        </row>
      </sheetData>
      <sheetData sheetId="20">
        <row r="1">
          <cell r="O1" t="str">
            <v>Р О Л И К И</v>
          </cell>
        </row>
      </sheetData>
      <sheetData sheetId="21">
        <row r="1">
          <cell r="O1" t="str">
            <v>Р О Л И К И</v>
          </cell>
        </row>
      </sheetData>
      <sheetData sheetId="22">
        <row r="1">
          <cell r="O1" t="str">
            <v>Р О Л И К И</v>
          </cell>
        </row>
      </sheetData>
      <sheetData sheetId="23">
        <row r="1">
          <cell r="O1" t="str">
            <v>Р О Л И К И</v>
          </cell>
        </row>
      </sheetData>
      <sheetData sheetId="24">
        <row r="1">
          <cell r="O1" t="str">
            <v>Р О Л И К И</v>
          </cell>
        </row>
      </sheetData>
      <sheetData sheetId="25"/>
      <sheetData sheetId="26"/>
      <sheetData sheetId="27">
        <row r="1">
          <cell r="O1" t="str">
            <v>Р О Л И К И</v>
          </cell>
        </row>
      </sheetData>
      <sheetData sheetId="28">
        <row r="1">
          <cell r="O1" t="str">
            <v>Р О Л И К И</v>
          </cell>
        </row>
      </sheetData>
      <sheetData sheetId="29">
        <row r="1">
          <cell r="O1" t="str">
            <v>Р О Л И К И</v>
          </cell>
        </row>
      </sheetData>
      <sheetData sheetId="30">
        <row r="1">
          <cell r="O1" t="str">
            <v>Р О Л И К И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O1" t="str">
            <v>Р О Л И К И</v>
          </cell>
        </row>
      </sheetData>
      <sheetData sheetId="50"/>
      <sheetData sheetId="51">
        <row r="1">
          <cell r="O1" t="str">
            <v>Р О Л И К И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O1" t="str">
            <v>Р О Л И К И</v>
          </cell>
        </row>
      </sheetData>
      <sheetData sheetId="180">
        <row r="1">
          <cell r="O1" t="str">
            <v>Р О Л И К И</v>
          </cell>
        </row>
      </sheetData>
      <sheetData sheetId="181">
        <row r="1">
          <cell r="O1" t="str">
            <v>Р О Л И К И</v>
          </cell>
        </row>
      </sheetData>
      <sheetData sheetId="182">
        <row r="1">
          <cell r="O1" t="str">
            <v>Р О Л И К И</v>
          </cell>
        </row>
      </sheetData>
      <sheetData sheetId="183">
        <row r="1">
          <cell r="O1" t="str">
            <v>Р О Л И К И</v>
          </cell>
        </row>
      </sheetData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>
        <row r="1">
          <cell r="O1" t="str">
            <v>Р О Л И К И</v>
          </cell>
        </row>
      </sheetData>
      <sheetData sheetId="200">
        <row r="1">
          <cell r="O1" t="str">
            <v>Р О Л И К И</v>
          </cell>
        </row>
      </sheetData>
      <sheetData sheetId="201">
        <row r="1">
          <cell r="O1" t="str">
            <v>Р О Л И К И</v>
          </cell>
        </row>
      </sheetData>
      <sheetData sheetId="202">
        <row r="1">
          <cell r="O1" t="str">
            <v>Р О Л И К И</v>
          </cell>
        </row>
      </sheetData>
      <sheetData sheetId="203">
        <row r="1">
          <cell r="O1" t="str">
            <v>Р О Л И К И</v>
          </cell>
        </row>
      </sheetData>
      <sheetData sheetId="204">
        <row r="1">
          <cell r="O1" t="str">
            <v>Р О Л И К И</v>
          </cell>
        </row>
      </sheetData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>
        <row r="1">
          <cell r="O1" t="str">
            <v>Р О Л И К И</v>
          </cell>
        </row>
      </sheetData>
      <sheetData sheetId="228">
        <row r="1">
          <cell r="O1" t="str">
            <v>Р О Л И К И</v>
          </cell>
        </row>
      </sheetData>
      <sheetData sheetId="229">
        <row r="1">
          <cell r="O1" t="str">
            <v>Р О Л И К И</v>
          </cell>
        </row>
      </sheetData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">
          <cell r="O1" t="str">
            <v>Р О Л И К И</v>
          </cell>
        </row>
      </sheetData>
      <sheetData sheetId="241">
        <row r="1">
          <cell r="O1" t="str">
            <v>Р О Л И К И</v>
          </cell>
        </row>
      </sheetData>
      <sheetData sheetId="242">
        <row r="1">
          <cell r="O1" t="str">
            <v>Р О Л И К И</v>
          </cell>
        </row>
      </sheetData>
      <sheetData sheetId="243">
        <row r="1">
          <cell r="O1" t="str">
            <v>Р О Л И К И</v>
          </cell>
        </row>
      </sheetData>
      <sheetData sheetId="244">
        <row r="1">
          <cell r="O1" t="str">
            <v>Р О Л И К И</v>
          </cell>
        </row>
      </sheetData>
      <sheetData sheetId="245">
        <row r="1">
          <cell r="O1" t="str">
            <v>Р О Л И К И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>
        <row r="1">
          <cell r="O1" t="str">
            <v>Р О Л И К И</v>
          </cell>
        </row>
      </sheetData>
      <sheetData sheetId="260">
        <row r="1">
          <cell r="O1" t="str">
            <v>Р О Л И К И</v>
          </cell>
        </row>
      </sheetData>
      <sheetData sheetId="261">
        <row r="1">
          <cell r="O1" t="str">
            <v>Р О Л И К И</v>
          </cell>
        </row>
      </sheetData>
      <sheetData sheetId="262">
        <row r="1">
          <cell r="O1" t="str">
            <v>Р О Л И К И</v>
          </cell>
        </row>
      </sheetData>
      <sheetData sheetId="263">
        <row r="1">
          <cell r="O1" t="str">
            <v>Р О Л И К И</v>
          </cell>
        </row>
      </sheetData>
      <sheetData sheetId="264">
        <row r="1">
          <cell r="O1" t="str">
            <v>Р О Л И К И</v>
          </cell>
        </row>
      </sheetData>
      <sheetData sheetId="265">
        <row r="1">
          <cell r="O1" t="str">
            <v>Р О Л И К И</v>
          </cell>
        </row>
      </sheetData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>
        <row r="1">
          <cell r="O1" t="str">
            <v>Р О Л И К И</v>
          </cell>
        </row>
      </sheetData>
      <sheetData sheetId="289">
        <row r="1">
          <cell r="O1" t="str">
            <v>Р О Л И К И</v>
          </cell>
        </row>
      </sheetData>
      <sheetData sheetId="290">
        <row r="1">
          <cell r="O1" t="str">
            <v>Р О Л И К И</v>
          </cell>
        </row>
      </sheetData>
      <sheetData sheetId="291"/>
      <sheetData sheetId="292"/>
      <sheetData sheetId="293"/>
      <sheetData sheetId="294"/>
      <sheetData sheetId="295">
        <row r="1">
          <cell r="O1" t="str">
            <v>Р О Л И К И</v>
          </cell>
        </row>
      </sheetData>
      <sheetData sheetId="296">
        <row r="1">
          <cell r="O1" t="str">
            <v>Р О Л И К И</v>
          </cell>
        </row>
      </sheetData>
      <sheetData sheetId="297">
        <row r="1">
          <cell r="O1" t="str">
            <v>Р О Л И К И</v>
          </cell>
        </row>
      </sheetData>
      <sheetData sheetId="298">
        <row r="1">
          <cell r="O1" t="str">
            <v>Р О Л И К И</v>
          </cell>
        </row>
      </sheetData>
      <sheetData sheetId="299">
        <row r="1">
          <cell r="O1" t="str">
            <v>Р О Л И К И</v>
          </cell>
        </row>
      </sheetData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1">
          <cell r="O1" t="str">
            <v>Р О Л И К И</v>
          </cell>
        </row>
      </sheetData>
      <sheetData sheetId="316">
        <row r="1">
          <cell r="O1" t="str">
            <v>Р О Л И К И</v>
          </cell>
        </row>
      </sheetData>
      <sheetData sheetId="317">
        <row r="1">
          <cell r="O1" t="str">
            <v>Р О Л И К И</v>
          </cell>
        </row>
      </sheetData>
      <sheetData sheetId="318">
        <row r="1">
          <cell r="O1" t="str">
            <v>Р О Л И К И</v>
          </cell>
        </row>
      </sheetData>
      <sheetData sheetId="319">
        <row r="1">
          <cell r="O1" t="str">
            <v>Р О Л И К И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">
          <cell r="O1" t="str">
            <v>Р О Л И К И</v>
          </cell>
        </row>
      </sheetData>
      <sheetData sheetId="345"/>
      <sheetData sheetId="346"/>
      <sheetData sheetId="347"/>
      <sheetData sheetId="348"/>
      <sheetData sheetId="349"/>
      <sheetData sheetId="350">
        <row r="1">
          <cell r="O1" t="str">
            <v>Р О Л И К И</v>
          </cell>
        </row>
      </sheetData>
      <sheetData sheetId="351">
        <row r="1">
          <cell r="O1" t="str">
            <v>Р О Л И К И</v>
          </cell>
        </row>
      </sheetData>
      <sheetData sheetId="352">
        <row r="1">
          <cell r="O1" t="str">
            <v>Р О Л И К И</v>
          </cell>
        </row>
      </sheetData>
      <sheetData sheetId="353">
        <row r="1">
          <cell r="O1" t="str">
            <v>Р О Л И К И</v>
          </cell>
        </row>
      </sheetData>
      <sheetData sheetId="354">
        <row r="1">
          <cell r="O1" t="str">
            <v>Р О Л И К И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>
        <row r="1">
          <cell r="O1" t="str">
            <v>Р О Л И К И</v>
          </cell>
        </row>
      </sheetData>
      <sheetData sheetId="371">
        <row r="1">
          <cell r="O1" t="str">
            <v>Р О Л И К И</v>
          </cell>
        </row>
      </sheetData>
      <sheetData sheetId="372">
        <row r="1">
          <cell r="O1" t="str">
            <v>Р О Л И К И</v>
          </cell>
        </row>
      </sheetData>
      <sheetData sheetId="373">
        <row r="1">
          <cell r="O1" t="str">
            <v>Р О Л И К И</v>
          </cell>
        </row>
      </sheetData>
      <sheetData sheetId="374">
        <row r="1">
          <cell r="O1" t="str">
            <v>Р О Л И К И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>
        <row r="1">
          <cell r="O1" t="str">
            <v>Р О Л И К И</v>
          </cell>
        </row>
      </sheetData>
      <sheetData sheetId="400"/>
      <sheetData sheetId="401"/>
      <sheetData sheetId="402"/>
      <sheetData sheetId="403"/>
      <sheetData sheetId="404"/>
      <sheetData sheetId="405">
        <row r="1">
          <cell r="O1" t="str">
            <v>Р О Л И К И</v>
          </cell>
        </row>
      </sheetData>
      <sheetData sheetId="406">
        <row r="1">
          <cell r="O1" t="str">
            <v>Р О Л И К И</v>
          </cell>
        </row>
      </sheetData>
      <sheetData sheetId="407">
        <row r="1">
          <cell r="O1" t="str">
            <v>Р О Л И К И</v>
          </cell>
        </row>
      </sheetData>
      <sheetData sheetId="408">
        <row r="1">
          <cell r="O1" t="str">
            <v>Р О Л И К И</v>
          </cell>
        </row>
      </sheetData>
      <sheetData sheetId="409">
        <row r="1">
          <cell r="O1" t="str">
            <v>Р О Л И К И</v>
          </cell>
        </row>
      </sheetData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O1" t="str">
            <v>Р О Л И К И</v>
          </cell>
        </row>
      </sheetData>
      <sheetData sheetId="426">
        <row r="1">
          <cell r="O1" t="str">
            <v>Р О Л И К И</v>
          </cell>
        </row>
      </sheetData>
      <sheetData sheetId="427">
        <row r="1">
          <cell r="O1" t="str">
            <v>Р О Л И К И</v>
          </cell>
        </row>
      </sheetData>
      <sheetData sheetId="428"/>
      <sheetData sheetId="429">
        <row r="1">
          <cell r="O1" t="str">
            <v>Р О Л И К И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>
        <row r="1">
          <cell r="O1" t="str">
            <v>Р О Л И К И</v>
          </cell>
        </row>
      </sheetData>
      <sheetData sheetId="455"/>
      <sheetData sheetId="456"/>
      <sheetData sheetId="457"/>
      <sheetData sheetId="458"/>
      <sheetData sheetId="459"/>
      <sheetData sheetId="460">
        <row r="1">
          <cell r="O1" t="str">
            <v>Р О Л И К И</v>
          </cell>
        </row>
      </sheetData>
      <sheetData sheetId="461">
        <row r="1">
          <cell r="O1" t="str">
            <v>Р О Л И К И</v>
          </cell>
        </row>
      </sheetData>
      <sheetData sheetId="462">
        <row r="1">
          <cell r="O1" t="str">
            <v>Р О Л И К И</v>
          </cell>
        </row>
      </sheetData>
      <sheetData sheetId="463">
        <row r="1">
          <cell r="O1" t="str">
            <v>Р О Л И К И</v>
          </cell>
        </row>
      </sheetData>
      <sheetData sheetId="464">
        <row r="1">
          <cell r="O1" t="str">
            <v>Р О Л И К И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O1" t="str">
            <v>Р О Л И К И</v>
          </cell>
        </row>
      </sheetData>
      <sheetData sheetId="481">
        <row r="1">
          <cell r="O1" t="str">
            <v>Р О Л И К И</v>
          </cell>
        </row>
      </sheetData>
      <sheetData sheetId="482">
        <row r="1">
          <cell r="O1" t="str">
            <v>Р О Л И К И</v>
          </cell>
        </row>
      </sheetData>
      <sheetData sheetId="483">
        <row r="1">
          <cell r="O1" t="str">
            <v>Р О Л И К И</v>
          </cell>
        </row>
      </sheetData>
      <sheetData sheetId="484">
        <row r="1">
          <cell r="O1" t="str">
            <v>Р О Л И К И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>
        <row r="1">
          <cell r="O1" t="str">
            <v>Р О Л И К И</v>
          </cell>
        </row>
      </sheetData>
      <sheetData sheetId="510"/>
      <sheetData sheetId="511"/>
      <sheetData sheetId="512"/>
      <sheetData sheetId="513"/>
      <sheetData sheetId="514"/>
      <sheetData sheetId="515">
        <row r="1">
          <cell r="O1" t="str">
            <v>Р О Л И К И</v>
          </cell>
        </row>
      </sheetData>
      <sheetData sheetId="516">
        <row r="1">
          <cell r="O1" t="str">
            <v>Р О Л И К И</v>
          </cell>
        </row>
      </sheetData>
      <sheetData sheetId="517">
        <row r="1">
          <cell r="O1" t="str">
            <v>Р О Л И К И</v>
          </cell>
        </row>
      </sheetData>
      <sheetData sheetId="518">
        <row r="1">
          <cell r="O1" t="str">
            <v>Р О Л И К И</v>
          </cell>
        </row>
      </sheetData>
      <sheetData sheetId="519">
        <row r="1">
          <cell r="O1" t="str">
            <v>Р О Л И К И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>
        <row r="1">
          <cell r="O1" t="str">
            <v>Р О Л И К И</v>
          </cell>
        </row>
      </sheetData>
      <sheetData sheetId="536">
        <row r="1">
          <cell r="O1" t="str">
            <v>Р О Л И К И</v>
          </cell>
        </row>
      </sheetData>
      <sheetData sheetId="537">
        <row r="1">
          <cell r="O1" t="str">
            <v>Р О Л И К И</v>
          </cell>
        </row>
      </sheetData>
      <sheetData sheetId="538"/>
      <sheetData sheetId="539">
        <row r="1">
          <cell r="O1" t="str">
            <v>Р О Л И К И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1">
          <cell r="O1" t="str">
            <v>Р О Л И К И</v>
          </cell>
        </row>
      </sheetData>
      <sheetData sheetId="565"/>
      <sheetData sheetId="566"/>
      <sheetData sheetId="567"/>
      <sheetData sheetId="568"/>
      <sheetData sheetId="569"/>
      <sheetData sheetId="570">
        <row r="1">
          <cell r="O1" t="str">
            <v>Р О Л И К И</v>
          </cell>
        </row>
      </sheetData>
      <sheetData sheetId="571">
        <row r="1">
          <cell r="O1" t="str">
            <v>Р О Л И К И</v>
          </cell>
        </row>
      </sheetData>
      <sheetData sheetId="572">
        <row r="1">
          <cell r="O1" t="str">
            <v>Р О Л И К И</v>
          </cell>
        </row>
      </sheetData>
      <sheetData sheetId="573">
        <row r="1">
          <cell r="O1" t="str">
            <v>Р О Л И К И</v>
          </cell>
        </row>
      </sheetData>
      <sheetData sheetId="574">
        <row r="1">
          <cell r="O1" t="str">
            <v>Р О Л И К И</v>
          </cell>
        </row>
      </sheetData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">
          <cell r="O1" t="str">
            <v>Р О Л И К И</v>
          </cell>
        </row>
      </sheetData>
      <sheetData sheetId="591">
        <row r="1">
          <cell r="O1" t="str">
            <v>Р О Л И К И</v>
          </cell>
        </row>
      </sheetData>
      <sheetData sheetId="592">
        <row r="1">
          <cell r="O1" t="str">
            <v>Р О Л И К И</v>
          </cell>
        </row>
      </sheetData>
      <sheetData sheetId="593">
        <row r="1">
          <cell r="O1" t="str">
            <v>Р О Л И К И</v>
          </cell>
        </row>
      </sheetData>
      <sheetData sheetId="594">
        <row r="1">
          <cell r="O1" t="str">
            <v>Р О Л И К И</v>
          </cell>
        </row>
      </sheetData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O1" t="str">
            <v>Р О Л И К И</v>
          </cell>
        </row>
      </sheetData>
      <sheetData sheetId="620"/>
      <sheetData sheetId="621"/>
      <sheetData sheetId="622"/>
      <sheetData sheetId="623"/>
      <sheetData sheetId="62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Reach, Frequency"/>
      <sheetName val="Evaluation"/>
      <sheetName val="Evaluation2"/>
      <sheetName val="Владивосток ОРТ (наш)"/>
      <sheetName val="Print-forms"/>
      <sheetName val="XLRpt_TempSheet"/>
      <sheetName val="##"/>
      <sheetName val="MAIL.RU"/>
      <sheetName val="pemos_85"/>
      <sheetName val="Reach,_Frequency"/>
      <sheetName val="Laikai rad"/>
      <sheetName val="Reach,_Frequency1"/>
      <sheetName val="Владивосток_ОРТ_(наш)"/>
      <sheetName val="MAIL_RU"/>
      <sheetName val="Vehicles"/>
      <sheetName val="Masses"/>
      <sheetName val="Estimate"/>
      <sheetName val="TV spot_supplier"/>
      <sheetName val="Kategoriler"/>
      <sheetName val="Reach,_Frequency2"/>
      <sheetName val="Владивосток_ОРТ_(наш)1"/>
      <sheetName val="MAIL_RU1"/>
      <sheetName val="Laikai_rad"/>
      <sheetName val="Reach,_Frequency3"/>
      <sheetName val="Владивосток_ОРТ_(наш)2"/>
      <sheetName val="MAIL_RU2"/>
      <sheetName val="Laikai_rad1"/>
      <sheetName val="CAMPAIGN AVERAGE F"/>
      <sheetName val="press2011"/>
      <sheetName val="PL_Vladik"/>
      <sheetName val="Codes"/>
      <sheetName val="USD Consolidation"/>
      <sheetName val="TV_spot_supplier"/>
      <sheetName val="OWNPROD LAT"/>
      <sheetName val="R CURVES_Иркутск"/>
      <sheetName val="CAMPAIGN RESULTS"/>
      <sheetName val="План"/>
      <sheetName val="Reach,_Frequency4"/>
      <sheetName val="MAIL_RU3"/>
      <sheetName val="Владивосток_ОРТ_(наш)3"/>
      <sheetName val="Laikai_rad2"/>
      <sheetName val="TV_spot_supplier1"/>
      <sheetName val="CAMPAIGN_AVERAGE_F"/>
      <sheetName val="USD_Consolidation"/>
      <sheetName val="OWNPROD_LAT"/>
      <sheetName val="Прайс"/>
      <sheetName val="DONNEES"/>
      <sheetName val="INTERFACE  &amp;  PARAMETRES"/>
      <sheetName val="ExterneTBGListeDeroulante"/>
      <sheetName val="PVR PRF"/>
    </sheetNames>
    <sheetDataSet>
      <sheetData sheetId="0" refreshError="1"/>
      <sheetData sheetId="1" refreshError="1"/>
      <sheetData sheetId="2" refreshError="1"/>
      <sheetData sheetId="3" refreshError="1">
        <row r="227">
          <cell r="K22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otal"/>
      <sheetName val=" Total (2)"/>
      <sheetName val="Ростов (март) "/>
      <sheetName val="Ростов (апрель) "/>
      <sheetName val="Ростов (май) "/>
      <sheetName val="Краснодар (март)"/>
      <sheetName val="Краснодар (апрель)"/>
      <sheetName val="Краснодар (май)"/>
      <sheetName val="_Total"/>
      <sheetName val="СВОДНАЯ"/>
      <sheetName val="_Total_(2)"/>
      <sheetName val="_Total1"/>
      <sheetName val="Ростов_(март)_"/>
      <sheetName val="Ростов_(апрель)_"/>
      <sheetName val="Ростов_(май)_"/>
      <sheetName val="Краснодар_(март)"/>
      <sheetName val="Краснодар_(апрель)"/>
      <sheetName val="Краснодар_(май)"/>
      <sheetName val="Владивосток ОРТ (наш)"/>
      <sheetName val="Брянск"/>
      <sheetName val="basic_data"/>
      <sheetName val="Macro1"/>
      <sheetName val="_Total_(2)1"/>
      <sheetName val="_Total2"/>
      <sheetName val="Ростов_(март)_1"/>
      <sheetName val="Ростов_(апрель)_1"/>
      <sheetName val="Ростов_(май)_1"/>
      <sheetName val="Краснодар_(март)1"/>
      <sheetName val="Краснодар_(апрель)1"/>
      <sheetName val="Краснодар_(май)1"/>
      <sheetName val="Владивосток_ОРТ_(наш)"/>
      <sheetName val="Расчет"/>
      <sheetName val="Saisie - Clt Segment"/>
      <sheetName val="XLR_NoRangeSheet"/>
      <sheetName val="ChanGr_cfg"/>
      <sheetName val="Cities_cfg"/>
      <sheetName val="Evaluation2"/>
      <sheetName val="Прайс"/>
      <sheetName val="2.대외공문"/>
      <sheetName val="Modelmix C4 2005-2006"/>
      <sheetName val="Шаблон помесячно"/>
      <sheetName val="TV6"/>
      <sheetName val="_Total_(2)2"/>
      <sheetName val="_Total3"/>
      <sheetName val="Ростов_(март)_2"/>
      <sheetName val="Ростов_(апрель)_2"/>
      <sheetName val="Ростов_(май)_2"/>
      <sheetName val="Краснодар_(март)2"/>
      <sheetName val="Краснодар_(апрель)2"/>
      <sheetName val="Краснодар_(май)2"/>
      <sheetName val="Владивосток_ОРТ_(наш)1"/>
      <sheetName val="Saisie_-_Clt_Segment"/>
      <sheetName val="2_대외공문"/>
      <sheetName val="Modelmix_C4_2005-2006"/>
      <sheetName val="TBWA_ADIDAS"/>
      <sheetName val="Предлож_СПб"/>
      <sheetName val="_Total_(2)3"/>
      <sheetName val="_Total4"/>
      <sheetName val="Ростов_(март)_3"/>
      <sheetName val="Ростов_(апрель)_3"/>
      <sheetName val="Ростов_(май)_3"/>
      <sheetName val="Краснодар_(март)3"/>
      <sheetName val="Краснодар_(апрель)3"/>
      <sheetName val="Краснодар_(май)3"/>
      <sheetName val="Владивосток_ОРТ_(наш)2"/>
      <sheetName val="Saisie_-_Clt_Segment1"/>
      <sheetName val="2_대외공문1"/>
      <sheetName val="Modelmix_C4_2005-20061"/>
      <sheetName val="_Total_(2)4"/>
      <sheetName val="_Total5"/>
      <sheetName val="Ростов_(март)_4"/>
      <sheetName val="Ростов_(апрель)_4"/>
      <sheetName val="Ростов_(май)_4"/>
      <sheetName val="Краснодар_(март)4"/>
      <sheetName val="Краснодар_(апрель)4"/>
      <sheetName val="Краснодар_(май)4"/>
      <sheetName val="Владивосток_ОРТ_(наш)3"/>
      <sheetName val="Saisie_-_Clt_Segment2"/>
      <sheetName val="2_대외공문2"/>
      <sheetName val="Modelmix_C4_2005-20062"/>
      <sheetName val="_Total_(2)5"/>
      <sheetName val="_Total6"/>
      <sheetName val="Ростов_(март)_5"/>
      <sheetName val="Ростов_(апрель)_5"/>
      <sheetName val="Ростов_(май)_5"/>
      <sheetName val="Краснодар_(март)5"/>
      <sheetName val="Краснодар_(апрель)5"/>
      <sheetName val="Краснодар_(май)5"/>
      <sheetName val="Владивосток_ОРТ_(наш)4"/>
      <sheetName val="Saisie_-_Clt_Segment3"/>
      <sheetName val="2_대외공문3"/>
      <sheetName val="Modelmix_C4_2005-20063"/>
      <sheetName val="Шаблон_помесячно"/>
      <sheetName val="_Total_(2)6"/>
      <sheetName val="_Total7"/>
      <sheetName val="Ростов_(март)_6"/>
      <sheetName val="Ростов_(апрель)_6"/>
      <sheetName val="Ростов_(май)_6"/>
      <sheetName val="Краснодар_(март)6"/>
      <sheetName val="Краснодар_(апрель)6"/>
      <sheetName val="Краснодар_(май)6"/>
      <sheetName val="Владивосток_ОРТ_(наш)5"/>
      <sheetName val="Saisie_-_Clt_Segment4"/>
      <sheetName val="2_대외공문4"/>
      <sheetName val="Modelmix_C4_2005-20064"/>
      <sheetName val="Шаблон_помесячно1"/>
      <sheetName val="_Total_(2)7"/>
      <sheetName val="_Total8"/>
      <sheetName val="Ростов_(март)_7"/>
      <sheetName val="Ростов_(апрель)_7"/>
      <sheetName val="Ростов_(май)_7"/>
      <sheetName val="Краснодар_(март)7"/>
      <sheetName val="Краснодар_(апрель)7"/>
      <sheetName val="Краснодар_(май)7"/>
      <sheetName val="Владивосток_ОРТ_(наш)6"/>
      <sheetName val="Saisie_-_Clt_Segment5"/>
      <sheetName val="2_대외공문5"/>
      <sheetName val="Modelmix_C4_2005-20065"/>
      <sheetName val="Шаблон_помесячно2"/>
      <sheetName val="_Total_(2)8"/>
      <sheetName val="_Total9"/>
      <sheetName val="Ростов_(март)_8"/>
      <sheetName val="Ростов_(апрель)_8"/>
      <sheetName val="Ростов_(май)_8"/>
      <sheetName val="Краснодар_(март)8"/>
      <sheetName val="Краснодар_(апрель)8"/>
      <sheetName val="Краснодар_(май)8"/>
      <sheetName val="Владивосток_ОРТ_(наш)7"/>
      <sheetName val="Saisie_-_Clt_Segment6"/>
      <sheetName val="2_대외공문6"/>
      <sheetName val="Modelmix_C4_2005-20066"/>
      <sheetName val="Шаблон_помесячно3"/>
      <sheetName val="_Total_(2)9"/>
      <sheetName val="_Total10"/>
      <sheetName val="Ростов_(март)_9"/>
      <sheetName val="Ростов_(апрель)_9"/>
      <sheetName val="Ростов_(май)_9"/>
      <sheetName val="Краснодар_(март)9"/>
      <sheetName val="Краснодар_(апрель)9"/>
      <sheetName val="Краснодар_(май)9"/>
      <sheetName val="Владивосток_ОРТ_(наш)8"/>
      <sheetName val="Saisie_-_Clt_Segment7"/>
      <sheetName val="2_대외공문7"/>
      <sheetName val="Modelmix_C4_2005-20067"/>
      <sheetName val="Шаблон_помесячно4"/>
      <sheetName val="_Total_(2)10"/>
      <sheetName val="_Total11"/>
      <sheetName val="Ростов_(март)_10"/>
      <sheetName val="Ростов_(апрель)_10"/>
      <sheetName val="Ростов_(май)_10"/>
      <sheetName val="Краснодар_(март)10"/>
      <sheetName val="Краснодар_(апрель)10"/>
      <sheetName val="Краснодар_(май)10"/>
      <sheetName val="Владивосток_ОРТ_(наш)9"/>
      <sheetName val="Saisie_-_Clt_Segment8"/>
      <sheetName val="2_대외공문8"/>
      <sheetName val="Modelmix_C4_2005-20068"/>
      <sheetName val="Шаблон_помесячно5"/>
      <sheetName val=""/>
      <sheetName val="Предложение БИРЮСА наше"/>
      <sheetName val="TIME_SLOT,PLAN_CHANNEL_TRAIL"/>
      <sheetName val="Россия год"/>
      <sheetName val="Маржинальность РФ"/>
      <sheetName val="Cossa"/>
      <sheetName val="Hybrid"/>
      <sheetName val="AdSmart"/>
      <sheetName val="Weborama сегмент"/>
      <sheetName val="AstraOne"/>
      <sheetName val="VK"/>
      <sheetName val="MyTarget"/>
      <sheetName val="FB+Inst"/>
      <sheetName val="GetIntent"/>
      <sheetName val="YouTube"/>
      <sheetName val="Kenwood все площадки"/>
      <sheetName val="Лист1"/>
      <sheetName val="_Total_(2)11"/>
      <sheetName val="_Total12"/>
      <sheetName val="Ростов_(март)_11"/>
      <sheetName val="Ростов_(апрель)_11"/>
      <sheetName val="Ростов_(май)_11"/>
      <sheetName val="Краснодар_(март)11"/>
      <sheetName val="Краснодар_(апрель)11"/>
      <sheetName val="Краснодар_(май)11"/>
      <sheetName val="Владивосток_ОРТ_(наш)10"/>
      <sheetName val="Saisie_-_Clt_Segment9"/>
      <sheetName val="2_대외공문9"/>
      <sheetName val="Modelmix_C4_2005-20069"/>
      <sheetName val="Шаблон_помесячно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восибирск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али РТР окт 28 сен"/>
      <sheetName val="Кволити ТВ-6 окт 4 окт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Итали ОРТ сен 28 сен"/>
      <sheetName val="Кволити ОРТ сен 4 окт"/>
      <sheetName val="Кволити ОРТ окт 4 окт "/>
      <sheetName val="Итали ОРТ окт 28 се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горь! не стирай этот файл!"/>
      <sheetName val="XLRpt_TempSheet"/>
      <sheetName val="XLR_NoRangeSheet"/>
      <sheetName val="Игорь!_не_стирай_этот_файл!"/>
      <sheetName val="Расчет по Регионам"/>
      <sheetName val="Итали РТР окт 28 сен"/>
      <sheetName val="Кволити ТВ-6 окт 4 окт"/>
      <sheetName val="Итали ОРТ окт 28 сен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schsts"/>
      <sheetName val="Расчет_по_Регионам"/>
      <sheetName val="Брянск"/>
      <sheetName val="МАКРОС1"/>
      <sheetName val="BUDGET SUMMARY"/>
      <sheetName val=" Total"/>
      <sheetName val="Лист1"/>
      <sheetName val="ОРТ"/>
      <sheetName val="РТР"/>
      <sheetName val="СТС"/>
      <sheetName val="RenTV"/>
      <sheetName val="Коммерческое предложение"/>
      <sheetName val="_Total"/>
      <sheetName val="modell"/>
      <sheetName val="CAMPAIGN AVERAGE F"/>
      <sheetName val="бриф"/>
      <sheetName val="OMD brief"/>
      <sheetName val="Лист2"/>
      <sheetName val="TV spot_supplier"/>
      <sheetName val="шкала расчет"/>
      <sheetName val="Splits"/>
      <sheetName val="Игорь!_не_стирай_этот_файл!1"/>
      <sheetName val="Расчет_по_Регионам1"/>
      <sheetName val="Итали_РТР_окт_28_сен"/>
      <sheetName val="Кволити_ТВ-6_окт_4_окт"/>
      <sheetName val="Итали_ОРТ_окт_28_сен"/>
      <sheetName val="Итали_РТР_сен_28_сен"/>
      <sheetName val="Кволити_СТС_сен_4_окт"/>
      <sheetName val="Итали_СТС_окт_28_сен"/>
      <sheetName val="Итали_РТР_авг_28_сен"/>
      <sheetName val="Кволити_РТР_сен_4_окт"/>
      <sheetName val="Итали_ТВ6_окт_28_сен"/>
      <sheetName val="Итали_СТС_авг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BUDGET_SUMMARY"/>
      <sheetName val="OWNPROD LAT"/>
      <sheetName val="\\Serg\c\WINDOWS\Рабочий стол\С"/>
      <sheetName val="ORT"/>
      <sheetName val="Лист2 (2)"/>
      <sheetName val="Лист15"/>
      <sheetName val="Payment"/>
      <sheetName val="ФрутоНяня"/>
      <sheetName val="Params"/>
      <sheetName val="Тарифы"/>
      <sheetName val="const"/>
      <sheetName val="шкала"/>
      <sheetName val="Игорь!%20не%20стирай%20этот%20ф"/>
      <sheetName val="%D0%98%D0%B3%D0%BE%D1%80%D1%8C!"/>
      <sheetName val="G2TempSheet"/>
      <sheetName val="_Total1"/>
      <sheetName val="CAMPAIGN_AVERAGE_F"/>
      <sheetName val="Коммерческое_предложение"/>
      <sheetName val="Тариф_авт_"/>
      <sheetName val="Тариф_трамвай"/>
      <sheetName val="Тариф_троллебусов"/>
      <sheetName val="basic_data"/>
      <sheetName val="Macro1"/>
      <sheetName val="Игорь!_не_стирай_этот_файл!2"/>
      <sheetName val="Расчет_по_Регионам2"/>
      <sheetName val="Итали_РТР_окт_28_сен1"/>
      <sheetName val="Кволити_ТВ-6_окт_4_окт1"/>
      <sheetName val="Итали_ОРТ_окт_28_сен1"/>
      <sheetName val="Итали_РТР_сен_28_сен1"/>
      <sheetName val="Кволити_СТС_сен_4_окт1"/>
      <sheetName val="Итали_СТС_окт_28_сен1"/>
      <sheetName val="Итали_РТР_авг_28_сен1"/>
      <sheetName val="Кволити_РТР_сен_4_окт1"/>
      <sheetName val="Итали_ТВ6_окт_28_сен1"/>
      <sheetName val="Итали_СТС_авг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BUDGET_SUMMARY1"/>
      <sheetName val="TV_spot_supplier"/>
      <sheetName val="шкала_расчет"/>
      <sheetName val="OMD_brief"/>
      <sheetName val="Лист2_(2)"/>
      <sheetName val="OWNPROD_LAT"/>
      <sheetName val="\\Serg\c\WINDOWS\Рабочий_стол\С"/>
      <sheetName val="Тариф авт."/>
      <sheetName val="Тариф трамвай"/>
      <sheetName val="Тариф троллебусов"/>
      <sheetName val="Evaluation"/>
      <sheetName val="Расчет"/>
      <sheetName val="Игорь!_не_стирай_этот_файл!3"/>
      <sheetName val="Расчет_по_Регионам3"/>
      <sheetName val="Итали_РТР_окт_28_сен2"/>
      <sheetName val="Кволити_ТВ-6_окт_4_окт2"/>
      <sheetName val="Итали_ОРТ_окт_28_сен2"/>
      <sheetName val="Итали_РТР_сен_28_сен2"/>
      <sheetName val="Кволити_СТС_сен_4_окт2"/>
      <sheetName val="Итали_СТС_окт_28_сен2"/>
      <sheetName val="Итали_РТР_авг_28_сен2"/>
      <sheetName val="Кволити_РТР_сен_4_окт2"/>
      <sheetName val="Итали_ТВ6_окт_28_сен2"/>
      <sheetName val="Итали_СТС_авг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BUDGET_SUMMARY2"/>
      <sheetName val="_Total2"/>
      <sheetName val="Коммерческое_предложение1"/>
      <sheetName val="CAMPAIGN_AVERAGE_F1"/>
      <sheetName val="TV_spot_supplier1"/>
      <sheetName val="шкала_расчет1"/>
      <sheetName val="OMD_brief1"/>
      <sheetName val="Лист2_(2)1"/>
      <sheetName val="OWNPROD_LAT1"/>
      <sheetName val="\\Serg\c\WINDOWS\Рабочий_стол\1"/>
      <sheetName val="Прайс"/>
      <sheetName val="Итали ТВ6 сен 28  сен"/>
      <sheetName val="Итали компенсац ТВ6 сен 28 сен"/>
      <sheetName val="Итали СТС сен 28 сен"/>
      <sheetName val="Итали ТВ6 авг 28 сен"/>
      <sheetName val="Игорь! не стирай этот файл!.xls"/>
      <sheetName val="Feuil1"/>
      <sheetName val="\Volumes\NO NAME\Serg\c\WINDOWS"/>
      <sheetName val="VENDAS"/>
      <sheetName val="Fra"/>
      <sheetName val="Скидка"/>
      <sheetName val="REN TV"/>
      <sheetName val="CB 3.7x2.7 Moscow"/>
      <sheetName val="CF 1.2x1.8 SPB"/>
      <sheetName val="CF 1.2x1.8 Moscow"/>
      <sheetName val="\Users\Valeria.Chernikova\AppDa"/>
      <sheetName val="Игорь!_не_стирай_этот_файл!_xls"/>
      <sheetName val="TV"/>
      <sheetName val="MSK 6x3"/>
      <sheetName val="Справ"/>
      <sheetName val="Прайс Москва"/>
      <sheetName val="Владивосток"/>
      <sheetName val="Итали_ТВ6_сен_28__сен"/>
      <sheetName val="Итали_компенсац_ТВ6_сен_28_сен"/>
      <sheetName val="Итали_СТС_сен_28_сен"/>
      <sheetName val="Итали_ТВ6_авг_28_сен"/>
      <sheetName val="\Volumes\NO_NAME\Serg\c\WINDOWS"/>
      <sheetName val="REN_TV"/>
      <sheetName val="CB_3_7x2_7_Moscow"/>
      <sheetName val="CF_1_2x1_8_SPB"/>
      <sheetName val="CF_1_2x1_8_Moscow"/>
      <sheetName val="ситиборды"/>
      <sheetName val="Предлож_СПб"/>
      <sheetName val="6х3"/>
      <sheetName val="Inputs"/>
      <sheetName val="PAGE6Conv"/>
      <sheetName val="\C\Volumes\NO NAME\Serg\c\WINDO"/>
      <sheetName val="\\storage\Users\apodsypanina\Ap"/>
      <sheetName val="\@\Serg\c\WINDOWS\Рабочий стол\"/>
      <sheetName val="Kaynak"/>
      <sheetName val="Игорь!_не_стирай_этот_файл!4"/>
      <sheetName val="Расчет_по_Регионам4"/>
      <sheetName val="Итали_РТР_окт_28_сен3"/>
      <sheetName val="Кволити_ТВ-6_окт_4_окт3"/>
      <sheetName val="Итали_ОРТ_окт_28_сен3"/>
      <sheetName val="Итали_РТР_сен_28_сен3"/>
      <sheetName val="Кволити_СТС_сен_4_окт3"/>
      <sheetName val="Итали_СТС_окт_28_сен3"/>
      <sheetName val="Итали_РТР_авг_28_сен3"/>
      <sheetName val="Кволити_РТР_сен_4_окт3"/>
      <sheetName val="Итали_ТВ6_окт_28_сен3"/>
      <sheetName val="Итали_СТС_авг_28_сен3"/>
      <sheetName val="Кволити_ТВ6_сен__4_окт3"/>
      <sheetName val="Кволити_РТР_окт_4_окт3"/>
      <sheetName val="Кволити_ОРТ_сен_4_окт3"/>
      <sheetName val="Кволити_ОРТ_окт_4_окт_3"/>
      <sheetName val="Итали_ОРТ_сен_28_сен3"/>
      <sheetName val="Коммерческое_предложение2"/>
      <sheetName val="шкала_расчет2"/>
      <sheetName val="OWNPROD_LAT2"/>
      <sheetName val="BUDGET_SUMMARY3"/>
      <sheetName val="_Total3"/>
      <sheetName val="TV_spot_supplier2"/>
      <sheetName val="CAMPAIGN_AVERAGE_F2"/>
      <sheetName val="OMD_brief2"/>
      <sheetName val="\\Serg\c\WINDOWS\Рабочий_стол\2"/>
      <sheetName val="Лист2_(2)2"/>
      <sheetName val="Итали_ТВ6_сен_28__сен1"/>
      <sheetName val="Итали_компенсац_ТВ6_сен_28_сен1"/>
      <sheetName val="Итали_СТС_сен_28_сен1"/>
      <sheetName val="Итали_ТВ6_авг_28_сен1"/>
      <sheetName val="\Volumes\NO_NAME\Serg\c\WINDOW1"/>
      <sheetName val="Игорь!_не_стирай_этот_файл!_xl1"/>
      <sheetName val="REN_TV1"/>
      <sheetName val="CB_3_7x2_7_Moscow1"/>
      <sheetName val="CF_1_2x1_8_SPB1"/>
      <sheetName val="CF_1_2x1_8_Moscow1"/>
      <sheetName val="Тариф_авт_1"/>
      <sheetName val="Тариф_трамвай1"/>
      <sheetName val="Тариф_троллебусов1"/>
      <sheetName val="\Users\Valeria_Chernikova\AppDa"/>
      <sheetName val="MSK_6x3"/>
      <sheetName val="Прайс_Москва"/>
      <sheetName val="Ref"/>
      <sheetName val="Игорь!_не_стирай_этот_файл!5"/>
      <sheetName val="Игорь!_не_стирай_этот_файл!6"/>
      <sheetName val="Игорь!_не_стирай_этот_файл!7"/>
      <sheetName val="Игорь!_не_стирай_этот_файл!8"/>
      <sheetName val="Игорь!_не_стирай_этот_файл!9"/>
      <sheetName val="Медиа-план"/>
      <sheetName val="Региональное ТВ (Москва)"/>
      <sheetName val="Региональное ТВ (Красноярск)"/>
      <sheetName val="Медиа-план ООН"/>
      <sheetName val="Медиа-план Радио"/>
      <sheetName val="Радио_сетка вещания"/>
      <sheetName val="Радио ренкер"/>
      <sheetName val="Электрички"/>
      <sheetName val="Медиа-план Кинотеатры_города"/>
      <sheetName val="Авторадио"/>
      <sheetName val="Юмор FM "/>
      <sheetName val="NRJ"/>
      <sheetName val="Выбор функций"/>
      <sheetName val="Sheet3"/>
      <sheetName val="Игорь!_не_стирай_этот_файл!10"/>
      <sheetName val="Расчет_по_Регионам5"/>
      <sheetName val="Итали_РТР_окт_28_сен4"/>
      <sheetName val="Кволити_ТВ-6_окт_4_окт4"/>
      <sheetName val="Итали_ОРТ_окт_28_сен4"/>
      <sheetName val="Итали_РТР_сен_28_сен4"/>
      <sheetName val="Кволити_СТС_сен_4_окт4"/>
      <sheetName val="Итали_СТС_окт_28_сен4"/>
      <sheetName val="Итали_РТР_авг_28_сен4"/>
      <sheetName val="Кволити_РТР_сен_4_окт4"/>
      <sheetName val="Итали_ТВ6_окт_28_сен4"/>
      <sheetName val="Итали_СТС_авг_28_сен4"/>
      <sheetName val="Кволити_ТВ6_сен__4_окт4"/>
      <sheetName val="Кволити_РТР_окт_4_окт4"/>
      <sheetName val="Кволити_ОРТ_сен_4_окт4"/>
      <sheetName val="Кволити_ОРТ_окт_4_окт_4"/>
      <sheetName val="Итали_ОРТ_сен_28_сен4"/>
      <sheetName val="BUDGET_SUMMARY4"/>
      <sheetName val="_Total4"/>
      <sheetName val="Коммерческое_предложение3"/>
      <sheetName val="CAMPAIGN_AVERAGE_F3"/>
      <sheetName val="OMD_brief3"/>
      <sheetName val="TV_spot_supplier3"/>
      <sheetName val="шкала_расчет3"/>
      <sheetName val="OWNPROD_LAT3"/>
      <sheetName val="\\Serg\c\WINDOWS\Рабочий_стол\3"/>
      <sheetName val="Лист2_(2)3"/>
      <sheetName val="Тариф_авт_2"/>
      <sheetName val="Тариф_трамвай2"/>
      <sheetName val="Тариф_троллебусов2"/>
      <sheetName val="Игорь!_не_стирай_этот_файл!_xl2"/>
      <sheetName val="Итали_ТВ6_сен_28__сен2"/>
      <sheetName val="Итали_компенсац_ТВ6_сен_28_сен2"/>
      <sheetName val="Итали_СТС_сен_28_сен2"/>
      <sheetName val="Итали_ТВ6_авг_28_сен2"/>
      <sheetName val="\Volumes\NO_NAME\Serg\c\WINDOW2"/>
      <sheetName val="REN_TV2"/>
      <sheetName val="\Users\Valeria_Chernikova\AppD1"/>
      <sheetName val="CB_3_7x2_7_Moscow2"/>
      <sheetName val="CF_1_2x1_8_SPB2"/>
      <sheetName val="CF_1_2x1_8_Moscow2"/>
      <sheetName val="\@\Serg\c\WINDOWS\Рабочий_стол\"/>
      <sheetName val="Юмор_FM_"/>
      <sheetName val="Выбор_функций"/>
      <sheetName val="Справочники"/>
      <sheetName val="Прогноз с привязкой к сети"/>
      <sheetName val="plan-der"/>
      <sheetName val="Игорь!_не_стирай_этот_файл!11"/>
      <sheetName val="Расчет_по_Регионам6"/>
      <sheetName val="Итали_РТР_окт_28_сен5"/>
      <sheetName val="Кволити_ТВ-6_окт_4_окт5"/>
      <sheetName val="Итали_ОРТ_окт_28_сен5"/>
      <sheetName val="Итали_РТР_сен_28_сен5"/>
      <sheetName val="Кволити_СТС_сен_4_окт5"/>
      <sheetName val="Итали_СТС_окт_28_сен5"/>
      <sheetName val="Итали_РТР_авг_28_сен5"/>
      <sheetName val="Кволити_РТР_сен_4_окт5"/>
      <sheetName val="Игорь!_не_стирай_этот_файл!12"/>
      <sheetName val="______________________________4"/>
      <sheetName val="\\nas1500\Public\Users\Akuprina"/>
      <sheetName val=""/>
      <sheetName val="\2014\CIS\BORJOMI\PITCHES 2014\"/>
      <sheetName val="\Users\Renate\AppData\Local\Mic"/>
      <sheetName val="\Documents and Settings\r48\Loc"/>
      <sheetName val="Сезонка"/>
      <sheetName val="______________________________5"/>
      <sheetName val="##"/>
      <sheetName val="Игорь!_не_стирай_этот_файл!13"/>
      <sheetName val="Расчет_по_Регионам7"/>
      <sheetName val="Итали_РТР_окт_28_сен6"/>
      <sheetName val="Кволити_ТВ-6_окт_4_окт6"/>
      <sheetName val="Итали_ОРТ_окт_28_сен6"/>
      <sheetName val="Итали_РТР_сен_28_сен6"/>
      <sheetName val="Кволити_СТС_сен_4_окт6"/>
      <sheetName val="Итали_СТС_окт_28_сен6"/>
      <sheetName val="Итали_РТР_авг_28_сен6"/>
      <sheetName val="Кволити_РТР_сен_4_окт6"/>
      <sheetName val="Итали_ТВ6_окт_28_сен5"/>
      <sheetName val="Итали_СТС_авг_28_сен5"/>
      <sheetName val="Кволити_ТВ6_сен__4_окт5"/>
      <sheetName val="Кволити_РТР_окт_4_окт5"/>
      <sheetName val="Кволити_ОРТ_сен_4_окт5"/>
      <sheetName val="Кволити_ОРТ_окт_4_окт_5"/>
      <sheetName val="Итали_ОРТ_сен_28_сен5"/>
      <sheetName val="BUDGET_SUMMARY5"/>
      <sheetName val="_Total5"/>
      <sheetName val="Коммерческое_предложение4"/>
      <sheetName val="CAMPAIGN_AVERAGE_F4"/>
      <sheetName val="TV_spot_supplier4"/>
      <sheetName val="шкала_расчет4"/>
      <sheetName val="OMD_brief4"/>
      <sheetName val="Лист2_(2)4"/>
      <sheetName val="OWNPROD_LAT4"/>
      <sheetName val="\\Serg\c\WINDOWS\Рабочий_стол\4"/>
      <sheetName val="Тариф_авт_3"/>
      <sheetName val="Тариф_трамвай3"/>
      <sheetName val="Тариф_троллебусов3"/>
      <sheetName val="Итали_ТВ6_сен_28__сен3"/>
      <sheetName val="Итали_компенсац_ТВ6_сен_28_сен3"/>
      <sheetName val="Итали_СТС_сен_28_сен3"/>
      <sheetName val="Итали_ТВ6_авг_28_сен3"/>
      <sheetName val="Игорь!_не_стирай_этот_файл!_xl3"/>
      <sheetName val="\Volumes\NO_NAME\Serg\c\WINDOW3"/>
      <sheetName val="REN_TV3"/>
      <sheetName val="CB_3_7x2_7_Moscow3"/>
      <sheetName val="CF_1_2x1_8_SPB3"/>
      <sheetName val="CF_1_2x1_8_Moscow3"/>
      <sheetName val="\Users\Valeria_Chernikova\AppD2"/>
      <sheetName val="MSK_6x31"/>
      <sheetName val="Прайс_Москва1"/>
      <sheetName val="\@\Serg\c\WINDOWS\Рабочий_стол1"/>
      <sheetName val="Юмор_FM_1"/>
      <sheetName val="Выбор_функций1"/>
      <sheetName val="\C\Volumes\NO_NAME\Serg\c\WINDO"/>
      <sheetName val="Прогноз_с_привязкой_к_сети"/>
      <sheetName val="Региональное_ТВ_(Москва)"/>
      <sheetName val="Региональное_ТВ_(Красноярск)"/>
      <sheetName val="Медиа-план_ООН"/>
      <sheetName val="Медиа-план_Радио"/>
      <sheetName val="Радио_сетка_вещания"/>
      <sheetName val="Радио_ренкер"/>
      <sheetName val="Медиа-план_Кинотеатры_города"/>
      <sheetName val="Игорь!_не_стирай_этот_файл!14"/>
      <sheetName val="Расчет_по_Регионам8"/>
      <sheetName val="Итали_РТР_окт_28_сен7"/>
      <sheetName val="Кволити_ТВ-6_окт_4_окт7"/>
      <sheetName val="Итали_ОРТ_окт_28_сен7"/>
      <sheetName val="Итали_РТР_сен_28_сен7"/>
      <sheetName val="Кволити_СТС_сен_4_окт7"/>
      <sheetName val="Итали_СТС_окт_28_сен7"/>
      <sheetName val="Итали_РТР_авг_28_сен7"/>
      <sheetName val="Кволити_РТР_сен_4_окт7"/>
      <sheetName val="Итали_ТВ6_окт_28_сен6"/>
      <sheetName val="Итали_СТС_авг_28_сен6"/>
      <sheetName val="Кволити_ТВ6_сен__4_окт6"/>
      <sheetName val="Кволити_РТР_окт_4_окт6"/>
      <sheetName val="Кволити_ОРТ_сен_4_окт6"/>
      <sheetName val="Кволити_ОРТ_окт_4_окт_6"/>
      <sheetName val="Итали_ОРТ_сен_28_сен6"/>
      <sheetName val="BUDGET_SUMMARY6"/>
      <sheetName val="_Total6"/>
      <sheetName val="Коммерческое_предложение5"/>
      <sheetName val="CAMPAIGN_AVERAGE_F5"/>
      <sheetName val="TV_spot_supplier5"/>
      <sheetName val="шкала_расчет5"/>
      <sheetName val="OMD_brief5"/>
      <sheetName val="Лист2_(2)5"/>
      <sheetName val="OWNPROD_LAT5"/>
      <sheetName val="\\Serg\c\WINDOWS\Рабочий_стол\5"/>
      <sheetName val="Тариф_авт_4"/>
      <sheetName val="Тариф_трамвай4"/>
      <sheetName val="Тариф_троллебусов4"/>
      <sheetName val="Итали_ТВ6_сен_28__сен4"/>
      <sheetName val="Итали_компенсац_ТВ6_сен_28_сен4"/>
      <sheetName val="Итали_СТС_сен_28_сен4"/>
      <sheetName val="Итали_ТВ6_авг_28_сен4"/>
      <sheetName val="Игорь!_не_стирай_этот_файл!_xl4"/>
      <sheetName val="\Volumes\NO_NAME\Serg\c\WINDOW4"/>
      <sheetName val="REN_TV4"/>
      <sheetName val="CB_3_7x2_7_Moscow4"/>
      <sheetName val="CF_1_2x1_8_SPB4"/>
      <sheetName val="CF_1_2x1_8_Moscow4"/>
      <sheetName val="\Users\Valeria_Chernikova\AppD3"/>
      <sheetName val="MSK_6x32"/>
      <sheetName val="Прайс_Москва2"/>
      <sheetName val="\@\Serg\c\WINDOWS\Рабочий_стол2"/>
      <sheetName val="Юмор_FM_2"/>
      <sheetName val="Выбор_функций2"/>
      <sheetName val="Прогноз_с_привязкой_к_сети1"/>
      <sheetName val="Региональное_ТВ_(Москва)1"/>
      <sheetName val="Региональное_ТВ_(Красноярск)1"/>
      <sheetName val="Медиа-план_ООН1"/>
      <sheetName val="Медиа-план_Радио1"/>
      <sheetName val="Радио_сетка_вещания1"/>
      <sheetName val="Радио_ренкер1"/>
      <sheetName val="Медиа-план_Кинотеатры_города1"/>
      <sheetName val="\C\Volumes\NO_NAME\Serg\c\WIND1"/>
      <sheetName val="\\planets_ru\root\Users\Dilnara"/>
      <sheetName val="Игорь!_не_стирай_этот_файл!15"/>
      <sheetName val="Расчет_по_Регионам9"/>
      <sheetName val="Итали_РТР_окт_28_сен8"/>
      <sheetName val="Кволити_ТВ-6_окт_4_окт8"/>
      <sheetName val="Итали_ОРТ_окт_28_сен8"/>
      <sheetName val="Итали_РТР_сен_28_сен8"/>
      <sheetName val="Кволити_СТС_сен_4_окт8"/>
      <sheetName val="Итали_СТС_окт_28_сен8"/>
      <sheetName val="Итали_РТР_авг_28_сен8"/>
      <sheetName val="Кволити_РТР_сен_4_окт8"/>
      <sheetName val="Итали_ТВ6_окт_28_сен7"/>
      <sheetName val="Итали_СТС_авг_28_сен7"/>
      <sheetName val="Кволити_ТВ6_сен__4_окт7"/>
      <sheetName val="Кволити_РТР_окт_4_окт7"/>
      <sheetName val="Кволити_ОРТ_сен_4_окт7"/>
      <sheetName val="Кволити_ОРТ_окт_4_окт_7"/>
      <sheetName val="Итали_ОРТ_сен_28_сен7"/>
      <sheetName val="BUDGET_SUMMARY7"/>
      <sheetName val="_Total7"/>
      <sheetName val="Коммерческое_предложение6"/>
      <sheetName val="CAMPAIGN_AVERAGE_F6"/>
      <sheetName val="TV_spot_supplier6"/>
      <sheetName val="шкала_расчет6"/>
      <sheetName val="OMD_brief6"/>
      <sheetName val="Лист2_(2)6"/>
      <sheetName val="OWNPROD_LAT6"/>
      <sheetName val="\\Serg\c\WINDOWS\Рабочий_стол\6"/>
      <sheetName val="Тариф_авт_5"/>
      <sheetName val="Тариф_трамвай5"/>
      <sheetName val="Тариф_троллебусов5"/>
      <sheetName val="Итали_ТВ6_сен_28__сен5"/>
      <sheetName val="Итали_компенсац_ТВ6_сен_28_сен5"/>
      <sheetName val="Итали_СТС_сен_28_сен5"/>
      <sheetName val="Итали_ТВ6_авг_28_сен5"/>
      <sheetName val="Игорь!_не_стирай_этот_файл!_xl5"/>
      <sheetName val="\Volumes\NO_NAME\Serg\c\WINDOW5"/>
      <sheetName val="REN_TV5"/>
      <sheetName val="CB_3_7x2_7_Moscow5"/>
      <sheetName val="CF_1_2x1_8_SPB5"/>
      <sheetName val="CF_1_2x1_8_Moscow5"/>
      <sheetName val="\Users\Valeria_Chernikova\AppD4"/>
      <sheetName val="MSK_6x33"/>
      <sheetName val="Прайс_Москва3"/>
      <sheetName val="\@\Serg\c\WINDOWS\Рабочий_стол3"/>
      <sheetName val="Юмор_FM_3"/>
      <sheetName val="Выбор_функций3"/>
      <sheetName val="Прогноз_с_привязкой_к_сети2"/>
      <sheetName val="Региональное_ТВ_(Москва)2"/>
      <sheetName val="Региональное_ТВ_(Красноярск)2"/>
      <sheetName val="Медиа-план_ООН2"/>
      <sheetName val="Медиа-план_Радио2"/>
      <sheetName val="Радио_сетка_вещания2"/>
      <sheetName val="Радио_ренкер2"/>
      <sheetName val="Медиа-план_Кинотеатры_города2"/>
      <sheetName val="\C\Volumes\NO_NAME\Serg\c\WIND2"/>
      <sheetName val="\\planets_ru\root\Users\Dilnar1"/>
      <sheetName val="Игорь!%2520не%2520стирай%2520эт"/>
      <sheetName val="Игорь!_не_стирай_этот_файл!16"/>
      <sheetName val="Расчет_по_Регионам10"/>
      <sheetName val="Итали_РТР_окт_28_сен9"/>
      <sheetName val="Кволити_ТВ-6_окт_4_окт9"/>
      <sheetName val="Итали_ОРТ_окт_28_сен9"/>
      <sheetName val="Итали_РТР_сен_28_сен9"/>
      <sheetName val="Кволити_СТС_сен_4_окт9"/>
      <sheetName val="Итали_СТС_окт_28_сен9"/>
      <sheetName val="Итали_РТР_авг_28_сен9"/>
      <sheetName val="Кволити_РТР_сен_4_окт9"/>
      <sheetName val="Итали_ТВ6_окт_28_сен8"/>
      <sheetName val="Итали_СТС_авг_28_сен8"/>
      <sheetName val="Кволити_ТВ6_сен__4_окт8"/>
      <sheetName val="Кволити_РТР_окт_4_окт8"/>
      <sheetName val="Кволити_ОРТ_сен_4_окт8"/>
      <sheetName val="Кволити_ОРТ_окт_4_окт_8"/>
      <sheetName val="Итали_ОРТ_сен_28_сен8"/>
      <sheetName val="BUDGET_SUMMARY8"/>
      <sheetName val="_Total8"/>
      <sheetName val="Коммерческое_предложение7"/>
      <sheetName val="CAMPAIGN_AVERAGE_F7"/>
      <sheetName val="TV_spot_supplier7"/>
      <sheetName val="шкала_расчет7"/>
      <sheetName val="OMD_brief7"/>
      <sheetName val="Лист2_(2)7"/>
      <sheetName val="OWNPROD_LAT7"/>
      <sheetName val="\\Serg\c\WINDOWS\Рабочий_стол\7"/>
      <sheetName val="Тариф_авт_6"/>
      <sheetName val="Тариф_трамвай6"/>
      <sheetName val="Тариф_троллебусов6"/>
      <sheetName val="Итали_ТВ6_сен_28__сен6"/>
      <sheetName val="Итали_компенсац_ТВ6_сен_28_сен6"/>
      <sheetName val="Итали_СТС_сен_28_сен6"/>
      <sheetName val="Итали_ТВ6_авг_28_сен6"/>
      <sheetName val="Игорь!_не_стирай_этот_файл!_xl6"/>
      <sheetName val="\Volumes\NO_NAME\Serg\c\WINDOW6"/>
      <sheetName val="REN_TV6"/>
      <sheetName val="CB_3_7x2_7_Moscow6"/>
      <sheetName val="CF_1_2x1_8_SPB6"/>
      <sheetName val="CF_1_2x1_8_Moscow6"/>
      <sheetName val="\Users\Valeria_Chernikova\AppD5"/>
      <sheetName val="MSK_6x34"/>
      <sheetName val="Прайс_Москва4"/>
      <sheetName val="\@\Serg\c\WINDOWS\Рабочий_стол4"/>
      <sheetName val="Юмор_FM_4"/>
      <sheetName val="Выбор_функций4"/>
      <sheetName val="\C\Volumes\NO_NAME\Serg\c\WIND3"/>
      <sheetName val="Прогноз_с_привязкой_к_сети3"/>
      <sheetName val="Региональное_ТВ_(Москва)3"/>
      <sheetName val="Региональное_ТВ_(Красноярск)3"/>
      <sheetName val="Медиа-план_ООН3"/>
      <sheetName val="Медиа-план_Радио3"/>
      <sheetName val="Радио_сетка_вещания3"/>
      <sheetName val="Радио_ренкер3"/>
      <sheetName val="Медиа-план_Кинотеатры_города3"/>
      <sheetName val="\\planets_ru\root\Users\Dilnar2"/>
      <sheetName val="Игорь!_не_стирай_этот_фай_x0010__x0000_ᜀ"/>
      <sheetName val="[Игорь! не стирай этот файл!.xl"/>
      <sheetName val="#REF!"/>
      <sheetName val="Игорь!_не_стирай_этот_файл!17"/>
      <sheetName val="CAMPAIGN_AVERAGE_F8"/>
      <sheetName val="Расчет_по_Регионам11"/>
      <sheetName val="Итали_РТР_окт_28_сен10"/>
      <sheetName val="Кволити_ТВ-6_окт_4_окт10"/>
      <sheetName val="Итали_ОРТ_окт_28_сен10"/>
      <sheetName val="Итали_РТР_сен_28_сен10"/>
      <sheetName val="Кволити_СТС_сен_4_окт10"/>
      <sheetName val="Итали_СТС_окт_28_сен10"/>
      <sheetName val="Итали_РТР_авг_28_сен10"/>
      <sheetName val="Кволити_РТР_сен_4_окт10"/>
      <sheetName val="Итали_ТВ6_окт_28_сен9"/>
      <sheetName val="Итали_СТС_авг_28_сен9"/>
      <sheetName val="Кволити_ТВ6_сен__4_окт9"/>
      <sheetName val="Кволити_РТР_окт_4_окт9"/>
      <sheetName val="Кволити_ОРТ_сен_4_окт9"/>
      <sheetName val="Кволити_ОРТ_окт_4_окт_9"/>
      <sheetName val="Итали_ОРТ_сен_28_сен9"/>
      <sheetName val="TV_spot_supplier8"/>
      <sheetName val="шкала_расчет8"/>
      <sheetName val="Коммерческое_предложение8"/>
      <sheetName val="BUDGET_SUMMARY9"/>
      <sheetName val="_Total9"/>
      <sheetName val="OMD_brief8"/>
      <sheetName val="OWNPROD_LAT8"/>
      <sheetName val="\\Serg\c\WINDOWS\Рабочий_стол\8"/>
      <sheetName val="Лист2_(2)8"/>
      <sheetName val="Тариф_авт_7"/>
      <sheetName val="Тариф_трамвай7"/>
      <sheetName val="Тариф_троллебусов7"/>
      <sheetName val="Итали_ТВ6_сен_28__сен7"/>
      <sheetName val="Итали_компенсац_ТВ6_сен_28_сен7"/>
      <sheetName val="Итали_СТС_сен_28_сен7"/>
      <sheetName val="Итали_ТВ6_авг_28_сен7"/>
      <sheetName val="Игорь!_не_стирай_этот_файл!_xl7"/>
      <sheetName val="\Volumes\NO_NAME\Serg\c\WINDOW7"/>
      <sheetName val="REN_TV7"/>
      <sheetName val="\Users\Valeria_Chernikova\AppD6"/>
      <sheetName val="CB_3_7x2_7_Moscow7"/>
      <sheetName val="CF_1_2x1_8_SPB7"/>
      <sheetName val="CF_1_2x1_8_Moscow7"/>
      <sheetName val="MSK_6x35"/>
      <sheetName val="Прайс_Москва5"/>
      <sheetName val="\@\Serg\c\WINDOWS\Рабочий_стол5"/>
      <sheetName val="Юмор_FM_5"/>
      <sheetName val="Выбор_функций5"/>
      <sheetName val="Прогноз_с_привязкой_к_сети4"/>
      <sheetName val="\C\Volumes\NO_NAME\Serg\c\WIND4"/>
      <sheetName val="Региональное_ТВ_(Москва)4"/>
      <sheetName val="Региональное_ТВ_(Красноярск)4"/>
      <sheetName val="Медиа-план_ООН4"/>
      <sheetName val="Медиа-план_Радио4"/>
      <sheetName val="Радио_сетка_вещания4"/>
      <sheetName val="Радио_ренкер4"/>
      <sheetName val="Медиа-план_Кинотеатры_города4"/>
      <sheetName val="\\planets_ru\root\Users\Dilnar3"/>
      <sheetName val="\2014\CIS\BORJOMI\PITCHES_2014\"/>
      <sheetName val="\Documents_and_Settings\r48\Loc"/>
      <sheetName val="Игорь!_не_стирай_этот_файл!18"/>
      <sheetName val="Расчет_по_Регионам12"/>
      <sheetName val="Итали_РТР_окт_28_сен11"/>
      <sheetName val="Кволити_ТВ-6_окт_4_окт11"/>
      <sheetName val="Итали_ОРТ_окт_28_сен11"/>
      <sheetName val="Итали_РТР_сен_28_сен11"/>
      <sheetName val="Кволити_СТС_сен_4_окт11"/>
      <sheetName val="Итали_СТС_окт_28_сен11"/>
      <sheetName val="Итали_РТР_авг_28_сен11"/>
      <sheetName val="Кволити_РТР_сен_4_окт11"/>
      <sheetName val="Итали_ТВ6_окт_28_сен10"/>
      <sheetName val="Итали_СТС_авг_28_сен10"/>
      <sheetName val="Кволити_ТВ6_сен__4_окт10"/>
      <sheetName val="Кволити_РТР_окт_4_окт10"/>
      <sheetName val="Кволити_ОРТ_сен_4_окт10"/>
      <sheetName val="Кволити_ОРТ_окт_4_окт_10"/>
      <sheetName val="Итали_ОРТ_сен_28_сен10"/>
      <sheetName val="BUDGET_SUMMARY10"/>
      <sheetName val="_Total10"/>
      <sheetName val="Коммерческое_предложение9"/>
      <sheetName val="CAMPAIGN_AVERAGE_F9"/>
      <sheetName val="TV_spot_supplier9"/>
      <sheetName val="шкала_расчет9"/>
      <sheetName val="OMD_brief9"/>
      <sheetName val="Лист2_(2)9"/>
      <sheetName val="OWNPROD_LAT9"/>
      <sheetName val="\\Serg\c\WINDOWS\Рабочий_стол\9"/>
      <sheetName val="Тариф_авт_8"/>
      <sheetName val="Тариф_трамвай8"/>
      <sheetName val="Тариф_троллебусов8"/>
      <sheetName val="Игорь!_не_стирай_этот_файл!_xl8"/>
      <sheetName val="Итали_ТВ6_сен_28__сен8"/>
      <sheetName val="Итали_компенсац_ТВ6_сен_28_сен8"/>
      <sheetName val="Итали_СТС_сен_28_сен8"/>
      <sheetName val="Итали_ТВ6_авг_28_сен8"/>
      <sheetName val="\Volumes\NO_NAME\Serg\c\WINDOW8"/>
      <sheetName val="REN_TV8"/>
      <sheetName val="CB_3_7x2_7_Moscow8"/>
      <sheetName val="CF_1_2x1_8_SPB8"/>
      <sheetName val="CF_1_2x1_8_Moscow8"/>
      <sheetName val="\Users\Valeria_Chernikova\AppD7"/>
      <sheetName val="MSK_6x36"/>
      <sheetName val="Прайс_Москва6"/>
      <sheetName val="\@\Serg\c\WINDOWS\Рабочий_стол6"/>
      <sheetName val="Юмор_FM_6"/>
      <sheetName val="Выбор_функций6"/>
      <sheetName val="Прогноз_с_привязкой_к_сети5"/>
      <sheetName val="Региональное_ТВ_(Москва)5"/>
      <sheetName val="Региональное_ТВ_(Красноярск)5"/>
      <sheetName val="Медиа-план_ООН5"/>
      <sheetName val="Медиа-план_Радио5"/>
      <sheetName val="Радио_сетка_вещания5"/>
      <sheetName val="Радио_ренкер5"/>
      <sheetName val="Медиа-план_Кинотеатры_города5"/>
      <sheetName val="\C\Volumes\NO_NAME\Serg\c\WIND5"/>
      <sheetName val="\\planets_ru\root\Users\Dilnar4"/>
      <sheetName val="\2014\CIS\BORJOMI\PITCHES_20141"/>
      <sheetName val="\Documents_and_Settings\r48\Lo1"/>
      <sheetName val="Игорь!_не_стирай_этот_файл!19"/>
      <sheetName val="Игорь!_не_стирай_этот_фай_x0005__x0000__x0000_"/>
      <sheetName val=" 110693  Россия-Регион (Ярослав"/>
      <sheetName val="\Users\andrej\Downloads\Serg\c\"/>
      <sheetName val="______________________________2"/>
      <sheetName val="______________________________3"/>
      <sheetName val="_____________________________12"/>
      <sheetName val="_____________________________13"/>
      <sheetName val="_____________________________10"/>
      <sheetName val="_____________________________11"/>
      <sheetName val="______________________________6"/>
      <sheetName val="______________________________7"/>
      <sheetName val="______________________________8"/>
      <sheetName val="______________________________9"/>
    </sheetNames>
    <definedNames>
      <definedName name="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лист 2012"/>
      <sheetName val="Standard - список площадок"/>
      <sheetName val="RON - список площадок"/>
      <sheetName val="Данные"/>
      <sheetName val="Разбивка по каналам (15)"/>
    </sheetNames>
    <sheetDataSet>
      <sheetData sheetId="0"/>
      <sheetData sheetId="1"/>
      <sheetData sheetId="2"/>
      <sheetData sheetId="3" refreshError="1">
        <row r="2">
          <cell r="B2" t="str">
            <v>Название сегмента</v>
          </cell>
        </row>
        <row r="4">
          <cell r="B4" t="str">
            <v>Women</v>
          </cell>
        </row>
        <row r="10">
          <cell r="B10" t="str">
            <v>Women_</v>
          </cell>
        </row>
        <row r="11">
          <cell r="B11" t="str">
            <v xml:space="preserve">Automotive </v>
          </cell>
        </row>
        <row r="17">
          <cell r="B17" t="str">
            <v>Automotive _</v>
          </cell>
        </row>
        <row r="18">
          <cell r="B18" t="str">
            <v>Consumer Electronics</v>
          </cell>
        </row>
        <row r="24">
          <cell r="B24" t="str">
            <v>Consumer Electronics_</v>
          </cell>
        </row>
        <row r="25">
          <cell r="B25" t="str">
            <v>Travel</v>
          </cell>
        </row>
        <row r="31">
          <cell r="B31" t="str">
            <v>Travel_</v>
          </cell>
        </row>
        <row r="32">
          <cell r="B32" t="str">
            <v xml:space="preserve">News </v>
          </cell>
        </row>
        <row r="38">
          <cell r="B38" t="str">
            <v>News _</v>
          </cell>
        </row>
        <row r="39">
          <cell r="B39" t="str">
            <v xml:space="preserve">Lifestyle / Entertainment </v>
          </cell>
        </row>
        <row r="45">
          <cell r="B45" t="str">
            <v>Lifestyle / Entertainment _</v>
          </cell>
        </row>
        <row r="46">
          <cell r="B46" t="str">
            <v xml:space="preserve">Sport </v>
          </cell>
        </row>
        <row r="52">
          <cell r="B52" t="str">
            <v>Sport _</v>
          </cell>
        </row>
        <row r="53">
          <cell r="B53" t="str">
            <v>Business &amp; Finance</v>
          </cell>
        </row>
        <row r="59">
          <cell r="B59" t="str">
            <v>Business &amp; Finance_</v>
          </cell>
        </row>
        <row r="60">
          <cell r="B60" t="str">
            <v>Run of Network (RON)</v>
          </cell>
        </row>
        <row r="66">
          <cell r="B66" t="str">
            <v>Run of Network (RON)_</v>
          </cell>
        </row>
      </sheetData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едлож_СПб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kaz na razmechenie Serg"/>
      <sheetName val="Архангельск"/>
      <sheetName val="ОРТ"/>
      <sheetName val="РТР"/>
      <sheetName val="СТС"/>
      <sheetName val="RenTV"/>
      <sheetName val="МАКРОС1"/>
      <sheetName val="Лист15"/>
      <sheetName val="Альметьевск"/>
      <sheetName val="zakaz%20na%20razmechenie%20Serg"/>
      <sheetName val="zakaz na razmechenie Serg.xls"/>
      <sheetName val="XLR_NoRangeSheet"/>
      <sheetName val="Splits"/>
      <sheetName val="modell"/>
      <sheetName val="zakaz_na_razmechenie_Serg"/>
      <sheetName val="zakaz_na_razmechenie_Serg1"/>
      <sheetName val="MediaMix"/>
      <sheetName val="\Медиа-планы\Шаблоны\ТНТ\ТНТ\ig"/>
      <sheetName val="XLRpt_TempSheet"/>
      <sheetName val="Расчет по Регионам"/>
      <sheetName val="\\Artbase\Office\WINDOWS\Рабочи"/>
      <sheetName val="\\FOXTROT\Departments\Медиа-пла"/>
      <sheetName val=" Total"/>
      <sheetName val="basic_data"/>
      <sheetName val="Macro1"/>
      <sheetName val="TIME_SLOT,PLAN_CHANNEL_TRAIL"/>
      <sheetName val="\Users\Valeria.Chernikova\AppDa"/>
      <sheetName val="zakaz_na_razmechenie_Serg2"/>
      <sheetName val="zakaz_na_razmechenie_Serg_xls"/>
      <sheetName val="Sheet4"/>
      <sheetName val="Расчет_по_Регионам"/>
      <sheetName val="zakaz_na_razmechenie_Serg3"/>
      <sheetName val="TV_spot_supplier1"/>
      <sheetName val="\F\Медиа-планы\Шаблоны\ТНТ\ТНТ\"/>
      <sheetName val="Цена троллебусов"/>
      <sheetName val="TV spot_supplier"/>
      <sheetName val="сальдо 51"/>
      <sheetName val="plan"/>
      <sheetName val="\\Msk-mds-app01\dfs\Медиа-планы"/>
      <sheetName val="маршруты"/>
      <sheetName val="Метраж"/>
      <sheetName val="Техн. лист"/>
      <sheetName val="Лист2"/>
      <sheetName val="Авторадио декабрь"/>
      <sheetName val="Юмор FM декабрь"/>
      <sheetName val="Юмор FM январь"/>
      <sheetName val="NRJ январь"/>
      <sheetName val="zakaz%2520na%2520razmechenie%25"/>
      <sheetName val="\\storage4\Медиа-планы\Шаблоны\"/>
      <sheetName val="\C\F\Медиа-планы\Шаблоны\ТНТ\ТН"/>
      <sheetName val="шкала"/>
      <sheetName val="Payment"/>
      <sheetName val="zakaz_na_razmechenie_Serg4"/>
      <sheetName val="zakaz_na_razmechenie_Serg_xls1"/>
      <sheetName val="TV_spot_supplier"/>
      <sheetName val="сальдо_51"/>
      <sheetName val="Цена_троллебусов"/>
      <sheetName val="Техн__лист"/>
      <sheetName val="Расчет_по_Регионам1"/>
      <sheetName val="\Users\Valeria_Chernikova\AppDa"/>
      <sheetName val="_Total"/>
      <sheetName val="Тарифы"/>
      <sheetName val="JO form"/>
      <sheetName val="РАсчет ср частоты"/>
      <sheetName val="Инфа в шаблон"/>
      <sheetName val="Предлож_СПб"/>
      <sheetName val="\Users\andrej\Downloads\Artbase"/>
      <sheetName val="шкала расчет"/>
      <sheetName val="\\Corp.media-net.ru\medianet\Ме"/>
      <sheetName val="zakaz_na_razmechenie_Serg5"/>
      <sheetName val="zakaz_na_razmechenie_Serg_xls2"/>
      <sheetName val="TV_spot_supplier2"/>
      <sheetName val="сальдо_511"/>
      <sheetName val="Цена_троллебусов1"/>
      <sheetName val="Техн__лист1"/>
      <sheetName val="Расчет_по_Регионам2"/>
      <sheetName val="\Users\Valeria_Chernikova\AppD1"/>
      <sheetName val="_Total1"/>
      <sheetName val="zakaz_na_razmechenie_Serg6"/>
      <sheetName val="#REF"/>
      <sheetName val="Расчет и прогнозы"/>
      <sheetName val="\2014\CIS\BORJOMI\PITCHES 2014\"/>
      <sheetName val="\Users\Renate\AppData\Local\Mic"/>
      <sheetName val="\Documents and Settings\r48\Loc"/>
      <sheetName val="Sheet3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zakaz_na_razmechenie_Serg7"/>
      <sheetName val="zakaz_na_razmechenie_Serg_xls3"/>
      <sheetName val="TV_spot_supplier3"/>
      <sheetName val="сальдо_512"/>
      <sheetName val="Цена_троллебусов2"/>
      <sheetName val="Техн__лист2"/>
      <sheetName val="Расчет_по_Регионам3"/>
      <sheetName val="\Users\Valeria_Chernikova\AppD2"/>
      <sheetName val="_Total2"/>
      <sheetName val="Авторадио_декабрь"/>
      <sheetName val="Юмор_FM_декабрь"/>
      <sheetName val="Юмор_FM_январь"/>
      <sheetName val="NRJ_январь"/>
      <sheetName val="zakaz_na_razmechenie_Serg8"/>
      <sheetName val="zakaz_na_razmechenie_Serg_xls4"/>
      <sheetName val="TV_spot_supplier4"/>
      <sheetName val="сальдо_513"/>
      <sheetName val="Цена_троллебусов3"/>
      <sheetName val="Техн__лист3"/>
      <sheetName val="Расчет_по_Регионам4"/>
      <sheetName val="\Users\Valeria_Chernikova\AppD3"/>
      <sheetName val="_Total3"/>
      <sheetName val="Авторадио_декабрь1"/>
      <sheetName val="Юмор_FM_декабрь1"/>
      <sheetName val="Юмор_FM_январь1"/>
      <sheetName val="NRJ_январь1"/>
      <sheetName val="шкала_расчет"/>
      <sheetName val="zakaz_na_razmechenie_Serg9"/>
      <sheetName val="zakaz_na_razmechenie_Serg_xls5"/>
      <sheetName val="TV_spot_supplier5"/>
      <sheetName val="сальдо_514"/>
      <sheetName val="Цена_троллебусов4"/>
      <sheetName val="Техн__лист4"/>
      <sheetName val="Расчет_по_Регионам5"/>
      <sheetName val="\Users\Valeria_Chernikova\AppD4"/>
      <sheetName val="_Total4"/>
      <sheetName val="Авторадио_декабрь2"/>
      <sheetName val="Юмор_FM_декабрь2"/>
      <sheetName val="Юмор_FM_январь2"/>
      <sheetName val="NRJ_январь2"/>
      <sheetName val="шкала_расчет1"/>
      <sheetName val="zakaz_na_razmechenie_Serg10"/>
      <sheetName val="zakaz_na_razmechenie_Serg_xls6"/>
      <sheetName val="TV_spot_supplier6"/>
      <sheetName val="сальдо_515"/>
      <sheetName val="Цена_троллебусов5"/>
      <sheetName val="Техн__лист5"/>
      <sheetName val="Расчет_по_Регионам6"/>
      <sheetName val="\Users\Valeria_Chernikova\AppD5"/>
      <sheetName val="_Total5"/>
      <sheetName val="Авторадио_декабрь3"/>
      <sheetName val="Юмор_FM_декабрь3"/>
      <sheetName val="Юмор_FM_январь3"/>
      <sheetName val="NRJ_январь3"/>
      <sheetName val="шкала_расчет2"/>
      <sheetName val="JO_form"/>
      <sheetName val="РАсчет_ср_частоты"/>
      <sheetName val="Инфа_в_шаблон"/>
      <sheetName val="_zakaz_na_razmechenie_Serg_xl_3"/>
      <sheetName val="\\mskfpsp01104\dept$\Медиа-план"/>
      <sheetName val="[zakaz na razmechenie Serg.xls]"/>
      <sheetName val="\\umsr002\storageuniversal$\Мед"/>
      <sheetName val="ЦА"/>
      <sheetName val="TV deal"/>
      <sheetName val="zakaz_na_razmechenie_Serg11"/>
      <sheetName val="zakaz_na_razmechenie_Serg_xls7"/>
      <sheetName val="TV_spot_supplier7"/>
      <sheetName val="сальдо_516"/>
      <sheetName val="Цена_троллебусов6"/>
      <sheetName val="Техн__лист6"/>
      <sheetName val="Расчет_по_Регионам7"/>
      <sheetName val="\Users\Valeria_Chernikova\AppD6"/>
      <sheetName val="_Total6"/>
      <sheetName val="JO_form1"/>
      <sheetName val="РАсчет_ср_частоты1"/>
      <sheetName val="Инфа_в_шаблон1"/>
      <sheetName val="Авторадио_декабрь4"/>
      <sheetName val="Юмор_FM_декабрь4"/>
      <sheetName val="Юмор_FM_январь4"/>
      <sheetName val="NRJ_январь4"/>
      <sheetName val="шкала_расчет3"/>
      <sheetName val="\\planets_ru\root\Users\Dilnara"/>
      <sheetName val="\\Corp_media-net_ru\medianet\Ме"/>
      <sheetName val="zakaz_na_razmechenie_Serg12"/>
      <sheetName val="zakaz_na_razmechenie_Serg_xls8"/>
      <sheetName val="сальдо_517"/>
      <sheetName val="TV_spot_supplier8"/>
      <sheetName val="Цена_троллебусов7"/>
      <sheetName val="Техн__лист7"/>
      <sheetName val="Расчет_по_Регионам8"/>
      <sheetName val="\Users\Valeria_Chernikova\AppD7"/>
      <sheetName val="_Total7"/>
      <sheetName val="Авторадио_декабрь5"/>
      <sheetName val="Юмор_FM_декабрь5"/>
      <sheetName val="Юмор_FM_январь5"/>
      <sheetName val="NRJ_январь5"/>
      <sheetName val="шкала_расчет4"/>
      <sheetName val="JO_form2"/>
      <sheetName val="РАсчет_ср_частоты2"/>
      <sheetName val="Инфа_в_шаблон2"/>
      <sheetName val="\\planets_ru\root\Users\Dilnar1"/>
      <sheetName val="\\Corp_media-net_ru\medianet\М1"/>
      <sheetName val="zakaz_na_razmechenie_Serg13"/>
      <sheetName val="zakaz_na_razmechenie_Serg14"/>
      <sheetName val="zakaz_na_razmechenie_Serg15"/>
      <sheetName val="zakaz_na_razmechenie_Serg16"/>
      <sheetName val="zakaz_na_razmechenie_Serg17"/>
      <sheetName val="zakaz_na_razmechenie_Serg18"/>
      <sheetName val="zakaz_na_razmechenie_Serg19"/>
      <sheetName val="zakaz_na_razmechenie_Serg_xls9"/>
      <sheetName val="TV_spot_supplier9"/>
      <sheetName val="сальдо_518"/>
      <sheetName val="Цена_троллебусов8"/>
      <sheetName val="Техн__лист8"/>
      <sheetName val="Расчет_по_Регионам9"/>
      <sheetName val="\Users\Valeria_Chernikova\AppD8"/>
      <sheetName val="_Total8"/>
      <sheetName val="Авторадио_декабрь6"/>
      <sheetName val="Юмор_FM_декабрь6"/>
      <sheetName val="Юмор_FM_январь6"/>
      <sheetName val="NRJ_январь6"/>
      <sheetName val="шкала_расчет5"/>
      <sheetName val="JO_form3"/>
      <sheetName val="РАсчет_ср_частоты3"/>
      <sheetName val="Инфа_в_шаблон3"/>
      <sheetName val="\\planets_ru\root\Users\Dilnar2"/>
      <sheetName val="\\Corp_media-net_ru\medianet\М2"/>
      <sheetName val="Пресса"/>
      <sheetName val="zakaz_na_razmechenie_Serg20"/>
      <sheetName val="Расчет_по_Регионам10"/>
      <sheetName val="zakaz_na_razmechenie_Serg_xls10"/>
      <sheetName val="_Total9"/>
      <sheetName val="\Users\Valeria_Chernikova\AppD9"/>
      <sheetName val="Цена_троллебусов9"/>
      <sheetName val="Авторадио_декабрь7"/>
      <sheetName val="Юмор_FM_декабрь7"/>
      <sheetName val="Юмор_FM_январь7"/>
      <sheetName val="NRJ_январь7"/>
      <sheetName val="TV_spot_supplier10"/>
      <sheetName val="сальдо_519"/>
      <sheetName val="Техн__лист9"/>
      <sheetName val="шкала_расчет6"/>
      <sheetName val="JO_form4"/>
      <sheetName val="РАсчет_ср_частоты4"/>
      <sheetName val="Инфа_в_шаблон4"/>
      <sheetName val="\\Corp_media-net_ru\medianet\М3"/>
      <sheetName val="Расчет_и_прогнозы"/>
      <sheetName val="Кволити_ТВ-6_окт_4_окт"/>
      <sheetName val="Кволити_СТС_сен_4_окт"/>
      <sheetName val="Итали_СТС_окт_28_сен"/>
      <sheetName val="Кволити_РТР_сен_4_окт"/>
      <sheetName val="Итали_ТВ6_окт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Итали_СТС_авг_28_сен"/>
      <sheetName val="Итали_ОРТ_окт_28_сен"/>
      <sheetName val="\2014\CIS\BORJOMI\PITCHES_2014\"/>
      <sheetName val="\Documents_and_Settings\r48\Loc"/>
      <sheetName val="TV_deal"/>
      <sheetName val="\\planets_ru\root\Users\Dilnar3"/>
      <sheetName val="[zakaz_na_razmechenie_Serg_xls]"/>
      <sheetName val="zakaz_na_razmechenie_Serg21"/>
      <sheetName val="zakaz_na_razmechenie_Serg22"/>
      <sheetName val="zakaz_na_razmechenie_Serg23"/>
      <sheetName val="Расчет_по_Регионам11"/>
      <sheetName val="zakaz_na_razmechenie_Serg_xls11"/>
      <sheetName val="\Users\Valeria_Chernikova\App10"/>
      <sheetName val="_Total10"/>
      <sheetName val="Цена_троллебусов10"/>
      <sheetName val="Авторадио_декабрь8"/>
      <sheetName val="Юмор_FM_декабрь8"/>
      <sheetName val="Юмор_FM_январь8"/>
      <sheetName val="NRJ_январь8"/>
      <sheetName val="TV_spot_supplier11"/>
      <sheetName val="сальдо_5110"/>
      <sheetName val="Техн__лист10"/>
      <sheetName val="шкала_расчет7"/>
      <sheetName val="JO_form5"/>
      <sheetName val="\\Corp_media-net_ru\medianet\М4"/>
      <sheetName val="РАсчет_ср_частоты5"/>
      <sheetName val="Инфа_в_шаблон5"/>
      <sheetName val="\2014\CIS\BORJOMI\PITCHES_20141"/>
      <sheetName val="\Documents_and_Settings\r48\Lo1"/>
      <sheetName val="Расчет_и_прогнозы1"/>
      <sheetName val="Кволити_ТВ-6_окт_4_окт1"/>
      <sheetName val="Кволити_СТС_сен_4_окт1"/>
      <sheetName val="Итали_СТС_окт_28_сен1"/>
      <sheetName val="Кволити_РТР_сен_4_окт1"/>
      <sheetName val="Итали_ТВ6_окт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Итали_СТС_авг_28_сен1"/>
      <sheetName val="Итали_ОРТ_окт_28_сен1"/>
      <sheetName val="TV_deal1"/>
      <sheetName val="\\planets_ru\root\Users\Dilnar4"/>
      <sheetName val="[zakaz_na_razmechenie_Serg_xls1"/>
      <sheetName val="zakaz_na_razmechenie_Serg24"/>
      <sheetName val="zakaz_na_razmechenie_Serg_xls12"/>
      <sheetName val="Расчет_по_Регионам12"/>
      <sheetName val="_Total11"/>
      <sheetName val="\Users\Valeria_Chernikova\App11"/>
      <sheetName val="Цена_троллебусов11"/>
      <sheetName val="TV_spot_supplier12"/>
      <sheetName val="Техн__лист11"/>
      <sheetName val="JO_form6"/>
      <sheetName val="\\Corp_media-net_ru\medianet\М5"/>
      <sheetName val="РАсчет_ср_частоты6"/>
      <sheetName val="Инфа_в_шаблон6"/>
      <sheetName val="шкала_расчет8"/>
      <sheetName val="сальдо_5111"/>
      <sheetName val="Авторадио_декабрь9"/>
      <sheetName val="Юмор_FM_декабрь9"/>
      <sheetName val="Юмор_FM_январь9"/>
      <sheetName val="NRJ_январь9"/>
      <sheetName val="\2014\CIS\BORJOMI\PITCHES_20142"/>
      <sheetName val="\Documents_and_Settings\r48\Lo2"/>
      <sheetName val="Расчет_и_прогнозы2"/>
      <sheetName val="Кволити_ТВ-6_окт_4_окт2"/>
      <sheetName val="Кволити_СТС_сен_4_окт2"/>
      <sheetName val="Итали_СТС_окт_28_сен2"/>
      <sheetName val="Кволити_РТР_сен_4_окт2"/>
      <sheetName val="Итали_ТВ6_окт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Итали_СТС_авг_28_сен2"/>
      <sheetName val="Итали_ОРТ_окт_28_сен2"/>
      <sheetName val="\\planets_ru\root\Users\Dilnar5"/>
      <sheetName val="[zakaz_na_razmechenie_Serg_xls2"/>
      <sheetName val="TV_deal2"/>
      <sheetName val="\\nas1500\Public\Users\Akuprina"/>
      <sheetName val="\\Volga-nt\ADV\Медиа-планы\Шабл"/>
      <sheetName val="Geographical distribution"/>
      <sheetName val="zakaz_na_razmechenie_Serg32"/>
      <sheetName val="zakaz_na_razmechenie_Serg28"/>
      <sheetName val="zakaz_na_razmechenie_Serg27"/>
      <sheetName val="zakaz_na_razmechenie_Serg26"/>
      <sheetName val="zakaz_na_razmechenie_Serg25"/>
      <sheetName val="zakaz_na_razmechenie_Serg29"/>
      <sheetName val="zakaz_na_razmechenie_Serg30"/>
      <sheetName val="zakaz_na_razmechenie_Serg31"/>
      <sheetName val="zakaz_na_razmechenie_Serg33"/>
      <sheetName val="zakaz_na_razmechenie_Serg34"/>
      <sheetName val="zakaz_na_razmechenie_Serg35"/>
      <sheetName val="zakaz_na_razmechenie_Serg36"/>
      <sheetName val="zakaz_na_razmechenie_Serg37"/>
      <sheetName val="zakaz_na_razmechenie_Serg38"/>
      <sheetName val="zakaz_na_razmechenie_Serg39"/>
      <sheetName val="zakaz_na_razmechenie_Serg40"/>
      <sheetName val="zakaz_na_razmechenie_Serg41"/>
      <sheetName val="zakaz_na_razmechenie_Serg43"/>
      <sheetName val="zakaz_na_razmechenie_Serg42"/>
      <sheetName val="zakaz_na_razmechenie_Serg46"/>
      <sheetName val="zakaz_na_razmechenie_Serg44"/>
      <sheetName val="zakaz_na_razmechenie_Serg45"/>
      <sheetName val="zakaz_na_razmechenie_Serg47"/>
      <sheetName val="zakaz_na_razmechenie_Serg48"/>
      <sheetName val="zakaz_na_razmechenie_Serg49"/>
      <sheetName val="zakaz_na_razmechenie_Serg50"/>
      <sheetName val="zakaz_na_razmechenie_Serg51"/>
      <sheetName val="zakaz_na_razmechenie_Serg52"/>
      <sheetName val="zakaz_na_razmechenie_Serg53"/>
      <sheetName val="zakaz_na_razmechenie_Serg54"/>
      <sheetName val="zakaz_na_razmechenie_Serg62"/>
      <sheetName val="zakaz_na_razmechenie_Serg55"/>
      <sheetName val="zakaz_na_razmechenie_Serg56"/>
      <sheetName val="zakaz_na_razmechenie_Serg57"/>
      <sheetName val="zakaz_na_razmechenie_Serg58"/>
      <sheetName val="zakaz_na_razmechenie_Serg59"/>
      <sheetName val="zakaz_na_razmechenie_Serg60"/>
      <sheetName val="zakaz_na_razmechenie_Serg61"/>
      <sheetName val="zakaz_na_razmechenie_Serg63"/>
      <sheetName val="zakaz_na_razmechenie_Serg64"/>
      <sheetName val="zakaz_na_razmechenie_Serg65"/>
      <sheetName val="zakaz_na_razmechenie_Serg66"/>
      <sheetName val="zakaz_na_razmechenie_Serg67"/>
      <sheetName val="zakaz_na_razmechenie_Serg68"/>
      <sheetName val="Лист1"/>
      <sheetName val="Медиаплан Октябрь"/>
      <sheetName val="Рентабельность  Октябрь"/>
      <sheetName val="Медиаплан Ноябрь"/>
      <sheetName val="Рентабельность "/>
      <sheetName val="_zakaz_na_razmechenie_Serg_xl_2"/>
      <sheetName val="_zakaz_na_razmechenie_Serg_xl_7"/>
      <sheetName val="_zakaz_na_razmechenie_Serg_xl_6"/>
      <sheetName val="_zakaz_na_razmechenie_Serg_xl_4"/>
      <sheetName val="_zakaz_na_razmechenie_Serg_xl_5"/>
    </sheetNames>
    <definedNames>
      <definedName name="Модуль3.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 Юли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УДАЛИТЬ_Total Маржа"/>
      <sheetName val="Сплит по месяцам"/>
      <sheetName val="Video"/>
      <sheetName val="YouTube Таргетинги"/>
      <sheetName val="SEA"/>
      <sheetName val="SEA Ключевые слова"/>
      <sheetName val="SEA Таргетинги"/>
      <sheetName val="SEA Объявления_Google"/>
      <sheetName val="SEA Объявления_Яндекс"/>
      <sheetName val="SEA Расширения"/>
      <sheetName val="SEA Форматы"/>
      <sheetName val="STA"/>
      <sheetName val="STA Таргетинги"/>
      <sheetName val="STA Форматы"/>
      <sheetName val="CPA"/>
      <sheetName val="CPA Форматы"/>
      <sheetName val="Mobile"/>
      <sheetName val="Mobile Объявления_Google"/>
      <sheetName val="Mobile Объявления_Яндекс"/>
      <sheetName val="Mobile Объявления_Соц сети"/>
      <sheetName val="Mobile Форматы"/>
      <sheetName val="ТЛ_SNS"/>
      <sheetName val="ТЛ_Mobile"/>
      <sheetName val="ТЛ_SEA"/>
      <sheetName val="SM_MP_Template_ЖК_Любовь_и_Гол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-лист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AFISHA.RU"/>
      <sheetName val="AMEDIA.RU"/>
      <sheetName val="AUTO.RU"/>
      <sheetName val="AVTO.RU"/>
      <sheetName val="3DNEWS.RU"/>
      <sheetName val="##"/>
      <sheetName val="ECHO.MSK.RU"/>
      <sheetName val="EXPERT.RU"/>
      <sheetName val="FASHIONTIME.RU"/>
      <sheetName val="GAZETA.RU"/>
      <sheetName val="INOPRESSA.RU"/>
      <sheetName val="KOMMERSANT.RU"/>
      <sheetName val="LIVEINTERNET.RU"/>
      <sheetName val="MAIL.RU"/>
      <sheetName val="MTV.RU"/>
      <sheetName val="NEWSRU.COM"/>
      <sheetName val="24OPEN.RU"/>
      <sheetName val="RIAN.RU"/>
      <sheetName val="SPORTS.RU"/>
      <sheetName val="SUPERSTYLE.RU"/>
      <sheetName val="SUBSCRIBE.RU"/>
      <sheetName val="VOKRUGSVETA.RU"/>
      <sheetName val="VZGLYAD.RU"/>
      <sheetName val="YANDEX.RU"/>
      <sheetName val="1"/>
      <sheetName val="Plan"/>
      <sheetName val="MediaMix"/>
      <sheetName val="10_ развернутый"/>
      <sheetName val="Avaya%20FY09%20Flighting%20Plan"/>
      <sheetName val="Avaya FY09 Flighting Plan UK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B3:H9" headerRowDxfId="60" dataDxfId="59" totalsRowDxfId="58">
  <tableColumns count="7">
    <tableColumn id="1" name="Рекламная сеть" dataDxfId="57"/>
    <tableColumn id="2" name="Пол" dataDxfId="56"/>
    <tableColumn id="3" name="Возраст" dataDxfId="55"/>
    <tableColumn id="4" name="Гео" dataDxfId="54"/>
    <tableColumn id="6" name="Категория таргетингов" dataDxfId="53"/>
    <tableColumn id="5" name="Таргетинги" dataDxfId="52"/>
    <tableColumn id="7" name="Минус-таргетинги" dataDxfId="51" totalsRowDxfId="50"/>
  </tableColumns>
  <tableStyleInfo name="Таргетинги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ozon.ru/category/igrushki-dlya-malchikov-7135/" TargetMode="External"/><Relationship Id="rId1" Type="http://schemas.openxmlformats.org/officeDocument/2006/relationships/hyperlink" Target="https://www.ozon.ru/category/roboty-i-transformery-7167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EM100"/>
  <sheetViews>
    <sheetView tabSelected="1" topLeftCell="BK1" zoomScale="85" zoomScaleNormal="85" workbookViewId="0">
      <pane ySplit="6" topLeftCell="A7" activePane="bottomLeft" state="frozen"/>
      <selection pane="bottomLeft" activeCell="C7" sqref="C7:CW7"/>
    </sheetView>
  </sheetViews>
  <sheetFormatPr defaultColWidth="9.140625" defaultRowHeight="12.75" outlineLevelRow="1" outlineLevelCol="1"/>
  <cols>
    <col min="1" max="1" width="5" style="35" customWidth="1"/>
    <col min="2" max="2" width="16.85546875" style="89" customWidth="1"/>
    <col min="3" max="3" width="21.5703125" style="89" customWidth="1"/>
    <col min="4" max="4" width="16.85546875" style="372" customWidth="1"/>
    <col min="5" max="5" width="16.85546875" style="27" customWidth="1"/>
    <col min="6" max="7" width="26.5703125" style="27" customWidth="1"/>
    <col min="8" max="8" width="45.7109375" style="27" customWidth="1"/>
    <col min="9" max="9" width="30.7109375" style="89" customWidth="1"/>
    <col min="10" max="10" width="14.5703125" style="372" customWidth="1"/>
    <col min="11" max="11" width="18.42578125" style="27" customWidth="1" outlineLevel="1"/>
    <col min="12" max="12" width="16.5703125" style="27" customWidth="1" outlineLevel="1"/>
    <col min="13" max="13" width="5.42578125" style="27" customWidth="1" outlineLevel="1"/>
    <col min="14" max="14" width="11.42578125" style="27" customWidth="1" outlineLevel="1"/>
    <col min="15" max="15" width="12.7109375" style="27" customWidth="1" outlineLevel="1"/>
    <col min="16" max="16" width="14.28515625" style="27" customWidth="1" outlineLevel="1"/>
    <col min="17" max="17" width="16.85546875" style="27" customWidth="1"/>
    <col min="18" max="19" width="11.42578125" style="27" customWidth="1"/>
    <col min="20" max="20" width="13.5703125" style="27" customWidth="1"/>
    <col min="21" max="22" width="13.7109375" style="27" customWidth="1"/>
    <col min="23" max="23" width="14.7109375" style="27" customWidth="1"/>
    <col min="24" max="24" width="15.5703125" style="27" customWidth="1"/>
    <col min="25" max="25" width="15.7109375" style="27" customWidth="1"/>
    <col min="26" max="53" width="12.85546875" style="27" customWidth="1"/>
    <col min="54" max="65" width="13.140625" style="27" customWidth="1"/>
    <col min="66" max="75" width="5.7109375" style="37" hidden="1" customWidth="1" outlineLevel="1"/>
    <col min="76" max="76" width="8.42578125" style="37" hidden="1" customWidth="1" outlineLevel="1"/>
    <col min="77" max="79" width="7.42578125" style="37" hidden="1" customWidth="1" outlineLevel="1"/>
    <col min="80" max="80" width="5.85546875" style="37" hidden="1" customWidth="1" outlineLevel="1"/>
    <col min="81" max="87" width="7.85546875" style="37" customWidth="1" outlineLevel="1"/>
    <col min="88" max="89" width="7.140625" style="37" customWidth="1" outlineLevel="1"/>
    <col min="90" max="90" width="7.85546875" style="37" customWidth="1" outlineLevel="1"/>
    <col min="91" max="91" width="9" style="37" customWidth="1" outlineLevel="1"/>
    <col min="92" max="93" width="9.85546875" style="37" customWidth="1" outlineLevel="1"/>
    <col min="94" max="101" width="7.42578125" style="37" customWidth="1" outlineLevel="1"/>
    <col min="102" max="106" width="6.7109375" style="37" hidden="1" customWidth="1" outlineLevel="1"/>
    <col min="107" max="107" width="6.42578125" style="37" hidden="1" customWidth="1" outlineLevel="1"/>
    <col min="108" max="108" width="6.7109375" style="37" hidden="1" customWidth="1" outlineLevel="1"/>
    <col min="109" max="123" width="8" style="37" hidden="1" customWidth="1" outlineLevel="1"/>
    <col min="124" max="126" width="7.140625" style="37" hidden="1" customWidth="1" outlineLevel="1"/>
    <col min="127" max="127" width="4.28515625" style="37" hidden="1" customWidth="1" outlineLevel="1"/>
    <col min="128" max="128" width="13" style="39" hidden="1" customWidth="1"/>
    <col min="129" max="16384" width="9.140625" style="27"/>
  </cols>
  <sheetData>
    <row r="1" spans="1:139">
      <c r="B1" s="372"/>
      <c r="C1" s="372"/>
      <c r="I1" s="372"/>
    </row>
    <row r="2" spans="1:139">
      <c r="B2" s="372"/>
      <c r="C2" s="372"/>
      <c r="I2" s="372"/>
    </row>
    <row r="3" spans="1:139" s="17" customFormat="1" ht="15.75" customHeight="1">
      <c r="A3" s="15"/>
      <c r="B3" s="16"/>
      <c r="C3" s="16"/>
      <c r="D3" s="16"/>
      <c r="I3" s="18"/>
      <c r="J3" s="18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55"/>
      <c r="DZ3" s="20"/>
      <c r="EA3" s="20"/>
      <c r="EB3" s="20"/>
      <c r="EC3" s="20"/>
      <c r="ED3" s="20"/>
      <c r="EE3" s="20"/>
      <c r="EF3" s="20"/>
      <c r="EG3" s="20"/>
      <c r="EH3" s="20"/>
      <c r="EI3" s="20"/>
    </row>
    <row r="4" spans="1:139" s="28" customFormat="1" ht="23.25" customHeight="1">
      <c r="A4" s="23"/>
      <c r="B4" s="402" t="s">
        <v>307</v>
      </c>
      <c r="C4" s="404" t="s">
        <v>308</v>
      </c>
      <c r="D4" s="404" t="s">
        <v>309</v>
      </c>
      <c r="E4" s="404" t="s">
        <v>49</v>
      </c>
      <c r="F4" s="404" t="s">
        <v>4</v>
      </c>
      <c r="G4" s="391" t="s">
        <v>5</v>
      </c>
      <c r="H4" s="391" t="s">
        <v>6</v>
      </c>
      <c r="I4" s="391" t="s">
        <v>10</v>
      </c>
      <c r="J4" s="391" t="s">
        <v>310</v>
      </c>
      <c r="K4" s="391" t="s">
        <v>7</v>
      </c>
      <c r="L4" s="391" t="s">
        <v>8</v>
      </c>
      <c r="M4" s="391" t="s">
        <v>9</v>
      </c>
      <c r="N4" s="391"/>
      <c r="O4" s="391" t="s">
        <v>21</v>
      </c>
      <c r="P4" s="391" t="s">
        <v>22</v>
      </c>
      <c r="Q4" s="391" t="s">
        <v>18</v>
      </c>
      <c r="R4" s="391" t="s">
        <v>19</v>
      </c>
      <c r="S4" s="406" t="s">
        <v>11</v>
      </c>
      <c r="T4" s="391" t="s">
        <v>302</v>
      </c>
      <c r="U4" s="391" t="s">
        <v>13</v>
      </c>
      <c r="V4" s="391"/>
      <c r="W4" s="391"/>
      <c r="X4" s="391" t="s">
        <v>14</v>
      </c>
      <c r="Y4" s="391"/>
      <c r="Z4" s="391"/>
      <c r="AA4" s="391" t="s">
        <v>94</v>
      </c>
      <c r="AB4" s="391"/>
      <c r="AC4" s="391"/>
      <c r="AD4" s="391" t="s">
        <v>15</v>
      </c>
      <c r="AE4" s="391"/>
      <c r="AF4" s="391"/>
      <c r="AG4" s="391" t="s">
        <v>91</v>
      </c>
      <c r="AH4" s="391"/>
      <c r="AI4" s="391"/>
      <c r="AJ4" s="391" t="s">
        <v>93</v>
      </c>
      <c r="AK4" s="391"/>
      <c r="AL4" s="391"/>
      <c r="AM4" s="391" t="s">
        <v>1</v>
      </c>
      <c r="AN4" s="391"/>
      <c r="AO4" s="391"/>
      <c r="AP4" s="391" t="s">
        <v>16</v>
      </c>
      <c r="AQ4" s="391"/>
      <c r="AR4" s="391"/>
      <c r="AS4" s="391" t="s">
        <v>95</v>
      </c>
      <c r="AT4" s="391"/>
      <c r="AU4" s="391"/>
      <c r="AV4" s="391" t="s">
        <v>30</v>
      </c>
      <c r="AW4" s="391"/>
      <c r="AX4" s="391"/>
      <c r="AY4" s="391" t="s">
        <v>92</v>
      </c>
      <c r="AZ4" s="391"/>
      <c r="BA4" s="391"/>
      <c r="BB4" s="391" t="s">
        <v>17</v>
      </c>
      <c r="BC4" s="391"/>
      <c r="BD4" s="391"/>
      <c r="BE4" s="393" t="s">
        <v>69</v>
      </c>
      <c r="BF4" s="393"/>
      <c r="BG4" s="393"/>
      <c r="BH4" s="393" t="s">
        <v>70</v>
      </c>
      <c r="BI4" s="393"/>
      <c r="BJ4" s="398"/>
      <c r="BK4" s="408" t="s">
        <v>303</v>
      </c>
      <c r="BL4" s="408"/>
      <c r="BM4" s="408"/>
      <c r="BN4" s="396" t="s">
        <v>34</v>
      </c>
      <c r="BO4" s="396"/>
      <c r="BP4" s="396"/>
      <c r="BQ4" s="396"/>
      <c r="BR4" s="396"/>
      <c r="BS4" s="396" t="s">
        <v>35</v>
      </c>
      <c r="BT4" s="396"/>
      <c r="BU4" s="396"/>
      <c r="BV4" s="396"/>
      <c r="BW4" s="396"/>
      <c r="BX4" s="396" t="s">
        <v>36</v>
      </c>
      <c r="BY4" s="396"/>
      <c r="BZ4" s="396"/>
      <c r="CA4" s="396"/>
      <c r="CB4" s="396"/>
      <c r="CC4" s="414" t="s">
        <v>37</v>
      </c>
      <c r="CD4" s="414"/>
      <c r="CE4" s="414"/>
      <c r="CF4" s="414"/>
      <c r="CG4" s="414"/>
      <c r="CH4" s="394" t="s">
        <v>38</v>
      </c>
      <c r="CI4" s="394"/>
      <c r="CJ4" s="394"/>
      <c r="CK4" s="394"/>
      <c r="CL4" s="394"/>
      <c r="CM4" s="394"/>
      <c r="CN4" s="391" t="s">
        <v>39</v>
      </c>
      <c r="CO4" s="391"/>
      <c r="CP4" s="391"/>
      <c r="CQ4" s="391"/>
      <c r="CR4" s="391"/>
      <c r="CS4" s="397" t="s">
        <v>40</v>
      </c>
      <c r="CT4" s="393"/>
      <c r="CU4" s="393"/>
      <c r="CV4" s="393"/>
      <c r="CW4" s="398"/>
      <c r="CX4" s="399" t="s">
        <v>41</v>
      </c>
      <c r="CY4" s="400"/>
      <c r="CZ4" s="400"/>
      <c r="DA4" s="400"/>
      <c r="DB4" s="400"/>
      <c r="DC4" s="401"/>
      <c r="DD4" s="399" t="s">
        <v>42</v>
      </c>
      <c r="DE4" s="400"/>
      <c r="DF4" s="400"/>
      <c r="DG4" s="400"/>
      <c r="DH4" s="401"/>
      <c r="DI4" s="397" t="s">
        <v>43</v>
      </c>
      <c r="DJ4" s="393"/>
      <c r="DK4" s="393"/>
      <c r="DL4" s="393"/>
      <c r="DM4" s="398"/>
      <c r="DN4" s="396" t="s">
        <v>44</v>
      </c>
      <c r="DO4" s="396"/>
      <c r="DP4" s="396"/>
      <c r="DQ4" s="396"/>
      <c r="DR4" s="396"/>
      <c r="DS4" s="396" t="s">
        <v>45</v>
      </c>
      <c r="DT4" s="396"/>
      <c r="DU4" s="396"/>
      <c r="DV4" s="396"/>
      <c r="DW4" s="286"/>
      <c r="DX4" s="412" t="s">
        <v>99</v>
      </c>
      <c r="DY4" s="20"/>
      <c r="DZ4" s="20"/>
      <c r="EA4" s="20"/>
      <c r="EB4" s="20"/>
      <c r="EC4" s="20"/>
      <c r="ED4" s="20"/>
      <c r="EE4" s="20"/>
      <c r="EF4" s="20"/>
      <c r="EG4" s="20"/>
      <c r="EH4" s="20"/>
    </row>
    <row r="5" spans="1:139" s="28" customFormat="1" ht="35.1" customHeight="1">
      <c r="A5" s="23"/>
      <c r="B5" s="402"/>
      <c r="C5" s="404"/>
      <c r="D5" s="404"/>
      <c r="E5" s="404"/>
      <c r="F5" s="404"/>
      <c r="G5" s="391"/>
      <c r="H5" s="391"/>
      <c r="I5" s="391"/>
      <c r="J5" s="391"/>
      <c r="K5" s="391"/>
      <c r="L5" s="391"/>
      <c r="M5" s="391"/>
      <c r="N5" s="391"/>
      <c r="O5" s="391"/>
      <c r="P5" s="391"/>
      <c r="Q5" s="391"/>
      <c r="R5" s="391"/>
      <c r="S5" s="406"/>
      <c r="T5" s="391"/>
      <c r="U5" s="391" t="s">
        <v>97</v>
      </c>
      <c r="V5" s="391" t="s">
        <v>96</v>
      </c>
      <c r="W5" s="391" t="s">
        <v>98</v>
      </c>
      <c r="X5" s="391" t="s">
        <v>97</v>
      </c>
      <c r="Y5" s="391" t="s">
        <v>96</v>
      </c>
      <c r="Z5" s="391" t="s">
        <v>98</v>
      </c>
      <c r="AA5" s="391" t="s">
        <v>97</v>
      </c>
      <c r="AB5" s="391" t="s">
        <v>96</v>
      </c>
      <c r="AC5" s="391" t="s">
        <v>98</v>
      </c>
      <c r="AD5" s="391" t="s">
        <v>97</v>
      </c>
      <c r="AE5" s="391" t="s">
        <v>96</v>
      </c>
      <c r="AF5" s="391" t="s">
        <v>98</v>
      </c>
      <c r="AG5" s="391" t="s">
        <v>97</v>
      </c>
      <c r="AH5" s="391" t="s">
        <v>96</v>
      </c>
      <c r="AI5" s="391" t="s">
        <v>98</v>
      </c>
      <c r="AJ5" s="391" t="s">
        <v>97</v>
      </c>
      <c r="AK5" s="391" t="s">
        <v>96</v>
      </c>
      <c r="AL5" s="391" t="s">
        <v>98</v>
      </c>
      <c r="AM5" s="391" t="s">
        <v>97</v>
      </c>
      <c r="AN5" s="391" t="s">
        <v>96</v>
      </c>
      <c r="AO5" s="391" t="s">
        <v>98</v>
      </c>
      <c r="AP5" s="391" t="s">
        <v>97</v>
      </c>
      <c r="AQ5" s="391" t="s">
        <v>96</v>
      </c>
      <c r="AR5" s="391" t="s">
        <v>98</v>
      </c>
      <c r="AS5" s="391" t="s">
        <v>97</v>
      </c>
      <c r="AT5" s="391" t="s">
        <v>96</v>
      </c>
      <c r="AU5" s="391" t="s">
        <v>98</v>
      </c>
      <c r="AV5" s="391" t="s">
        <v>97</v>
      </c>
      <c r="AW5" s="391" t="s">
        <v>96</v>
      </c>
      <c r="AX5" s="391" t="s">
        <v>98</v>
      </c>
      <c r="AY5" s="391" t="s">
        <v>97</v>
      </c>
      <c r="AZ5" s="391" t="s">
        <v>96</v>
      </c>
      <c r="BA5" s="391" t="s">
        <v>98</v>
      </c>
      <c r="BB5" s="391" t="s">
        <v>97</v>
      </c>
      <c r="BC5" s="391" t="s">
        <v>96</v>
      </c>
      <c r="BD5" s="391" t="s">
        <v>98</v>
      </c>
      <c r="BE5" s="398" t="s">
        <v>97</v>
      </c>
      <c r="BF5" s="394" t="s">
        <v>96</v>
      </c>
      <c r="BG5" s="392" t="s">
        <v>98</v>
      </c>
      <c r="BH5" s="394" t="s">
        <v>97</v>
      </c>
      <c r="BI5" s="394" t="s">
        <v>96</v>
      </c>
      <c r="BJ5" s="392" t="s">
        <v>98</v>
      </c>
      <c r="BK5" s="409" t="s">
        <v>304</v>
      </c>
      <c r="BL5" s="409" t="s">
        <v>305</v>
      </c>
      <c r="BM5" s="409" t="s">
        <v>306</v>
      </c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7">
        <v>44256</v>
      </c>
      <c r="BY5" s="87">
        <f>BX6+1</f>
        <v>44263</v>
      </c>
      <c r="BZ5" s="87">
        <f t="shared" ref="BZ5:DV5" si="0">BY6+1</f>
        <v>44270</v>
      </c>
      <c r="CA5" s="87">
        <f t="shared" si="0"/>
        <v>44277</v>
      </c>
      <c r="CB5" s="87">
        <f t="shared" si="0"/>
        <v>44284</v>
      </c>
      <c r="CC5" s="87">
        <f t="shared" si="0"/>
        <v>44287</v>
      </c>
      <c r="CD5" s="87">
        <f t="shared" si="0"/>
        <v>44291</v>
      </c>
      <c r="CE5" s="87">
        <f t="shared" si="0"/>
        <v>44298</v>
      </c>
      <c r="CF5" s="87">
        <f t="shared" si="0"/>
        <v>44305</v>
      </c>
      <c r="CG5" s="87">
        <f t="shared" si="0"/>
        <v>44312</v>
      </c>
      <c r="CH5" s="87">
        <f t="shared" si="0"/>
        <v>44317</v>
      </c>
      <c r="CI5" s="87">
        <f t="shared" si="0"/>
        <v>44319</v>
      </c>
      <c r="CJ5" s="87">
        <f t="shared" si="0"/>
        <v>44326</v>
      </c>
      <c r="CK5" s="87">
        <f t="shared" si="0"/>
        <v>44333</v>
      </c>
      <c r="CL5" s="87">
        <f t="shared" si="0"/>
        <v>44340</v>
      </c>
      <c r="CM5" s="87">
        <f t="shared" si="0"/>
        <v>44347</v>
      </c>
      <c r="CN5" s="87">
        <f t="shared" si="0"/>
        <v>44348</v>
      </c>
      <c r="CO5" s="87">
        <f t="shared" si="0"/>
        <v>44354</v>
      </c>
      <c r="CP5" s="87">
        <f t="shared" si="0"/>
        <v>44361</v>
      </c>
      <c r="CQ5" s="87">
        <f t="shared" si="0"/>
        <v>44368</v>
      </c>
      <c r="CR5" s="87">
        <f t="shared" si="0"/>
        <v>44375</v>
      </c>
      <c r="CS5" s="87">
        <f t="shared" si="0"/>
        <v>44378</v>
      </c>
      <c r="CT5" s="87">
        <f>CS6+1</f>
        <v>44382</v>
      </c>
      <c r="CU5" s="87">
        <f t="shared" si="0"/>
        <v>44389</v>
      </c>
      <c r="CV5" s="87">
        <f t="shared" si="0"/>
        <v>44396</v>
      </c>
      <c r="CW5" s="87">
        <f t="shared" si="0"/>
        <v>44403</v>
      </c>
      <c r="CX5" s="87">
        <f t="shared" si="0"/>
        <v>44409</v>
      </c>
      <c r="CY5" s="87">
        <f t="shared" si="0"/>
        <v>44410</v>
      </c>
      <c r="CZ5" s="87">
        <f t="shared" si="0"/>
        <v>44417</v>
      </c>
      <c r="DA5" s="87">
        <f t="shared" si="0"/>
        <v>44424</v>
      </c>
      <c r="DB5" s="87">
        <f t="shared" si="0"/>
        <v>44431</v>
      </c>
      <c r="DC5" s="87">
        <f t="shared" si="0"/>
        <v>44438</v>
      </c>
      <c r="DD5" s="87">
        <f t="shared" si="0"/>
        <v>44440</v>
      </c>
      <c r="DE5" s="87">
        <f t="shared" si="0"/>
        <v>44445</v>
      </c>
      <c r="DF5" s="87">
        <f t="shared" si="0"/>
        <v>44452</v>
      </c>
      <c r="DG5" s="87">
        <f t="shared" si="0"/>
        <v>44459</v>
      </c>
      <c r="DH5" s="87">
        <f t="shared" si="0"/>
        <v>44466</v>
      </c>
      <c r="DI5" s="87">
        <f t="shared" si="0"/>
        <v>44470</v>
      </c>
      <c r="DJ5" s="87">
        <f t="shared" si="0"/>
        <v>44473</v>
      </c>
      <c r="DK5" s="87">
        <f t="shared" si="0"/>
        <v>44480</v>
      </c>
      <c r="DL5" s="87">
        <f t="shared" si="0"/>
        <v>44487</v>
      </c>
      <c r="DM5" s="87">
        <f t="shared" si="0"/>
        <v>44494</v>
      </c>
      <c r="DN5" s="87">
        <f t="shared" si="0"/>
        <v>44501</v>
      </c>
      <c r="DO5" s="87">
        <f t="shared" si="0"/>
        <v>44508</v>
      </c>
      <c r="DP5" s="87">
        <f t="shared" si="0"/>
        <v>44515</v>
      </c>
      <c r="DQ5" s="87">
        <f t="shared" si="0"/>
        <v>44522</v>
      </c>
      <c r="DR5" s="87">
        <f t="shared" si="0"/>
        <v>44529</v>
      </c>
      <c r="DS5" s="87">
        <f t="shared" si="0"/>
        <v>44531</v>
      </c>
      <c r="DT5" s="87">
        <f t="shared" si="0"/>
        <v>44536</v>
      </c>
      <c r="DU5" s="87">
        <f t="shared" si="0"/>
        <v>44543</v>
      </c>
      <c r="DV5" s="87">
        <f t="shared" si="0"/>
        <v>44550</v>
      </c>
      <c r="DW5" s="287"/>
      <c r="DX5" s="412"/>
      <c r="DY5" s="20"/>
      <c r="DZ5" s="20"/>
      <c r="EA5" s="20"/>
      <c r="EB5" s="20"/>
      <c r="EC5" s="20"/>
      <c r="ED5" s="20"/>
      <c r="EE5" s="20"/>
      <c r="EF5" s="20"/>
      <c r="EG5" s="20"/>
      <c r="EH5" s="20"/>
    </row>
    <row r="6" spans="1:139" s="28" customFormat="1" ht="35.1" customHeight="1">
      <c r="A6" s="29"/>
      <c r="B6" s="403"/>
      <c r="C6" s="405"/>
      <c r="D6" s="405"/>
      <c r="E6" s="405"/>
      <c r="F6" s="405"/>
      <c r="G6" s="392"/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392"/>
      <c r="S6" s="407"/>
      <c r="T6" s="392"/>
      <c r="U6" s="392"/>
      <c r="V6" s="392"/>
      <c r="W6" s="392"/>
      <c r="X6" s="392"/>
      <c r="Y6" s="392"/>
      <c r="Z6" s="392"/>
      <c r="AA6" s="392"/>
      <c r="AB6" s="392"/>
      <c r="AC6" s="392"/>
      <c r="AD6" s="392"/>
      <c r="AE6" s="392"/>
      <c r="AF6" s="392"/>
      <c r="AG6" s="392"/>
      <c r="AH6" s="392"/>
      <c r="AI6" s="392"/>
      <c r="AJ6" s="392"/>
      <c r="AK6" s="392"/>
      <c r="AL6" s="392"/>
      <c r="AM6" s="392"/>
      <c r="AN6" s="392"/>
      <c r="AO6" s="392"/>
      <c r="AP6" s="392"/>
      <c r="AQ6" s="392"/>
      <c r="AR6" s="392"/>
      <c r="AS6" s="392"/>
      <c r="AT6" s="392"/>
      <c r="AU6" s="392"/>
      <c r="AV6" s="392"/>
      <c r="AW6" s="392"/>
      <c r="AX6" s="392"/>
      <c r="AY6" s="392"/>
      <c r="AZ6" s="392"/>
      <c r="BA6" s="392"/>
      <c r="BB6" s="392"/>
      <c r="BC6" s="392"/>
      <c r="BD6" s="392"/>
      <c r="BE6" s="411"/>
      <c r="BF6" s="392"/>
      <c r="BG6" s="395"/>
      <c r="BH6" s="392"/>
      <c r="BI6" s="392"/>
      <c r="BJ6" s="395"/>
      <c r="BK6" s="410"/>
      <c r="BL6" s="410"/>
      <c r="BM6" s="410"/>
      <c r="BN6" s="373"/>
      <c r="BO6" s="373"/>
      <c r="BP6" s="373"/>
      <c r="BQ6" s="373"/>
      <c r="BR6" s="373"/>
      <c r="BS6" s="373"/>
      <c r="BT6" s="373"/>
      <c r="BU6" s="373"/>
      <c r="BV6" s="373"/>
      <c r="BW6" s="373"/>
      <c r="BX6" s="374">
        <f>BX5+6</f>
        <v>44262</v>
      </c>
      <c r="BY6" s="374">
        <f>BY5+6</f>
        <v>44269</v>
      </c>
      <c r="BZ6" s="374">
        <f t="shared" ref="BZ6:DV6" si="1">BZ5+6</f>
        <v>44276</v>
      </c>
      <c r="CA6" s="374">
        <f t="shared" si="1"/>
        <v>44283</v>
      </c>
      <c r="CB6" s="374">
        <v>44286</v>
      </c>
      <c r="CC6" s="374">
        <v>44290</v>
      </c>
      <c r="CD6" s="374">
        <f t="shared" si="1"/>
        <v>44297</v>
      </c>
      <c r="CE6" s="374">
        <f t="shared" si="1"/>
        <v>44304</v>
      </c>
      <c r="CF6" s="374">
        <f t="shared" si="1"/>
        <v>44311</v>
      </c>
      <c r="CG6" s="374">
        <v>44316</v>
      </c>
      <c r="CH6" s="374">
        <v>44318</v>
      </c>
      <c r="CI6" s="374">
        <f t="shared" si="1"/>
        <v>44325</v>
      </c>
      <c r="CJ6" s="374">
        <f t="shared" si="1"/>
        <v>44332</v>
      </c>
      <c r="CK6" s="374">
        <f t="shared" si="1"/>
        <v>44339</v>
      </c>
      <c r="CL6" s="374">
        <f t="shared" si="1"/>
        <v>44346</v>
      </c>
      <c r="CM6" s="374">
        <v>44347</v>
      </c>
      <c r="CN6" s="374">
        <v>44353</v>
      </c>
      <c r="CO6" s="374">
        <f t="shared" si="1"/>
        <v>44360</v>
      </c>
      <c r="CP6" s="374">
        <f t="shared" si="1"/>
        <v>44367</v>
      </c>
      <c r="CQ6" s="374">
        <f t="shared" si="1"/>
        <v>44374</v>
      </c>
      <c r="CR6" s="374">
        <v>44377</v>
      </c>
      <c r="CS6" s="374">
        <v>44381</v>
      </c>
      <c r="CT6" s="374">
        <f t="shared" si="1"/>
        <v>44388</v>
      </c>
      <c r="CU6" s="374">
        <f t="shared" si="1"/>
        <v>44395</v>
      </c>
      <c r="CV6" s="374">
        <f t="shared" si="1"/>
        <v>44402</v>
      </c>
      <c r="CW6" s="374">
        <v>44408</v>
      </c>
      <c r="CX6" s="87">
        <v>44409</v>
      </c>
      <c r="CY6" s="87">
        <f t="shared" si="1"/>
        <v>44416</v>
      </c>
      <c r="CZ6" s="87">
        <f t="shared" si="1"/>
        <v>44423</v>
      </c>
      <c r="DA6" s="87">
        <f t="shared" si="1"/>
        <v>44430</v>
      </c>
      <c r="DB6" s="87">
        <f t="shared" si="1"/>
        <v>44437</v>
      </c>
      <c r="DC6" s="87">
        <v>44439</v>
      </c>
      <c r="DD6" s="87">
        <v>44444</v>
      </c>
      <c r="DE6" s="87">
        <f t="shared" si="1"/>
        <v>44451</v>
      </c>
      <c r="DF6" s="87">
        <f t="shared" si="1"/>
        <v>44458</v>
      </c>
      <c r="DG6" s="87">
        <f t="shared" si="1"/>
        <v>44465</v>
      </c>
      <c r="DH6" s="87">
        <v>44469</v>
      </c>
      <c r="DI6" s="87">
        <v>44472</v>
      </c>
      <c r="DJ6" s="87">
        <f t="shared" si="1"/>
        <v>44479</v>
      </c>
      <c r="DK6" s="87">
        <f t="shared" si="1"/>
        <v>44486</v>
      </c>
      <c r="DL6" s="87">
        <f t="shared" si="1"/>
        <v>44493</v>
      </c>
      <c r="DM6" s="87">
        <f t="shared" si="1"/>
        <v>44500</v>
      </c>
      <c r="DN6" s="87">
        <f t="shared" si="1"/>
        <v>44507</v>
      </c>
      <c r="DO6" s="87">
        <f t="shared" si="1"/>
        <v>44514</v>
      </c>
      <c r="DP6" s="87">
        <f t="shared" si="1"/>
        <v>44521</v>
      </c>
      <c r="DQ6" s="87">
        <f t="shared" si="1"/>
        <v>44528</v>
      </c>
      <c r="DR6" s="87">
        <v>44530</v>
      </c>
      <c r="DS6" s="87">
        <v>44535</v>
      </c>
      <c r="DT6" s="87">
        <f t="shared" si="1"/>
        <v>44542</v>
      </c>
      <c r="DU6" s="87">
        <f t="shared" si="1"/>
        <v>44549</v>
      </c>
      <c r="DV6" s="87">
        <f t="shared" si="1"/>
        <v>44556</v>
      </c>
      <c r="DW6" s="287"/>
      <c r="DX6" s="412"/>
      <c r="DY6" s="20"/>
      <c r="DZ6" s="20"/>
      <c r="EA6" s="20"/>
      <c r="EB6" s="20"/>
      <c r="EC6" s="20"/>
      <c r="ED6" s="20"/>
      <c r="EE6" s="20"/>
      <c r="EF6" s="20"/>
      <c r="EG6" s="20"/>
      <c r="EH6" s="20"/>
    </row>
    <row r="7" spans="1:139" s="159" customFormat="1" ht="57.75" customHeight="1">
      <c r="A7" s="154"/>
      <c r="B7" s="375" t="s">
        <v>311</v>
      </c>
      <c r="C7" s="375" t="s">
        <v>312</v>
      </c>
      <c r="D7" s="375" t="s">
        <v>312</v>
      </c>
      <c r="E7" s="375" t="s">
        <v>312</v>
      </c>
      <c r="F7" s="375" t="s">
        <v>312</v>
      </c>
      <c r="G7" s="375" t="s">
        <v>312</v>
      </c>
      <c r="H7" s="375" t="s">
        <v>312</v>
      </c>
      <c r="I7" s="375" t="s">
        <v>312</v>
      </c>
      <c r="J7" s="375" t="s">
        <v>312</v>
      </c>
      <c r="K7" s="375" t="s">
        <v>312</v>
      </c>
      <c r="L7" s="375" t="s">
        <v>312</v>
      </c>
      <c r="M7" s="375" t="s">
        <v>312</v>
      </c>
      <c r="N7" s="375" t="s">
        <v>312</v>
      </c>
      <c r="O7" s="375" t="s">
        <v>312</v>
      </c>
      <c r="P7" s="375" t="s">
        <v>312</v>
      </c>
      <c r="Q7" s="375" t="s">
        <v>312</v>
      </c>
      <c r="R7" s="375" t="s">
        <v>312</v>
      </c>
      <c r="S7" s="375" t="s">
        <v>312</v>
      </c>
      <c r="T7" s="375" t="s">
        <v>312</v>
      </c>
      <c r="U7" s="375" t="s">
        <v>312</v>
      </c>
      <c r="V7" s="375" t="s">
        <v>312</v>
      </c>
      <c r="W7" s="375" t="s">
        <v>312</v>
      </c>
      <c r="X7" s="375" t="s">
        <v>312</v>
      </c>
      <c r="Y7" s="375" t="s">
        <v>312</v>
      </c>
      <c r="Z7" s="375" t="s">
        <v>312</v>
      </c>
      <c r="AA7" s="375" t="s">
        <v>312</v>
      </c>
      <c r="AB7" s="375" t="s">
        <v>312</v>
      </c>
      <c r="AC7" s="375" t="s">
        <v>312</v>
      </c>
      <c r="AD7" s="375" t="s">
        <v>312</v>
      </c>
      <c r="AE7" s="375" t="s">
        <v>312</v>
      </c>
      <c r="AF7" s="375" t="s">
        <v>312</v>
      </c>
      <c r="AG7" s="375" t="s">
        <v>312</v>
      </c>
      <c r="AH7" s="375" t="s">
        <v>312</v>
      </c>
      <c r="AI7" s="375" t="s">
        <v>312</v>
      </c>
      <c r="AJ7" s="375" t="s">
        <v>312</v>
      </c>
      <c r="AK7" s="375" t="s">
        <v>312</v>
      </c>
      <c r="AL7" s="375" t="s">
        <v>312</v>
      </c>
      <c r="AM7" s="375" t="s">
        <v>312</v>
      </c>
      <c r="AN7" s="375" t="s">
        <v>312</v>
      </c>
      <c r="AO7" s="375" t="s">
        <v>312</v>
      </c>
      <c r="AP7" s="375" t="s">
        <v>312</v>
      </c>
      <c r="AQ7" s="375" t="s">
        <v>312</v>
      </c>
      <c r="AR7" s="375" t="s">
        <v>312</v>
      </c>
      <c r="AS7" s="375" t="s">
        <v>312</v>
      </c>
      <c r="AT7" s="375" t="s">
        <v>312</v>
      </c>
      <c r="AU7" s="375" t="s">
        <v>312</v>
      </c>
      <c r="AV7" s="375" t="s">
        <v>312</v>
      </c>
      <c r="AW7" s="375" t="s">
        <v>312</v>
      </c>
      <c r="AX7" s="375" t="s">
        <v>312</v>
      </c>
      <c r="AY7" s="375" t="s">
        <v>312</v>
      </c>
      <c r="AZ7" s="375" t="s">
        <v>312</v>
      </c>
      <c r="BA7" s="375" t="s">
        <v>312</v>
      </c>
      <c r="BB7" s="375" t="s">
        <v>312</v>
      </c>
      <c r="BC7" s="375" t="s">
        <v>312</v>
      </c>
      <c r="BD7" s="375" t="s">
        <v>312</v>
      </c>
      <c r="BE7" s="375" t="s">
        <v>312</v>
      </c>
      <c r="BF7" s="375" t="s">
        <v>312</v>
      </c>
      <c r="BG7" s="375" t="s">
        <v>312</v>
      </c>
      <c r="BH7" s="375" t="s">
        <v>312</v>
      </c>
      <c r="BI7" s="375" t="s">
        <v>312</v>
      </c>
      <c r="BJ7" s="375" t="s">
        <v>312</v>
      </c>
      <c r="BK7" s="375" t="s">
        <v>312</v>
      </c>
      <c r="BL7" s="375" t="s">
        <v>312</v>
      </c>
      <c r="BM7" s="375" t="s">
        <v>312</v>
      </c>
      <c r="BN7" s="375" t="s">
        <v>312</v>
      </c>
      <c r="BO7" s="375" t="s">
        <v>312</v>
      </c>
      <c r="BP7" s="375" t="s">
        <v>312</v>
      </c>
      <c r="BQ7" s="375" t="s">
        <v>312</v>
      </c>
      <c r="BR7" s="375" t="s">
        <v>312</v>
      </c>
      <c r="BS7" s="375" t="s">
        <v>312</v>
      </c>
      <c r="BT7" s="375" t="s">
        <v>312</v>
      </c>
      <c r="BU7" s="375" t="s">
        <v>312</v>
      </c>
      <c r="BV7" s="375" t="s">
        <v>312</v>
      </c>
      <c r="BW7" s="375" t="s">
        <v>312</v>
      </c>
      <c r="BX7" s="375" t="s">
        <v>312</v>
      </c>
      <c r="BY7" s="375" t="s">
        <v>312</v>
      </c>
      <c r="BZ7" s="375" t="s">
        <v>312</v>
      </c>
      <c r="CA7" s="375" t="s">
        <v>312</v>
      </c>
      <c r="CB7" s="375" t="s">
        <v>312</v>
      </c>
      <c r="CC7" s="375" t="s">
        <v>312</v>
      </c>
      <c r="CD7" s="375" t="s">
        <v>312</v>
      </c>
      <c r="CE7" s="375" t="s">
        <v>312</v>
      </c>
      <c r="CF7" s="375" t="s">
        <v>312</v>
      </c>
      <c r="CG7" s="375" t="s">
        <v>312</v>
      </c>
      <c r="CH7" s="375" t="s">
        <v>312</v>
      </c>
      <c r="CI7" s="375" t="s">
        <v>312</v>
      </c>
      <c r="CJ7" s="375" t="s">
        <v>312</v>
      </c>
      <c r="CK7" s="375" t="s">
        <v>312</v>
      </c>
      <c r="CL7" s="375" t="s">
        <v>312</v>
      </c>
      <c r="CM7" s="375" t="s">
        <v>312</v>
      </c>
      <c r="CN7" s="375" t="s">
        <v>312</v>
      </c>
      <c r="CO7" s="375" t="s">
        <v>312</v>
      </c>
      <c r="CP7" s="375" t="s">
        <v>312</v>
      </c>
      <c r="CQ7" s="375" t="s">
        <v>312</v>
      </c>
      <c r="CR7" s="375" t="s">
        <v>312</v>
      </c>
      <c r="CS7" s="375" t="s">
        <v>312</v>
      </c>
      <c r="CT7" s="375" t="s">
        <v>312</v>
      </c>
      <c r="CU7" s="375" t="s">
        <v>312</v>
      </c>
      <c r="CV7" s="375" t="s">
        <v>312</v>
      </c>
      <c r="CW7" s="375" t="s">
        <v>312</v>
      </c>
      <c r="CX7" s="32" t="e">
        <f>#REF!</f>
        <v>#REF!</v>
      </c>
      <c r="CY7" s="32" t="e">
        <f>#REF!</f>
        <v>#REF!</v>
      </c>
      <c r="CZ7" s="32" t="e">
        <f>#REF!</f>
        <v>#REF!</v>
      </c>
      <c r="DA7" s="32" t="e">
        <f>#REF!</f>
        <v>#REF!</v>
      </c>
      <c r="DB7" s="32" t="e">
        <f>#REF!</f>
        <v>#REF!</v>
      </c>
      <c r="DC7" s="32" t="e">
        <f>#REF!</f>
        <v>#REF!</v>
      </c>
      <c r="DD7" s="32" t="e">
        <f>#REF!</f>
        <v>#REF!</v>
      </c>
      <c r="DE7" s="32" t="e">
        <f>#REF!</f>
        <v>#REF!</v>
      </c>
      <c r="DF7" s="32" t="e">
        <f>#REF!</f>
        <v>#REF!</v>
      </c>
      <c r="DG7" s="32" t="e">
        <f>#REF!</f>
        <v>#REF!</v>
      </c>
      <c r="DH7" s="32" t="e">
        <f>#REF!</f>
        <v>#REF!</v>
      </c>
      <c r="DI7" s="32" t="e">
        <f>#REF!</f>
        <v>#REF!</v>
      </c>
      <c r="DJ7" s="32" t="e">
        <f>#REF!</f>
        <v>#REF!</v>
      </c>
      <c r="DK7" s="32" t="e">
        <f>#REF!</f>
        <v>#REF!</v>
      </c>
      <c r="DL7" s="32" t="e">
        <f>#REF!</f>
        <v>#REF!</v>
      </c>
      <c r="DM7" s="32" t="e">
        <f>#REF!</f>
        <v>#REF!</v>
      </c>
      <c r="DN7" s="32" t="e">
        <f>#REF!</f>
        <v>#REF!</v>
      </c>
      <c r="DO7" s="32" t="e">
        <f>#REF!</f>
        <v>#REF!</v>
      </c>
      <c r="DP7" s="32" t="e">
        <f>#REF!</f>
        <v>#REF!</v>
      </c>
      <c r="DQ7" s="32" t="e">
        <f>#REF!</f>
        <v>#REF!</v>
      </c>
      <c r="DR7" s="32" t="e">
        <f>#REF!</f>
        <v>#REF!</v>
      </c>
      <c r="DS7" s="32" t="e">
        <f>#REF!</f>
        <v>#REF!</v>
      </c>
      <c r="DT7" s="32" t="e">
        <f>#REF!</f>
        <v>#REF!</v>
      </c>
      <c r="DU7" s="32" t="e">
        <f>#REF!</f>
        <v>#REF!</v>
      </c>
      <c r="DV7" s="32" t="e">
        <f>#REF!</f>
        <v>#REF!</v>
      </c>
      <c r="DW7" s="288">
        <f>SUM(CC7:CN7)</f>
        <v>0</v>
      </c>
      <c r="DX7" s="369">
        <f>SUM(BX7:CN7)</f>
        <v>0</v>
      </c>
      <c r="DY7" s="93"/>
      <c r="DZ7" s="93"/>
      <c r="EA7" s="93"/>
      <c r="EB7" s="93"/>
      <c r="EC7" s="93"/>
      <c r="ED7" s="93"/>
      <c r="EE7" s="93"/>
      <c r="EF7" s="93"/>
      <c r="EG7" s="93"/>
    </row>
    <row r="8" spans="1:139" s="25" customFormat="1" ht="57.75" customHeight="1">
      <c r="A8" s="154"/>
      <c r="B8" s="375"/>
      <c r="C8" s="375"/>
      <c r="D8" s="375"/>
      <c r="E8" s="388"/>
      <c r="F8" s="388"/>
      <c r="G8" s="389"/>
      <c r="H8" s="377"/>
      <c r="I8" s="377"/>
      <c r="J8" s="377"/>
      <c r="K8" s="375"/>
      <c r="L8" s="375"/>
      <c r="M8" s="375"/>
      <c r="N8" s="375"/>
      <c r="O8" s="378"/>
      <c r="P8" s="378"/>
      <c r="Q8" s="379"/>
      <c r="R8" s="378"/>
      <c r="S8" s="380"/>
      <c r="T8" s="381"/>
      <c r="U8" s="379"/>
      <c r="V8" s="379"/>
      <c r="W8" s="380"/>
      <c r="X8" s="378"/>
      <c r="Y8" s="382"/>
      <c r="Z8" s="380"/>
      <c r="AA8" s="382"/>
      <c r="AB8" s="382"/>
      <c r="AC8" s="380"/>
      <c r="AD8" s="378"/>
      <c r="AE8" s="382"/>
      <c r="AF8" s="380"/>
      <c r="AG8" s="380"/>
      <c r="AH8" s="380"/>
      <c r="AI8" s="380"/>
      <c r="AJ8" s="382"/>
      <c r="AK8" s="382"/>
      <c r="AL8" s="380"/>
      <c r="AM8" s="380"/>
      <c r="AN8" s="380"/>
      <c r="AO8" s="380"/>
      <c r="AP8" s="382"/>
      <c r="AQ8" s="382"/>
      <c r="AR8" s="380"/>
      <c r="AS8" s="379"/>
      <c r="AT8" s="379"/>
      <c r="AU8" s="380"/>
      <c r="AV8" s="379"/>
      <c r="AW8" s="379"/>
      <c r="AX8" s="380"/>
      <c r="AY8" s="379"/>
      <c r="AZ8" s="379"/>
      <c r="BA8" s="380"/>
      <c r="BB8" s="379"/>
      <c r="BC8" s="379"/>
      <c r="BD8" s="380"/>
      <c r="BE8" s="382"/>
      <c r="BF8" s="382"/>
      <c r="BG8" s="380"/>
      <c r="BH8" s="379"/>
      <c r="BI8" s="379"/>
      <c r="BJ8" s="380"/>
      <c r="BK8" s="380"/>
      <c r="BL8" s="383"/>
      <c r="BM8" s="384"/>
      <c r="BN8" s="385"/>
      <c r="BO8" s="385"/>
      <c r="BP8" s="385"/>
      <c r="BQ8" s="385"/>
      <c r="BR8" s="385"/>
      <c r="BS8" s="385"/>
      <c r="BT8" s="385"/>
      <c r="BU8" s="385"/>
      <c r="BV8" s="385"/>
      <c r="BW8" s="385"/>
      <c r="BX8" s="386"/>
      <c r="BY8" s="386"/>
      <c r="BZ8" s="386"/>
      <c r="CA8" s="386"/>
      <c r="CB8" s="386"/>
      <c r="CC8" s="387"/>
      <c r="CD8" s="387"/>
      <c r="CE8" s="387"/>
      <c r="CF8" s="387"/>
      <c r="CG8" s="387"/>
      <c r="CH8" s="387"/>
      <c r="CI8" s="387"/>
      <c r="CJ8" s="387"/>
      <c r="CK8" s="387"/>
      <c r="CL8" s="387"/>
      <c r="CM8" s="387"/>
      <c r="CN8" s="387"/>
      <c r="CO8" s="386"/>
      <c r="CP8" s="386"/>
      <c r="CQ8" s="386"/>
      <c r="CR8" s="386"/>
      <c r="CS8" s="386"/>
      <c r="CT8" s="386"/>
      <c r="CU8" s="386"/>
      <c r="CV8" s="386"/>
      <c r="CW8" s="386"/>
      <c r="CX8" s="32" t="e">
        <f>#REF!</f>
        <v>#REF!</v>
      </c>
      <c r="CY8" s="32" t="e">
        <f>#REF!</f>
        <v>#REF!</v>
      </c>
      <c r="CZ8" s="32" t="e">
        <f>#REF!</f>
        <v>#REF!</v>
      </c>
      <c r="DA8" s="32" t="e">
        <f>#REF!</f>
        <v>#REF!</v>
      </c>
      <c r="DB8" s="32" t="e">
        <f>#REF!</f>
        <v>#REF!</v>
      </c>
      <c r="DC8" s="32" t="e">
        <f>#REF!</f>
        <v>#REF!</v>
      </c>
      <c r="DD8" s="32" t="e">
        <f>#REF!</f>
        <v>#REF!</v>
      </c>
      <c r="DE8" s="32" t="e">
        <f>#REF!</f>
        <v>#REF!</v>
      </c>
      <c r="DF8" s="32" t="e">
        <f>#REF!</f>
        <v>#REF!</v>
      </c>
      <c r="DG8" s="32" t="e">
        <f>#REF!</f>
        <v>#REF!</v>
      </c>
      <c r="DH8" s="32" t="e">
        <f>#REF!</f>
        <v>#REF!</v>
      </c>
      <c r="DI8" s="32" t="e">
        <f>#REF!</f>
        <v>#REF!</v>
      </c>
      <c r="DJ8" s="32" t="e">
        <f>#REF!</f>
        <v>#REF!</v>
      </c>
      <c r="DK8" s="32" t="e">
        <f>#REF!</f>
        <v>#REF!</v>
      </c>
      <c r="DL8" s="32" t="e">
        <f>#REF!</f>
        <v>#REF!</v>
      </c>
      <c r="DM8" s="32" t="e">
        <f>#REF!</f>
        <v>#REF!</v>
      </c>
      <c r="DN8" s="32" t="e">
        <f>#REF!</f>
        <v>#REF!</v>
      </c>
      <c r="DO8" s="32" t="e">
        <f>#REF!</f>
        <v>#REF!</v>
      </c>
      <c r="DP8" s="32" t="e">
        <f>#REF!</f>
        <v>#REF!</v>
      </c>
      <c r="DQ8" s="32" t="e">
        <f>#REF!</f>
        <v>#REF!</v>
      </c>
      <c r="DR8" s="32" t="e">
        <f>#REF!</f>
        <v>#REF!</v>
      </c>
      <c r="DS8" s="32" t="e">
        <f>#REF!</f>
        <v>#REF!</v>
      </c>
      <c r="DT8" s="32" t="e">
        <f>#REF!</f>
        <v>#REF!</v>
      </c>
      <c r="DU8" s="32" t="e">
        <f>#REF!</f>
        <v>#REF!</v>
      </c>
      <c r="DV8" s="32" t="e">
        <f>#REF!</f>
        <v>#REF!</v>
      </c>
      <c r="DW8" s="288">
        <f t="shared" ref="DW8:DW11" si="2">SUM(CC8:CN8)</f>
        <v>0</v>
      </c>
      <c r="DX8" s="369">
        <f>SUM(BX8:CN8)</f>
        <v>0</v>
      </c>
      <c r="DY8" s="20"/>
      <c r="DZ8" s="20"/>
      <c r="EA8" s="20"/>
      <c r="EB8" s="20"/>
      <c r="EC8" s="20"/>
      <c r="ED8" s="20"/>
      <c r="EE8" s="20"/>
      <c r="EF8" s="20"/>
      <c r="EG8" s="20"/>
      <c r="EH8" s="20"/>
    </row>
    <row r="9" spans="1:139" s="25" customFormat="1" ht="57.75" customHeight="1" outlineLevel="1">
      <c r="A9" s="154"/>
      <c r="B9" s="375"/>
      <c r="C9" s="375"/>
      <c r="D9" s="375"/>
      <c r="E9" s="375"/>
      <c r="F9" s="375"/>
      <c r="G9" s="376"/>
      <c r="H9" s="377"/>
      <c r="I9" s="377"/>
      <c r="J9" s="377"/>
      <c r="K9" s="375"/>
      <c r="L9" s="375"/>
      <c r="M9" s="375"/>
      <c r="N9" s="375"/>
      <c r="O9" s="378"/>
      <c r="P9" s="378"/>
      <c r="Q9" s="379"/>
      <c r="R9" s="378"/>
      <c r="S9" s="380"/>
      <c r="T9" s="381"/>
      <c r="U9" s="379"/>
      <c r="V9" s="379"/>
      <c r="W9" s="380"/>
      <c r="X9" s="378"/>
      <c r="Y9" s="382"/>
      <c r="Z9" s="380"/>
      <c r="AA9" s="382"/>
      <c r="AB9" s="382"/>
      <c r="AC9" s="380"/>
      <c r="AD9" s="378"/>
      <c r="AE9" s="382"/>
      <c r="AF9" s="380"/>
      <c r="AG9" s="380"/>
      <c r="AH9" s="380"/>
      <c r="AI9" s="380"/>
      <c r="AJ9" s="382"/>
      <c r="AK9" s="382"/>
      <c r="AL9" s="380"/>
      <c r="AM9" s="380"/>
      <c r="AN9" s="380"/>
      <c r="AO9" s="380"/>
      <c r="AP9" s="382"/>
      <c r="AQ9" s="382"/>
      <c r="AR9" s="380"/>
      <c r="AS9" s="379"/>
      <c r="AT9" s="379"/>
      <c r="AU9" s="380"/>
      <c r="AV9" s="379"/>
      <c r="AW9" s="379"/>
      <c r="AX9" s="380"/>
      <c r="AY9" s="379"/>
      <c r="AZ9" s="379"/>
      <c r="BA9" s="380"/>
      <c r="BB9" s="379"/>
      <c r="BC9" s="379"/>
      <c r="BD9" s="380"/>
      <c r="BE9" s="382"/>
      <c r="BF9" s="382"/>
      <c r="BG9" s="380"/>
      <c r="BH9" s="379"/>
      <c r="BI9" s="379"/>
      <c r="BJ9" s="380"/>
      <c r="BK9" s="380"/>
      <c r="BL9" s="383"/>
      <c r="BM9" s="384"/>
      <c r="BN9" s="385"/>
      <c r="BO9" s="385"/>
      <c r="BP9" s="385"/>
      <c r="BQ9" s="385"/>
      <c r="BR9" s="385"/>
      <c r="BS9" s="385"/>
      <c r="BT9" s="385"/>
      <c r="BU9" s="385"/>
      <c r="BV9" s="385"/>
      <c r="BW9" s="385"/>
      <c r="BX9" s="386"/>
      <c r="BY9" s="386"/>
      <c r="BZ9" s="386"/>
      <c r="CA9" s="386"/>
      <c r="CB9" s="386"/>
      <c r="CC9" s="387"/>
      <c r="CD9" s="387"/>
      <c r="CE9" s="387"/>
      <c r="CF9" s="387"/>
      <c r="CG9" s="387"/>
      <c r="CH9" s="387"/>
      <c r="CI9" s="387"/>
      <c r="CJ9" s="387"/>
      <c r="CK9" s="387"/>
      <c r="CL9" s="387"/>
      <c r="CM9" s="387"/>
      <c r="CN9" s="387"/>
      <c r="CO9" s="386"/>
      <c r="CP9" s="386"/>
      <c r="CQ9" s="386"/>
      <c r="CR9" s="386"/>
      <c r="CS9" s="386"/>
      <c r="CT9" s="386"/>
      <c r="CU9" s="386"/>
      <c r="CV9" s="386"/>
      <c r="CW9" s="386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6">
        <f>SUM(CC9:CN9)</f>
        <v>0</v>
      </c>
      <c r="DX9" s="369">
        <f t="shared" ref="DX9:DX11" si="3">SUM(BX9:CN9)</f>
        <v>0</v>
      </c>
      <c r="DY9" s="20"/>
      <c r="DZ9" s="20"/>
      <c r="EA9" s="20"/>
      <c r="EB9" s="20"/>
      <c r="EC9" s="20"/>
      <c r="ED9" s="20"/>
      <c r="EE9" s="20"/>
      <c r="EF9" s="20"/>
      <c r="EG9" s="20"/>
      <c r="EH9" s="20"/>
    </row>
    <row r="10" spans="1:139" s="25" customFormat="1" ht="57.75" customHeight="1" outlineLevel="1">
      <c r="A10" s="154"/>
      <c r="B10" s="375"/>
      <c r="C10" s="375"/>
      <c r="D10" s="375"/>
      <c r="E10" s="375"/>
      <c r="F10" s="375"/>
      <c r="G10" s="376"/>
      <c r="H10" s="377"/>
      <c r="I10" s="375"/>
      <c r="J10" s="377"/>
      <c r="K10" s="375"/>
      <c r="L10" s="375"/>
      <c r="M10" s="375"/>
      <c r="N10" s="375"/>
      <c r="O10" s="378"/>
      <c r="P10" s="378"/>
      <c r="Q10" s="379"/>
      <c r="R10" s="378"/>
      <c r="S10" s="380"/>
      <c r="T10" s="381"/>
      <c r="U10" s="379"/>
      <c r="V10" s="379"/>
      <c r="W10" s="380"/>
      <c r="X10" s="378"/>
      <c r="Y10" s="382"/>
      <c r="Z10" s="380"/>
      <c r="AA10" s="382"/>
      <c r="AB10" s="382"/>
      <c r="AC10" s="380"/>
      <c r="AD10" s="378"/>
      <c r="AE10" s="382"/>
      <c r="AF10" s="380"/>
      <c r="AG10" s="380"/>
      <c r="AH10" s="380"/>
      <c r="AI10" s="380"/>
      <c r="AJ10" s="382"/>
      <c r="AK10" s="382"/>
      <c r="AL10" s="380"/>
      <c r="AM10" s="380"/>
      <c r="AN10" s="380"/>
      <c r="AO10" s="380"/>
      <c r="AP10" s="382"/>
      <c r="AQ10" s="382"/>
      <c r="AR10" s="380"/>
      <c r="AS10" s="379"/>
      <c r="AT10" s="379"/>
      <c r="AU10" s="380"/>
      <c r="AV10" s="379"/>
      <c r="AW10" s="379"/>
      <c r="AX10" s="380"/>
      <c r="AY10" s="379"/>
      <c r="AZ10" s="379"/>
      <c r="BA10" s="380"/>
      <c r="BB10" s="379"/>
      <c r="BC10" s="379"/>
      <c r="BD10" s="380"/>
      <c r="BE10" s="382"/>
      <c r="BF10" s="382"/>
      <c r="BG10" s="380"/>
      <c r="BH10" s="379"/>
      <c r="BI10" s="379"/>
      <c r="BJ10" s="380"/>
      <c r="BK10" s="380"/>
      <c r="BL10" s="383"/>
      <c r="BM10" s="384"/>
      <c r="BN10" s="385"/>
      <c r="BO10" s="385"/>
      <c r="BP10" s="385"/>
      <c r="BQ10" s="385"/>
      <c r="BR10" s="385"/>
      <c r="BS10" s="385"/>
      <c r="BT10" s="385"/>
      <c r="BU10" s="385"/>
      <c r="BV10" s="385"/>
      <c r="BW10" s="385"/>
      <c r="BX10" s="386"/>
      <c r="BY10" s="386"/>
      <c r="BZ10" s="386"/>
      <c r="CA10" s="386"/>
      <c r="CB10" s="386"/>
      <c r="CC10" s="387"/>
      <c r="CD10" s="387"/>
      <c r="CE10" s="387"/>
      <c r="CF10" s="387"/>
      <c r="CG10" s="387"/>
      <c r="CH10" s="387"/>
      <c r="CI10" s="387"/>
      <c r="CJ10" s="387"/>
      <c r="CK10" s="387"/>
      <c r="CL10" s="387"/>
      <c r="CM10" s="387"/>
      <c r="CN10" s="387"/>
      <c r="CO10" s="386"/>
      <c r="CP10" s="386"/>
      <c r="CQ10" s="386"/>
      <c r="CR10" s="386"/>
      <c r="CS10" s="386"/>
      <c r="CT10" s="386"/>
      <c r="CU10" s="386"/>
      <c r="CV10" s="386"/>
      <c r="CW10" s="386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6">
        <f t="shared" si="2"/>
        <v>0</v>
      </c>
      <c r="DX10" s="369">
        <f t="shared" si="3"/>
        <v>0</v>
      </c>
      <c r="DY10" s="20"/>
      <c r="DZ10" s="20"/>
      <c r="EA10" s="20"/>
      <c r="EB10" s="20"/>
      <c r="EC10" s="20"/>
      <c r="ED10" s="20"/>
      <c r="EE10" s="20"/>
      <c r="EF10" s="20"/>
      <c r="EG10" s="20"/>
      <c r="EH10" s="20"/>
    </row>
    <row r="11" spans="1:139" s="25" customFormat="1" ht="57.75" customHeight="1">
      <c r="A11" s="154"/>
      <c r="B11" s="375"/>
      <c r="C11" s="375"/>
      <c r="D11" s="375"/>
      <c r="E11" s="375"/>
      <c r="F11" s="375"/>
      <c r="G11" s="376"/>
      <c r="H11" s="377"/>
      <c r="I11" s="375"/>
      <c r="J11" s="377"/>
      <c r="K11" s="375"/>
      <c r="L11" s="375"/>
      <c r="M11" s="375"/>
      <c r="N11" s="375"/>
      <c r="O11" s="378"/>
      <c r="P11" s="378"/>
      <c r="Q11" s="379"/>
      <c r="R11" s="378"/>
      <c r="S11" s="380"/>
      <c r="T11" s="381"/>
      <c r="U11" s="379"/>
      <c r="V11" s="379"/>
      <c r="W11" s="380"/>
      <c r="X11" s="378"/>
      <c r="Y11" s="382"/>
      <c r="Z11" s="380"/>
      <c r="AA11" s="382"/>
      <c r="AB11" s="382"/>
      <c r="AC11" s="380"/>
      <c r="AD11" s="378"/>
      <c r="AE11" s="382"/>
      <c r="AF11" s="380"/>
      <c r="AG11" s="380"/>
      <c r="AH11" s="380"/>
      <c r="AI11" s="380"/>
      <c r="AJ11" s="382"/>
      <c r="AK11" s="382"/>
      <c r="AL11" s="380"/>
      <c r="AM11" s="380"/>
      <c r="AN11" s="380"/>
      <c r="AO11" s="380"/>
      <c r="AP11" s="382"/>
      <c r="AQ11" s="382"/>
      <c r="AR11" s="380"/>
      <c r="AS11" s="379"/>
      <c r="AT11" s="379"/>
      <c r="AU11" s="380"/>
      <c r="AV11" s="379"/>
      <c r="AW11" s="379"/>
      <c r="AX11" s="380"/>
      <c r="AY11" s="379"/>
      <c r="AZ11" s="379"/>
      <c r="BA11" s="380"/>
      <c r="BB11" s="379"/>
      <c r="BC11" s="379"/>
      <c r="BD11" s="380"/>
      <c r="BE11" s="382"/>
      <c r="BF11" s="382"/>
      <c r="BG11" s="380"/>
      <c r="BH11" s="379"/>
      <c r="BI11" s="379"/>
      <c r="BJ11" s="380"/>
      <c r="BK11" s="380"/>
      <c r="BL11" s="383"/>
      <c r="BM11" s="384"/>
      <c r="BN11" s="385"/>
      <c r="BO11" s="385"/>
      <c r="BP11" s="385"/>
      <c r="BQ11" s="385"/>
      <c r="BR11" s="385"/>
      <c r="BS11" s="385"/>
      <c r="BT11" s="385"/>
      <c r="BU11" s="385"/>
      <c r="BV11" s="385"/>
      <c r="BW11" s="385"/>
      <c r="BX11" s="386"/>
      <c r="BY11" s="386"/>
      <c r="BZ11" s="386"/>
      <c r="CA11" s="386"/>
      <c r="CB11" s="386"/>
      <c r="CC11" s="387"/>
      <c r="CD11" s="387"/>
      <c r="CE11" s="387"/>
      <c r="CF11" s="387"/>
      <c r="CG11" s="387"/>
      <c r="CH11" s="387"/>
      <c r="CI11" s="387"/>
      <c r="CJ11" s="387"/>
      <c r="CK11" s="387"/>
      <c r="CL11" s="387"/>
      <c r="CM11" s="387"/>
      <c r="CN11" s="387"/>
      <c r="CO11" s="386"/>
      <c r="CP11" s="386"/>
      <c r="CQ11" s="386"/>
      <c r="CR11" s="386"/>
      <c r="CS11" s="386"/>
      <c r="CT11" s="386"/>
      <c r="CU11" s="386"/>
      <c r="CV11" s="386"/>
      <c r="CW11" s="386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288">
        <f t="shared" si="2"/>
        <v>0</v>
      </c>
      <c r="DX11" s="369">
        <f t="shared" si="3"/>
        <v>0</v>
      </c>
      <c r="DY11" s="20"/>
      <c r="DZ11" s="20"/>
      <c r="EA11" s="20"/>
      <c r="EB11" s="20"/>
      <c r="EC11" s="20"/>
      <c r="ED11" s="20"/>
      <c r="EE11" s="20"/>
      <c r="EF11" s="20"/>
      <c r="EG11" s="20"/>
      <c r="EH11" s="20"/>
    </row>
    <row r="12" spans="1:139" s="25" customFormat="1" ht="57.75" customHeight="1">
      <c r="A12" s="154"/>
      <c r="B12" s="375"/>
      <c r="C12" s="375"/>
      <c r="D12" s="375"/>
      <c r="E12" s="375"/>
      <c r="F12" s="375"/>
      <c r="G12" s="376"/>
      <c r="H12" s="377"/>
      <c r="I12" s="375"/>
      <c r="J12" s="377"/>
      <c r="K12" s="375"/>
      <c r="L12" s="375"/>
      <c r="M12" s="375"/>
      <c r="N12" s="375"/>
      <c r="O12" s="378"/>
      <c r="P12" s="378"/>
      <c r="Q12" s="379"/>
      <c r="R12" s="378"/>
      <c r="S12" s="380"/>
      <c r="T12" s="381"/>
      <c r="U12" s="379"/>
      <c r="V12" s="379"/>
      <c r="W12" s="380"/>
      <c r="X12" s="378"/>
      <c r="Y12" s="382"/>
      <c r="Z12" s="380"/>
      <c r="AA12" s="382"/>
      <c r="AB12" s="382"/>
      <c r="AC12" s="380"/>
      <c r="AD12" s="378"/>
      <c r="AE12" s="382"/>
      <c r="AF12" s="380"/>
      <c r="AG12" s="380"/>
      <c r="AH12" s="380"/>
      <c r="AI12" s="380"/>
      <c r="AJ12" s="382"/>
      <c r="AK12" s="382"/>
      <c r="AL12" s="380"/>
      <c r="AM12" s="380"/>
      <c r="AN12" s="380"/>
      <c r="AO12" s="380"/>
      <c r="AP12" s="382"/>
      <c r="AQ12" s="382"/>
      <c r="AR12" s="380"/>
      <c r="AS12" s="379"/>
      <c r="AT12" s="379"/>
      <c r="AU12" s="380"/>
      <c r="AV12" s="379"/>
      <c r="AW12" s="379"/>
      <c r="AX12" s="380"/>
      <c r="AY12" s="379"/>
      <c r="AZ12" s="379"/>
      <c r="BA12" s="380"/>
      <c r="BB12" s="379"/>
      <c r="BC12" s="379"/>
      <c r="BD12" s="380"/>
      <c r="BE12" s="382"/>
      <c r="BF12" s="382"/>
      <c r="BG12" s="380"/>
      <c r="BH12" s="379"/>
      <c r="BI12" s="379"/>
      <c r="BJ12" s="380"/>
      <c r="BK12" s="380"/>
      <c r="BL12" s="383"/>
      <c r="BM12" s="384"/>
      <c r="BN12" s="385"/>
      <c r="BO12" s="385"/>
      <c r="BP12" s="385"/>
      <c r="BQ12" s="385"/>
      <c r="BR12" s="385"/>
      <c r="BS12" s="385"/>
      <c r="BT12" s="385"/>
      <c r="BU12" s="385"/>
      <c r="BV12" s="385"/>
      <c r="BW12" s="385"/>
      <c r="BX12" s="386"/>
      <c r="BY12" s="386"/>
      <c r="BZ12" s="386"/>
      <c r="CA12" s="386"/>
      <c r="CB12" s="386"/>
      <c r="CC12" s="387"/>
      <c r="CD12" s="387"/>
      <c r="CE12" s="387"/>
      <c r="CF12" s="387"/>
      <c r="CG12" s="387"/>
      <c r="CH12" s="387"/>
      <c r="CI12" s="387"/>
      <c r="CJ12" s="387"/>
      <c r="CK12" s="387"/>
      <c r="CL12" s="387"/>
      <c r="CM12" s="387"/>
      <c r="CN12" s="387"/>
      <c r="CO12" s="390"/>
      <c r="CP12" s="390"/>
      <c r="CQ12" s="390"/>
      <c r="CR12" s="390"/>
      <c r="CS12" s="386"/>
      <c r="CT12" s="386"/>
      <c r="CU12" s="386"/>
      <c r="CV12" s="386"/>
      <c r="CW12" s="386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288"/>
      <c r="DX12" s="369"/>
      <c r="DY12" s="20"/>
      <c r="DZ12" s="20"/>
      <c r="EA12" s="20"/>
      <c r="EB12" s="20"/>
      <c r="EC12" s="20"/>
      <c r="ED12" s="20"/>
      <c r="EE12" s="20"/>
      <c r="EF12" s="20"/>
      <c r="EG12" s="20"/>
      <c r="EH12" s="20"/>
    </row>
    <row r="13" spans="1:139" s="25" customFormat="1" ht="57.75" customHeight="1">
      <c r="A13" s="154"/>
      <c r="B13" s="375"/>
      <c r="C13" s="375"/>
      <c r="D13" s="375"/>
      <c r="E13" s="375"/>
      <c r="F13" s="375"/>
      <c r="G13" s="376"/>
      <c r="H13" s="377"/>
      <c r="I13" s="375"/>
      <c r="J13" s="377"/>
      <c r="K13" s="375"/>
      <c r="L13" s="375"/>
      <c r="M13" s="375"/>
      <c r="N13" s="375"/>
      <c r="O13" s="378"/>
      <c r="P13" s="378"/>
      <c r="Q13" s="379"/>
      <c r="R13" s="378"/>
      <c r="S13" s="380"/>
      <c r="T13" s="381"/>
      <c r="U13" s="379"/>
      <c r="V13" s="379"/>
      <c r="W13" s="380"/>
      <c r="X13" s="378"/>
      <c r="Y13" s="382"/>
      <c r="Z13" s="380"/>
      <c r="AA13" s="382"/>
      <c r="AB13" s="382"/>
      <c r="AC13" s="380"/>
      <c r="AD13" s="378"/>
      <c r="AE13" s="382"/>
      <c r="AF13" s="380"/>
      <c r="AG13" s="380"/>
      <c r="AH13" s="380"/>
      <c r="AI13" s="380"/>
      <c r="AJ13" s="382"/>
      <c r="AK13" s="382"/>
      <c r="AL13" s="380"/>
      <c r="AM13" s="380"/>
      <c r="AN13" s="380"/>
      <c r="AO13" s="380"/>
      <c r="AP13" s="382"/>
      <c r="AQ13" s="382"/>
      <c r="AR13" s="380"/>
      <c r="AS13" s="379"/>
      <c r="AT13" s="379"/>
      <c r="AU13" s="380"/>
      <c r="AV13" s="379"/>
      <c r="AW13" s="379"/>
      <c r="AX13" s="380"/>
      <c r="AY13" s="379"/>
      <c r="AZ13" s="379"/>
      <c r="BA13" s="380"/>
      <c r="BB13" s="379"/>
      <c r="BC13" s="379"/>
      <c r="BD13" s="380"/>
      <c r="BE13" s="382"/>
      <c r="BF13" s="382"/>
      <c r="BG13" s="380"/>
      <c r="BH13" s="379"/>
      <c r="BI13" s="379"/>
      <c r="BJ13" s="380"/>
      <c r="BK13" s="380"/>
      <c r="BL13" s="383"/>
      <c r="BM13" s="384"/>
      <c r="BN13" s="385"/>
      <c r="BO13" s="385"/>
      <c r="BP13" s="385"/>
      <c r="BQ13" s="385"/>
      <c r="BR13" s="385"/>
      <c r="BS13" s="385"/>
      <c r="BT13" s="385"/>
      <c r="BU13" s="385"/>
      <c r="BV13" s="385"/>
      <c r="BW13" s="385"/>
      <c r="BX13" s="386"/>
      <c r="BY13" s="386"/>
      <c r="BZ13" s="386"/>
      <c r="CA13" s="386"/>
      <c r="CB13" s="386"/>
      <c r="CC13" s="387"/>
      <c r="CD13" s="387"/>
      <c r="CE13" s="387"/>
      <c r="CF13" s="387"/>
      <c r="CG13" s="387"/>
      <c r="CH13" s="387"/>
      <c r="CI13" s="387"/>
      <c r="CJ13" s="387"/>
      <c r="CK13" s="387"/>
      <c r="CL13" s="387"/>
      <c r="CM13" s="387"/>
      <c r="CN13" s="387"/>
      <c r="CO13" s="390"/>
      <c r="CP13" s="390"/>
      <c r="CQ13" s="390"/>
      <c r="CR13" s="390"/>
      <c r="CS13" s="386"/>
      <c r="CT13" s="386"/>
      <c r="CU13" s="386"/>
      <c r="CV13" s="386"/>
      <c r="CW13" s="386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288"/>
      <c r="DX13" s="369"/>
      <c r="DY13" s="20"/>
      <c r="DZ13" s="20"/>
      <c r="EA13" s="20"/>
      <c r="EB13" s="20"/>
      <c r="EC13" s="20"/>
      <c r="ED13" s="20"/>
      <c r="EE13" s="20"/>
      <c r="EF13" s="20"/>
      <c r="EG13" s="20"/>
      <c r="EH13" s="20"/>
    </row>
    <row r="14" spans="1:139" s="25" customFormat="1" ht="57.75" customHeight="1">
      <c r="A14" s="154"/>
      <c r="B14" s="375"/>
      <c r="C14" s="375"/>
      <c r="D14" s="375"/>
      <c r="E14" s="375"/>
      <c r="F14" s="375"/>
      <c r="G14" s="376"/>
      <c r="H14" s="377"/>
      <c r="I14" s="375"/>
      <c r="J14" s="375"/>
      <c r="K14" s="375"/>
      <c r="L14" s="375"/>
      <c r="M14" s="375"/>
      <c r="N14" s="375"/>
      <c r="O14" s="378"/>
      <c r="P14" s="378"/>
      <c r="Q14" s="379"/>
      <c r="R14" s="378"/>
      <c r="S14" s="380"/>
      <c r="T14" s="381"/>
      <c r="U14" s="379"/>
      <c r="V14" s="379"/>
      <c r="W14" s="380"/>
      <c r="X14" s="378"/>
      <c r="Y14" s="382"/>
      <c r="Z14" s="380"/>
      <c r="AA14" s="382"/>
      <c r="AB14" s="382"/>
      <c r="AC14" s="380"/>
      <c r="AD14" s="378"/>
      <c r="AE14" s="382"/>
      <c r="AF14" s="380"/>
      <c r="AG14" s="380"/>
      <c r="AH14" s="380"/>
      <c r="AI14" s="380"/>
      <c r="AJ14" s="382"/>
      <c r="AK14" s="382"/>
      <c r="AL14" s="380"/>
      <c r="AM14" s="380"/>
      <c r="AN14" s="380"/>
      <c r="AO14" s="380"/>
      <c r="AP14" s="382"/>
      <c r="AQ14" s="382"/>
      <c r="AR14" s="380"/>
      <c r="AS14" s="379"/>
      <c r="AT14" s="379"/>
      <c r="AU14" s="380"/>
      <c r="AV14" s="379"/>
      <c r="AW14" s="379"/>
      <c r="AX14" s="380"/>
      <c r="AY14" s="379"/>
      <c r="AZ14" s="379"/>
      <c r="BA14" s="380"/>
      <c r="BB14" s="379"/>
      <c r="BC14" s="379"/>
      <c r="BD14" s="380"/>
      <c r="BE14" s="382"/>
      <c r="BF14" s="382"/>
      <c r="BG14" s="380"/>
      <c r="BH14" s="379"/>
      <c r="BI14" s="379"/>
      <c r="BJ14" s="380"/>
      <c r="BK14" s="380"/>
      <c r="BL14" s="383"/>
      <c r="BM14" s="384"/>
      <c r="BN14" s="385"/>
      <c r="BO14" s="385"/>
      <c r="BP14" s="385"/>
      <c r="BQ14" s="385"/>
      <c r="BR14" s="385"/>
      <c r="BS14" s="385"/>
      <c r="BT14" s="385"/>
      <c r="BU14" s="385"/>
      <c r="BV14" s="385"/>
      <c r="BW14" s="385"/>
      <c r="BX14" s="386"/>
      <c r="BY14" s="386"/>
      <c r="BZ14" s="386"/>
      <c r="CA14" s="386"/>
      <c r="CB14" s="386"/>
      <c r="CC14" s="387"/>
      <c r="CD14" s="387"/>
      <c r="CE14" s="387"/>
      <c r="CF14" s="387"/>
      <c r="CG14" s="387"/>
      <c r="CH14" s="387"/>
      <c r="CI14" s="387"/>
      <c r="CJ14" s="387"/>
      <c r="CK14" s="387"/>
      <c r="CL14" s="387"/>
      <c r="CM14" s="387"/>
      <c r="CN14" s="387"/>
      <c r="CO14" s="390"/>
      <c r="CP14" s="390"/>
      <c r="CQ14" s="390"/>
      <c r="CR14" s="390"/>
      <c r="CS14" s="386"/>
      <c r="CT14" s="386"/>
      <c r="CU14" s="386"/>
      <c r="CV14" s="386"/>
      <c r="CW14" s="386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288"/>
      <c r="DX14" s="369"/>
      <c r="DY14" s="20"/>
      <c r="DZ14" s="20"/>
      <c r="EA14" s="20"/>
      <c r="EB14" s="20"/>
      <c r="EC14" s="20"/>
      <c r="ED14" s="20"/>
      <c r="EE14" s="20"/>
      <c r="EF14" s="20"/>
      <c r="EG14" s="20"/>
      <c r="EH14" s="20"/>
    </row>
    <row r="15" spans="1:139" s="25" customFormat="1" ht="57.75" customHeight="1">
      <c r="A15" s="154"/>
      <c r="B15" s="375"/>
      <c r="C15" s="375"/>
      <c r="D15" s="375"/>
      <c r="E15" s="375"/>
      <c r="F15" s="375"/>
      <c r="G15" s="376"/>
      <c r="H15" s="377"/>
      <c r="I15" s="375"/>
      <c r="J15" s="375"/>
      <c r="K15" s="375"/>
      <c r="L15" s="375"/>
      <c r="M15" s="375"/>
      <c r="N15" s="375"/>
      <c r="O15" s="378"/>
      <c r="P15" s="378"/>
      <c r="Q15" s="379"/>
      <c r="R15" s="378"/>
      <c r="S15" s="380"/>
      <c r="T15" s="381"/>
      <c r="U15" s="379"/>
      <c r="V15" s="379"/>
      <c r="W15" s="380"/>
      <c r="X15" s="378"/>
      <c r="Y15" s="382"/>
      <c r="Z15" s="380"/>
      <c r="AA15" s="382"/>
      <c r="AB15" s="382"/>
      <c r="AC15" s="380"/>
      <c r="AD15" s="378"/>
      <c r="AE15" s="382"/>
      <c r="AF15" s="380"/>
      <c r="AG15" s="380"/>
      <c r="AH15" s="380"/>
      <c r="AI15" s="380"/>
      <c r="AJ15" s="382"/>
      <c r="AK15" s="382"/>
      <c r="AL15" s="380"/>
      <c r="AM15" s="380"/>
      <c r="AN15" s="380"/>
      <c r="AO15" s="380"/>
      <c r="AP15" s="382"/>
      <c r="AQ15" s="382"/>
      <c r="AR15" s="380"/>
      <c r="AS15" s="379"/>
      <c r="AT15" s="379"/>
      <c r="AU15" s="380"/>
      <c r="AV15" s="379"/>
      <c r="AW15" s="379"/>
      <c r="AX15" s="380"/>
      <c r="AY15" s="379"/>
      <c r="AZ15" s="379"/>
      <c r="BA15" s="380"/>
      <c r="BB15" s="379"/>
      <c r="BC15" s="379"/>
      <c r="BD15" s="380"/>
      <c r="BE15" s="382"/>
      <c r="BF15" s="382"/>
      <c r="BG15" s="380"/>
      <c r="BH15" s="379"/>
      <c r="BI15" s="379"/>
      <c r="BJ15" s="380"/>
      <c r="BK15" s="380"/>
      <c r="BL15" s="383"/>
      <c r="BM15" s="384"/>
      <c r="BN15" s="385"/>
      <c r="BO15" s="385"/>
      <c r="BP15" s="385"/>
      <c r="BQ15" s="385"/>
      <c r="BR15" s="385"/>
      <c r="BS15" s="385"/>
      <c r="BT15" s="385"/>
      <c r="BU15" s="385"/>
      <c r="BV15" s="385"/>
      <c r="BW15" s="385"/>
      <c r="BX15" s="386"/>
      <c r="BY15" s="386"/>
      <c r="BZ15" s="386"/>
      <c r="CA15" s="386"/>
      <c r="CB15" s="386"/>
      <c r="CC15" s="387"/>
      <c r="CD15" s="387"/>
      <c r="CE15" s="387"/>
      <c r="CF15" s="387"/>
      <c r="CG15" s="387"/>
      <c r="CH15" s="387"/>
      <c r="CI15" s="387"/>
      <c r="CJ15" s="387"/>
      <c r="CK15" s="387"/>
      <c r="CL15" s="387"/>
      <c r="CM15" s="387"/>
      <c r="CN15" s="387"/>
      <c r="CO15" s="390"/>
      <c r="CP15" s="390"/>
      <c r="CQ15" s="390"/>
      <c r="CR15" s="390"/>
      <c r="CS15" s="386"/>
      <c r="CT15" s="386"/>
      <c r="CU15" s="386"/>
      <c r="CV15" s="386"/>
      <c r="CW15" s="386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288"/>
      <c r="DX15" s="369"/>
      <c r="DY15" s="20"/>
      <c r="DZ15" s="20"/>
      <c r="EA15" s="20"/>
      <c r="EB15" s="20"/>
      <c r="EC15" s="20"/>
      <c r="ED15" s="20"/>
      <c r="EE15" s="20"/>
      <c r="EF15" s="20"/>
      <c r="EG15" s="20"/>
      <c r="EH15" s="20"/>
    </row>
    <row r="16" spans="1:139" s="25" customFormat="1" ht="57.75" customHeight="1">
      <c r="A16" s="154"/>
      <c r="B16" s="375"/>
      <c r="C16" s="375"/>
      <c r="D16" s="375"/>
      <c r="E16" s="375"/>
      <c r="F16" s="375"/>
      <c r="G16" s="376"/>
      <c r="H16" s="377"/>
      <c r="I16" s="377"/>
      <c r="J16" s="375"/>
      <c r="K16" s="375"/>
      <c r="L16" s="375"/>
      <c r="M16" s="375"/>
      <c r="N16" s="375"/>
      <c r="O16" s="378"/>
      <c r="P16" s="378"/>
      <c r="Q16" s="379"/>
      <c r="R16" s="378"/>
      <c r="S16" s="380"/>
      <c r="T16" s="381"/>
      <c r="U16" s="379"/>
      <c r="V16" s="379"/>
      <c r="W16" s="380"/>
      <c r="X16" s="378"/>
      <c r="Y16" s="382"/>
      <c r="Z16" s="380"/>
      <c r="AA16" s="382"/>
      <c r="AB16" s="382"/>
      <c r="AC16" s="380"/>
      <c r="AD16" s="378"/>
      <c r="AE16" s="382"/>
      <c r="AF16" s="380"/>
      <c r="AG16" s="380"/>
      <c r="AH16" s="380"/>
      <c r="AI16" s="380"/>
      <c r="AJ16" s="382"/>
      <c r="AK16" s="382"/>
      <c r="AL16" s="380"/>
      <c r="AM16" s="380"/>
      <c r="AN16" s="380"/>
      <c r="AO16" s="380"/>
      <c r="AP16" s="382"/>
      <c r="AQ16" s="382"/>
      <c r="AR16" s="380"/>
      <c r="AS16" s="379"/>
      <c r="AT16" s="379"/>
      <c r="AU16" s="380"/>
      <c r="AV16" s="379"/>
      <c r="AW16" s="379"/>
      <c r="AX16" s="380"/>
      <c r="AY16" s="379"/>
      <c r="AZ16" s="379"/>
      <c r="BA16" s="380"/>
      <c r="BB16" s="379"/>
      <c r="BC16" s="379"/>
      <c r="BD16" s="380"/>
      <c r="BE16" s="382"/>
      <c r="BF16" s="382"/>
      <c r="BG16" s="380"/>
      <c r="BH16" s="379"/>
      <c r="BI16" s="379"/>
      <c r="BJ16" s="380"/>
      <c r="BK16" s="380"/>
      <c r="BL16" s="383"/>
      <c r="BM16" s="384"/>
      <c r="BN16" s="385"/>
      <c r="BO16" s="385"/>
      <c r="BP16" s="385"/>
      <c r="BQ16" s="385"/>
      <c r="BR16" s="385"/>
      <c r="BS16" s="385"/>
      <c r="BT16" s="385"/>
      <c r="BU16" s="385"/>
      <c r="BV16" s="385"/>
      <c r="BW16" s="385"/>
      <c r="BX16" s="386"/>
      <c r="BY16" s="386"/>
      <c r="BZ16" s="386"/>
      <c r="CA16" s="386"/>
      <c r="CB16" s="386"/>
      <c r="CC16" s="387"/>
      <c r="CD16" s="387"/>
      <c r="CE16" s="387"/>
      <c r="CF16" s="387"/>
      <c r="CG16" s="387"/>
      <c r="CH16" s="387"/>
      <c r="CI16" s="387"/>
      <c r="CJ16" s="387"/>
      <c r="CK16" s="387"/>
      <c r="CL16" s="387"/>
      <c r="CM16" s="387"/>
      <c r="CN16" s="387"/>
      <c r="CO16" s="390"/>
      <c r="CP16" s="390"/>
      <c r="CQ16" s="390"/>
      <c r="CR16" s="390"/>
      <c r="CS16" s="386"/>
      <c r="CT16" s="386"/>
      <c r="CU16" s="386"/>
      <c r="CV16" s="386"/>
      <c r="CW16" s="386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288"/>
      <c r="DX16" s="369"/>
      <c r="DY16" s="20"/>
      <c r="DZ16" s="20"/>
      <c r="EA16" s="20"/>
      <c r="EB16" s="20"/>
      <c r="EC16" s="20"/>
      <c r="ED16" s="20"/>
      <c r="EE16" s="20"/>
      <c r="EF16" s="20"/>
      <c r="EG16" s="20"/>
      <c r="EH16" s="20"/>
    </row>
    <row r="17" spans="1:143" s="25" customFormat="1" ht="57.75" customHeight="1">
      <c r="A17" s="154"/>
      <c r="B17" s="375"/>
      <c r="C17" s="375"/>
      <c r="D17" s="375"/>
      <c r="E17" s="375"/>
      <c r="F17" s="375"/>
      <c r="G17" s="376"/>
      <c r="H17" s="377"/>
      <c r="I17" s="377"/>
      <c r="J17" s="375"/>
      <c r="K17" s="375"/>
      <c r="L17" s="375"/>
      <c r="M17" s="375"/>
      <c r="N17" s="375"/>
      <c r="O17" s="378"/>
      <c r="P17" s="378"/>
      <c r="Q17" s="379"/>
      <c r="R17" s="378"/>
      <c r="S17" s="380"/>
      <c r="T17" s="381"/>
      <c r="U17" s="379"/>
      <c r="V17" s="379"/>
      <c r="W17" s="380"/>
      <c r="X17" s="378"/>
      <c r="Y17" s="382"/>
      <c r="Z17" s="380"/>
      <c r="AA17" s="382"/>
      <c r="AB17" s="382"/>
      <c r="AC17" s="380"/>
      <c r="AD17" s="378"/>
      <c r="AE17" s="382"/>
      <c r="AF17" s="380"/>
      <c r="AG17" s="380"/>
      <c r="AH17" s="380"/>
      <c r="AI17" s="380"/>
      <c r="AJ17" s="382"/>
      <c r="AK17" s="382"/>
      <c r="AL17" s="380"/>
      <c r="AM17" s="380"/>
      <c r="AN17" s="380"/>
      <c r="AO17" s="380"/>
      <c r="AP17" s="382"/>
      <c r="AQ17" s="382"/>
      <c r="AR17" s="380"/>
      <c r="AS17" s="379"/>
      <c r="AT17" s="379"/>
      <c r="AU17" s="380"/>
      <c r="AV17" s="379"/>
      <c r="AW17" s="379"/>
      <c r="AX17" s="380"/>
      <c r="AY17" s="379"/>
      <c r="AZ17" s="379"/>
      <c r="BA17" s="380"/>
      <c r="BB17" s="379"/>
      <c r="BC17" s="379"/>
      <c r="BD17" s="380"/>
      <c r="BE17" s="382"/>
      <c r="BF17" s="382"/>
      <c r="BG17" s="380"/>
      <c r="BH17" s="379"/>
      <c r="BI17" s="379"/>
      <c r="BJ17" s="380"/>
      <c r="BK17" s="380"/>
      <c r="BL17" s="383"/>
      <c r="BM17" s="384"/>
      <c r="BN17" s="385"/>
      <c r="BO17" s="385"/>
      <c r="BP17" s="385"/>
      <c r="BQ17" s="385"/>
      <c r="BR17" s="385"/>
      <c r="BS17" s="385"/>
      <c r="BT17" s="385"/>
      <c r="BU17" s="385"/>
      <c r="BV17" s="385"/>
      <c r="BW17" s="385"/>
      <c r="BX17" s="386"/>
      <c r="BY17" s="386"/>
      <c r="BZ17" s="386"/>
      <c r="CA17" s="386"/>
      <c r="CB17" s="386"/>
      <c r="CC17" s="387"/>
      <c r="CD17" s="387"/>
      <c r="CE17" s="387"/>
      <c r="CF17" s="387"/>
      <c r="CG17" s="387"/>
      <c r="CH17" s="387"/>
      <c r="CI17" s="387"/>
      <c r="CJ17" s="387"/>
      <c r="CK17" s="387"/>
      <c r="CL17" s="387"/>
      <c r="CM17" s="387"/>
      <c r="CN17" s="387"/>
      <c r="CO17" s="390"/>
      <c r="CP17" s="390"/>
      <c r="CQ17" s="390"/>
      <c r="CR17" s="390"/>
      <c r="CS17" s="386"/>
      <c r="CT17" s="386"/>
      <c r="CU17" s="386"/>
      <c r="CV17" s="386"/>
      <c r="CW17" s="386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288"/>
      <c r="DX17" s="369"/>
      <c r="DY17" s="20"/>
      <c r="DZ17" s="20"/>
      <c r="EA17" s="20"/>
      <c r="EB17" s="20"/>
      <c r="EC17" s="20"/>
      <c r="ED17" s="20"/>
      <c r="EE17" s="20"/>
      <c r="EF17" s="20"/>
      <c r="EG17" s="20"/>
      <c r="EH17" s="20"/>
    </row>
    <row r="18" spans="1:143" s="25" customFormat="1" ht="57.75" customHeight="1">
      <c r="A18" s="154"/>
      <c r="B18" s="375"/>
      <c r="C18" s="375"/>
      <c r="D18" s="375"/>
      <c r="E18" s="375"/>
      <c r="F18" s="375"/>
      <c r="G18" s="376"/>
      <c r="H18" s="377"/>
      <c r="I18" s="375"/>
      <c r="J18" s="375"/>
      <c r="K18" s="375"/>
      <c r="L18" s="375"/>
      <c r="M18" s="375"/>
      <c r="N18" s="375"/>
      <c r="O18" s="378"/>
      <c r="P18" s="378"/>
      <c r="Q18" s="379"/>
      <c r="R18" s="378"/>
      <c r="S18" s="380"/>
      <c r="T18" s="381"/>
      <c r="U18" s="379"/>
      <c r="V18" s="379"/>
      <c r="W18" s="380"/>
      <c r="X18" s="378"/>
      <c r="Y18" s="382"/>
      <c r="Z18" s="380"/>
      <c r="AA18" s="382"/>
      <c r="AB18" s="382"/>
      <c r="AC18" s="380"/>
      <c r="AD18" s="378"/>
      <c r="AE18" s="382"/>
      <c r="AF18" s="380"/>
      <c r="AG18" s="380"/>
      <c r="AH18" s="380"/>
      <c r="AI18" s="380"/>
      <c r="AJ18" s="382"/>
      <c r="AK18" s="382"/>
      <c r="AL18" s="380"/>
      <c r="AM18" s="380"/>
      <c r="AN18" s="380"/>
      <c r="AO18" s="380"/>
      <c r="AP18" s="382"/>
      <c r="AQ18" s="382"/>
      <c r="AR18" s="380"/>
      <c r="AS18" s="379"/>
      <c r="AT18" s="379"/>
      <c r="AU18" s="380"/>
      <c r="AV18" s="379"/>
      <c r="AW18" s="379"/>
      <c r="AX18" s="380"/>
      <c r="AY18" s="379"/>
      <c r="AZ18" s="379"/>
      <c r="BA18" s="380"/>
      <c r="BB18" s="379"/>
      <c r="BC18" s="379"/>
      <c r="BD18" s="380"/>
      <c r="BE18" s="382"/>
      <c r="BF18" s="382"/>
      <c r="BG18" s="380"/>
      <c r="BH18" s="379"/>
      <c r="BI18" s="379"/>
      <c r="BJ18" s="380"/>
      <c r="BK18" s="380"/>
      <c r="BL18" s="383"/>
      <c r="BM18" s="384"/>
      <c r="BN18" s="385"/>
      <c r="BO18" s="385"/>
      <c r="BP18" s="385"/>
      <c r="BQ18" s="385"/>
      <c r="BR18" s="385"/>
      <c r="BS18" s="385"/>
      <c r="BT18" s="385"/>
      <c r="BU18" s="385"/>
      <c r="BV18" s="385"/>
      <c r="BW18" s="385"/>
      <c r="BX18" s="386"/>
      <c r="BY18" s="386"/>
      <c r="BZ18" s="386"/>
      <c r="CA18" s="386"/>
      <c r="CB18" s="386"/>
      <c r="CC18" s="387"/>
      <c r="CD18" s="387"/>
      <c r="CE18" s="387"/>
      <c r="CF18" s="387"/>
      <c r="CG18" s="387"/>
      <c r="CH18" s="387"/>
      <c r="CI18" s="387"/>
      <c r="CJ18" s="387"/>
      <c r="CK18" s="387"/>
      <c r="CL18" s="387"/>
      <c r="CM18" s="387"/>
      <c r="CN18" s="387"/>
      <c r="CO18" s="390"/>
      <c r="CP18" s="390"/>
      <c r="CQ18" s="390"/>
      <c r="CR18" s="390"/>
      <c r="CS18" s="386"/>
      <c r="CT18" s="386"/>
      <c r="CU18" s="386"/>
      <c r="CV18" s="386"/>
      <c r="CW18" s="386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288"/>
      <c r="DX18" s="369"/>
      <c r="DY18" s="20"/>
      <c r="DZ18" s="20"/>
      <c r="EA18" s="20"/>
      <c r="EB18" s="20"/>
      <c r="EC18" s="20"/>
      <c r="ED18" s="20"/>
      <c r="EE18" s="20"/>
      <c r="EF18" s="20"/>
      <c r="EG18" s="20"/>
      <c r="EH18" s="20"/>
    </row>
    <row r="19" spans="1:143" s="25" customFormat="1" ht="57.75" customHeight="1">
      <c r="A19" s="154"/>
      <c r="B19" s="375"/>
      <c r="C19" s="375"/>
      <c r="D19" s="375"/>
      <c r="E19" s="375"/>
      <c r="F19" s="375"/>
      <c r="G19" s="376"/>
      <c r="H19" s="377"/>
      <c r="I19" s="375"/>
      <c r="J19" s="377"/>
      <c r="K19" s="375"/>
      <c r="L19" s="375"/>
      <c r="M19" s="375"/>
      <c r="N19" s="375"/>
      <c r="O19" s="378"/>
      <c r="P19" s="378"/>
      <c r="Q19" s="379"/>
      <c r="R19" s="378"/>
      <c r="S19" s="380"/>
      <c r="T19" s="381"/>
      <c r="U19" s="379"/>
      <c r="V19" s="379"/>
      <c r="W19" s="380"/>
      <c r="X19" s="378"/>
      <c r="Y19" s="382"/>
      <c r="Z19" s="380"/>
      <c r="AA19" s="382"/>
      <c r="AB19" s="382"/>
      <c r="AC19" s="380"/>
      <c r="AD19" s="378"/>
      <c r="AE19" s="382"/>
      <c r="AF19" s="380"/>
      <c r="AG19" s="380"/>
      <c r="AH19" s="380"/>
      <c r="AI19" s="380"/>
      <c r="AJ19" s="382"/>
      <c r="AK19" s="382"/>
      <c r="AL19" s="380"/>
      <c r="AM19" s="380"/>
      <c r="AN19" s="380"/>
      <c r="AO19" s="380"/>
      <c r="AP19" s="382"/>
      <c r="AQ19" s="382"/>
      <c r="AR19" s="380"/>
      <c r="AS19" s="379"/>
      <c r="AT19" s="379"/>
      <c r="AU19" s="380"/>
      <c r="AV19" s="379"/>
      <c r="AW19" s="379"/>
      <c r="AX19" s="380"/>
      <c r="AY19" s="379"/>
      <c r="AZ19" s="379"/>
      <c r="BA19" s="380"/>
      <c r="BB19" s="379"/>
      <c r="BC19" s="379"/>
      <c r="BD19" s="380"/>
      <c r="BE19" s="382"/>
      <c r="BF19" s="382"/>
      <c r="BG19" s="380"/>
      <c r="BH19" s="379"/>
      <c r="BI19" s="379"/>
      <c r="BJ19" s="380"/>
      <c r="BK19" s="380"/>
      <c r="BL19" s="383"/>
      <c r="BM19" s="384"/>
      <c r="BN19" s="385"/>
      <c r="BO19" s="385"/>
      <c r="BP19" s="385"/>
      <c r="BQ19" s="385"/>
      <c r="BR19" s="385"/>
      <c r="BS19" s="385"/>
      <c r="BT19" s="385"/>
      <c r="BU19" s="385"/>
      <c r="BV19" s="385"/>
      <c r="BW19" s="385"/>
      <c r="BX19" s="386"/>
      <c r="BY19" s="386"/>
      <c r="BZ19" s="386"/>
      <c r="CA19" s="386"/>
      <c r="CB19" s="386"/>
      <c r="CC19" s="387"/>
      <c r="CD19" s="387"/>
      <c r="CE19" s="387"/>
      <c r="CF19" s="387"/>
      <c r="CG19" s="387"/>
      <c r="CH19" s="387"/>
      <c r="CI19" s="387"/>
      <c r="CJ19" s="387"/>
      <c r="CK19" s="387"/>
      <c r="CL19" s="387"/>
      <c r="CM19" s="387"/>
      <c r="CN19" s="387"/>
      <c r="CO19" s="390"/>
      <c r="CP19" s="390"/>
      <c r="CQ19" s="390"/>
      <c r="CR19" s="390"/>
      <c r="CS19" s="386"/>
      <c r="CT19" s="386"/>
      <c r="CU19" s="386"/>
      <c r="CV19" s="386"/>
      <c r="CW19" s="386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288"/>
      <c r="DX19" s="369"/>
      <c r="DY19" s="20"/>
      <c r="DZ19" s="20"/>
      <c r="EA19" s="20"/>
      <c r="EB19" s="20"/>
      <c r="EC19" s="20"/>
      <c r="ED19" s="20"/>
      <c r="EE19" s="20"/>
      <c r="EF19" s="20"/>
      <c r="EG19" s="20"/>
      <c r="EH19" s="20"/>
    </row>
    <row r="20" spans="1:143" s="25" customFormat="1" ht="57.75" customHeight="1">
      <c r="A20" s="154"/>
      <c r="B20" s="375"/>
      <c r="C20" s="375"/>
      <c r="D20" s="375"/>
      <c r="E20" s="375"/>
      <c r="F20" s="375"/>
      <c r="G20" s="376"/>
      <c r="H20" s="377"/>
      <c r="I20" s="375"/>
      <c r="J20" s="377"/>
      <c r="K20" s="375"/>
      <c r="L20" s="375"/>
      <c r="M20" s="375"/>
      <c r="N20" s="375"/>
      <c r="O20" s="378"/>
      <c r="P20" s="378"/>
      <c r="Q20" s="379"/>
      <c r="R20" s="378"/>
      <c r="S20" s="380"/>
      <c r="T20" s="381"/>
      <c r="U20" s="379"/>
      <c r="V20" s="379"/>
      <c r="W20" s="380"/>
      <c r="X20" s="378"/>
      <c r="Y20" s="382"/>
      <c r="Z20" s="380"/>
      <c r="AA20" s="382"/>
      <c r="AB20" s="382"/>
      <c r="AC20" s="380"/>
      <c r="AD20" s="378"/>
      <c r="AE20" s="382"/>
      <c r="AF20" s="380"/>
      <c r="AG20" s="380"/>
      <c r="AH20" s="380"/>
      <c r="AI20" s="380"/>
      <c r="AJ20" s="382"/>
      <c r="AK20" s="382"/>
      <c r="AL20" s="380"/>
      <c r="AM20" s="380"/>
      <c r="AN20" s="380"/>
      <c r="AO20" s="380"/>
      <c r="AP20" s="382"/>
      <c r="AQ20" s="382"/>
      <c r="AR20" s="380"/>
      <c r="AS20" s="379"/>
      <c r="AT20" s="379"/>
      <c r="AU20" s="380"/>
      <c r="AV20" s="379"/>
      <c r="AW20" s="379"/>
      <c r="AX20" s="380"/>
      <c r="AY20" s="379"/>
      <c r="AZ20" s="379"/>
      <c r="BA20" s="380"/>
      <c r="BB20" s="379"/>
      <c r="BC20" s="379"/>
      <c r="BD20" s="380"/>
      <c r="BE20" s="382"/>
      <c r="BF20" s="382"/>
      <c r="BG20" s="380"/>
      <c r="BH20" s="379"/>
      <c r="BI20" s="379"/>
      <c r="BJ20" s="380"/>
      <c r="BK20" s="380"/>
      <c r="BL20" s="383"/>
      <c r="BM20" s="384"/>
      <c r="BN20" s="385"/>
      <c r="BO20" s="385"/>
      <c r="BP20" s="385"/>
      <c r="BQ20" s="385"/>
      <c r="BR20" s="385"/>
      <c r="BS20" s="385"/>
      <c r="BT20" s="385"/>
      <c r="BU20" s="385"/>
      <c r="BV20" s="385"/>
      <c r="BW20" s="385"/>
      <c r="BX20" s="386"/>
      <c r="BY20" s="386"/>
      <c r="BZ20" s="386"/>
      <c r="CA20" s="386"/>
      <c r="CB20" s="386"/>
      <c r="CC20" s="387"/>
      <c r="CD20" s="387"/>
      <c r="CE20" s="387"/>
      <c r="CF20" s="387"/>
      <c r="CG20" s="387"/>
      <c r="CH20" s="387"/>
      <c r="CI20" s="387"/>
      <c r="CJ20" s="387"/>
      <c r="CK20" s="387"/>
      <c r="CL20" s="387"/>
      <c r="CM20" s="387"/>
      <c r="CN20" s="387"/>
      <c r="CO20" s="390"/>
      <c r="CP20" s="390"/>
      <c r="CQ20" s="390"/>
      <c r="CR20" s="390"/>
      <c r="CS20" s="386"/>
      <c r="CT20" s="386"/>
      <c r="CU20" s="386"/>
      <c r="CV20" s="386"/>
      <c r="CW20" s="386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288"/>
      <c r="DX20" s="369"/>
      <c r="DY20" s="20"/>
      <c r="DZ20" s="20"/>
      <c r="EA20" s="20"/>
      <c r="EB20" s="20"/>
      <c r="EC20" s="20"/>
      <c r="ED20" s="20"/>
      <c r="EE20" s="20"/>
      <c r="EF20" s="20"/>
      <c r="EG20" s="20"/>
      <c r="EH20" s="20"/>
    </row>
    <row r="21" spans="1:143" s="41" customFormat="1" ht="12.75" customHeight="1">
      <c r="A21" s="35"/>
      <c r="B21" s="35"/>
      <c r="C21" s="35"/>
      <c r="D21" s="35"/>
      <c r="E21" s="35"/>
      <c r="F21" s="35"/>
      <c r="G21" s="35"/>
      <c r="H21" s="157"/>
      <c r="I21" s="157"/>
      <c r="J21" s="157"/>
      <c r="K21" s="39"/>
      <c r="L21" s="39"/>
      <c r="M21" s="39"/>
      <c r="N21" s="39"/>
      <c r="O21" s="39"/>
      <c r="P21" s="39"/>
      <c r="Q21" s="59"/>
      <c r="R21" s="39"/>
      <c r="S21" s="17"/>
      <c r="T21" s="17"/>
      <c r="U21" s="17"/>
      <c r="V21" s="17"/>
      <c r="W21" s="17"/>
      <c r="Y21" s="55"/>
      <c r="Z21" s="55"/>
      <c r="AA21" s="55"/>
      <c r="AB21" s="40"/>
      <c r="AC21" s="55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6"/>
      <c r="AW21" s="56"/>
      <c r="AX21" s="56"/>
      <c r="AY21" s="56"/>
      <c r="AZ21" s="56"/>
      <c r="BA21" s="56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156"/>
      <c r="DZ21" s="20"/>
      <c r="EA21" s="20"/>
      <c r="EB21" s="20"/>
      <c r="EC21" s="20"/>
      <c r="ED21" s="20"/>
      <c r="EE21" s="20"/>
      <c r="EF21" s="20"/>
      <c r="EG21" s="20"/>
      <c r="EH21" s="20"/>
      <c r="EI21" s="20"/>
    </row>
    <row r="22" spans="1:143" s="41" customFormat="1" ht="12.75" customHeight="1">
      <c r="A22" s="35"/>
      <c r="B22" s="35"/>
      <c r="C22" s="35"/>
      <c r="D22" s="35"/>
      <c r="E22" s="35"/>
      <c r="F22" s="35"/>
      <c r="G22" s="35"/>
      <c r="H22" s="157"/>
      <c r="I22" s="157"/>
      <c r="J22" s="157"/>
      <c r="K22" s="39"/>
      <c r="L22" s="39"/>
      <c r="M22" s="39"/>
      <c r="N22" s="39"/>
      <c r="O22" s="39"/>
      <c r="P22" s="39"/>
      <c r="Q22" s="60"/>
      <c r="R22" s="61"/>
      <c r="S22" s="17"/>
      <c r="T22" s="17"/>
      <c r="U22" s="17"/>
      <c r="V22" s="17"/>
      <c r="W22" s="17"/>
      <c r="X22" s="55"/>
      <c r="Y22" s="55"/>
      <c r="Z22" s="55"/>
      <c r="AA22" s="55"/>
      <c r="AB22" s="40"/>
      <c r="AC22" s="55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56"/>
      <c r="AW22" s="56"/>
      <c r="AX22" s="56"/>
      <c r="AY22" s="56"/>
      <c r="AZ22" s="56"/>
      <c r="BA22" s="56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156"/>
      <c r="DZ22" s="20"/>
      <c r="EA22" s="20"/>
      <c r="EB22" s="20"/>
      <c r="EC22" s="20"/>
      <c r="ED22" s="20"/>
      <c r="EE22" s="20"/>
      <c r="EF22" s="20"/>
      <c r="EG22" s="20"/>
      <c r="EH22" s="20"/>
      <c r="EI22" s="20"/>
    </row>
    <row r="23" spans="1:143" s="41" customFormat="1" ht="12.75" customHeight="1">
      <c r="A23" s="35"/>
      <c r="B23" s="35"/>
      <c r="C23" s="35"/>
      <c r="D23" s="35"/>
      <c r="E23" s="35"/>
      <c r="F23" s="35"/>
      <c r="G23" s="35"/>
      <c r="H23" s="157"/>
      <c r="I23" s="157"/>
      <c r="J23" s="157"/>
      <c r="K23" s="46"/>
      <c r="L23" s="63"/>
      <c r="M23" s="65"/>
      <c r="N23" s="65"/>
      <c r="O23" s="65"/>
      <c r="P23" s="65"/>
      <c r="Q23" s="17"/>
      <c r="R23" s="27"/>
      <c r="S23" s="17"/>
      <c r="T23" s="17"/>
      <c r="U23" s="17"/>
      <c r="V23" s="17"/>
      <c r="W23" s="17"/>
      <c r="X23" s="56"/>
      <c r="Y23" s="56"/>
      <c r="Z23" s="56"/>
      <c r="AA23" s="56"/>
      <c r="AB23" s="56"/>
      <c r="AC23" s="56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56"/>
      <c r="AW23" s="56"/>
      <c r="AX23" s="56"/>
      <c r="AY23" s="56"/>
      <c r="AZ23" s="56"/>
      <c r="BA23" s="56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156"/>
      <c r="DZ23" s="20"/>
      <c r="EA23" s="20"/>
      <c r="EB23" s="20"/>
      <c r="EC23" s="20"/>
      <c r="ED23" s="20"/>
      <c r="EE23" s="20"/>
      <c r="EF23" s="20"/>
      <c r="EG23" s="20"/>
      <c r="EH23" s="20"/>
      <c r="EI23" s="20"/>
    </row>
    <row r="24" spans="1:143" s="41" customFormat="1" ht="12.75" customHeight="1">
      <c r="A24" s="35"/>
      <c r="B24" s="35"/>
      <c r="C24" s="35"/>
      <c r="D24" s="35"/>
      <c r="E24" s="35"/>
      <c r="F24" s="35"/>
      <c r="G24" s="35"/>
      <c r="H24" s="157"/>
      <c r="I24" s="157"/>
      <c r="J24" s="157"/>
      <c r="K24" s="27"/>
      <c r="L24" s="27"/>
      <c r="M24" s="27"/>
      <c r="N24" s="27"/>
      <c r="O24" s="27"/>
      <c r="P24" s="27"/>
      <c r="Q24" s="61"/>
      <c r="R24" s="27"/>
      <c r="S24" s="17"/>
      <c r="T24" s="17"/>
      <c r="U24" s="17"/>
      <c r="V24" s="17"/>
      <c r="W24" s="17"/>
      <c r="X24" s="56"/>
      <c r="Y24" s="56"/>
      <c r="Z24" s="56"/>
      <c r="AA24" s="56"/>
      <c r="AB24" s="56"/>
      <c r="AC24" s="56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56"/>
      <c r="AW24" s="56"/>
      <c r="AX24" s="56"/>
      <c r="AY24" s="56"/>
      <c r="AZ24" s="56"/>
      <c r="BA24" s="56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156"/>
      <c r="DZ24" s="20"/>
      <c r="EA24" s="20"/>
      <c r="EB24" s="20"/>
      <c r="EC24" s="20"/>
      <c r="ED24" s="20"/>
      <c r="EE24" s="20"/>
      <c r="EF24" s="20"/>
      <c r="EG24" s="20"/>
      <c r="EH24" s="20"/>
      <c r="EI24" s="20"/>
    </row>
    <row r="25" spans="1:143" s="61" customFormat="1" ht="12.75" customHeight="1">
      <c r="A25" s="35"/>
      <c r="B25" s="35"/>
      <c r="C25" s="35"/>
      <c r="D25" s="35"/>
      <c r="E25" s="60"/>
      <c r="F25" s="60"/>
      <c r="G25" s="60"/>
      <c r="I25" s="68"/>
      <c r="J25" s="68"/>
      <c r="Q25" s="27"/>
      <c r="R25" s="27"/>
      <c r="S25" s="17"/>
      <c r="T25" s="17"/>
      <c r="U25" s="17"/>
      <c r="V25" s="17"/>
      <c r="W25" s="17"/>
      <c r="X25" s="56"/>
      <c r="Y25" s="56"/>
      <c r="Z25" s="56"/>
      <c r="AA25" s="56"/>
      <c r="AB25" s="56"/>
      <c r="AC25" s="56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9"/>
      <c r="AW25" s="69"/>
      <c r="AX25" s="69"/>
      <c r="AY25" s="17"/>
      <c r="AZ25" s="17"/>
      <c r="BA25" s="17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156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</row>
    <row r="26" spans="1:143" s="41" customFormat="1" ht="12.75" customHeight="1">
      <c r="A26" s="35"/>
      <c r="B26" s="35"/>
      <c r="C26" s="35"/>
      <c r="D26" s="35"/>
      <c r="E26" s="60"/>
      <c r="F26" s="60"/>
      <c r="G26" s="60"/>
      <c r="H26" s="27"/>
      <c r="I26" s="89"/>
      <c r="J26" s="372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70"/>
      <c r="V26" s="70"/>
      <c r="W26" s="70"/>
      <c r="X26" s="56"/>
      <c r="Y26" s="56"/>
      <c r="Z26" s="56"/>
      <c r="AA26" s="56"/>
      <c r="AB26" s="56"/>
      <c r="AC26" s="56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156"/>
    </row>
    <row r="27" spans="1:143" s="41" customFormat="1" ht="12.75" customHeight="1">
      <c r="A27" s="35"/>
      <c r="B27" s="35"/>
      <c r="C27" s="35"/>
      <c r="D27" s="35"/>
      <c r="E27" s="60"/>
      <c r="F27" s="60"/>
      <c r="G27" s="60"/>
      <c r="H27" s="27"/>
      <c r="I27" s="89"/>
      <c r="J27" s="372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70"/>
      <c r="V27" s="70"/>
      <c r="W27" s="70"/>
      <c r="X27" s="56"/>
      <c r="Y27" s="56"/>
      <c r="Z27" s="56"/>
      <c r="AA27" s="56"/>
      <c r="AB27" s="56"/>
      <c r="AC27" s="56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156"/>
    </row>
    <row r="28" spans="1:143" s="41" customFormat="1" ht="12.75" customHeight="1">
      <c r="A28" s="35"/>
      <c r="B28" s="35"/>
      <c r="C28" s="35"/>
      <c r="D28" s="35"/>
      <c r="E28" s="60"/>
      <c r="F28" s="60"/>
      <c r="G28" s="60"/>
      <c r="H28" s="27"/>
      <c r="I28" s="89"/>
      <c r="J28" s="372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70"/>
      <c r="V28" s="70"/>
      <c r="W28" s="70"/>
      <c r="X28" s="56"/>
      <c r="Y28" s="56"/>
      <c r="Z28" s="56"/>
      <c r="AA28" s="56"/>
      <c r="AB28" s="56"/>
      <c r="AC28" s="56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156"/>
    </row>
    <row r="29" spans="1:143" s="41" customFormat="1" ht="12.75" customHeight="1">
      <c r="A29" s="35"/>
      <c r="E29" s="27"/>
      <c r="F29" s="27"/>
      <c r="G29" s="27"/>
      <c r="H29" s="27"/>
      <c r="I29" s="89"/>
      <c r="J29" s="372"/>
      <c r="K29" s="27"/>
      <c r="L29" s="27"/>
      <c r="M29" s="27"/>
      <c r="N29" s="27"/>
      <c r="O29" s="27"/>
      <c r="P29" s="27"/>
      <c r="Q29" s="27"/>
      <c r="R29" s="27"/>
      <c r="S29" s="27"/>
      <c r="T29" s="84"/>
      <c r="U29" s="84"/>
      <c r="V29" s="84"/>
      <c r="W29" s="27"/>
      <c r="X29" s="56"/>
      <c r="Y29" s="56"/>
      <c r="Z29" s="56"/>
      <c r="AA29" s="56"/>
      <c r="AB29" s="56"/>
      <c r="AC29" s="56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156"/>
    </row>
    <row r="30" spans="1:143" s="41" customFormat="1" ht="12.75" customHeight="1">
      <c r="A30" s="35"/>
      <c r="E30" s="27"/>
      <c r="F30" s="27"/>
      <c r="G30" s="27"/>
      <c r="H30" s="27"/>
      <c r="I30" s="89"/>
      <c r="J30" s="372"/>
      <c r="K30" s="27"/>
      <c r="L30" s="27"/>
      <c r="M30" s="27"/>
      <c r="N30" s="27"/>
      <c r="O30" s="27"/>
      <c r="P30" s="27"/>
      <c r="Q30" s="27"/>
      <c r="R30" s="27"/>
      <c r="S30" s="27"/>
      <c r="T30" s="84"/>
      <c r="U30" s="84"/>
      <c r="V30" s="84"/>
      <c r="W30" s="39"/>
      <c r="X30" s="56"/>
      <c r="Y30" s="56"/>
      <c r="Z30" s="56"/>
      <c r="AA30" s="56"/>
      <c r="AB30" s="56"/>
      <c r="AC30" s="56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56"/>
    </row>
    <row r="31" spans="1:143" s="41" customFormat="1" ht="12.75" customHeight="1">
      <c r="A31" s="35"/>
      <c r="E31" s="27"/>
      <c r="F31" s="27"/>
      <c r="G31" s="27"/>
      <c r="H31" s="27"/>
      <c r="I31" s="89"/>
      <c r="J31" s="372"/>
      <c r="K31" s="27"/>
      <c r="L31" s="27"/>
      <c r="M31" s="27"/>
      <c r="N31" s="27"/>
      <c r="O31" s="27"/>
      <c r="Q31" s="322"/>
      <c r="R31" s="322"/>
      <c r="S31" s="322"/>
      <c r="T31" s="84"/>
      <c r="U31" s="84"/>
      <c r="V31" s="84"/>
      <c r="W31" s="84"/>
      <c r="X31" s="56"/>
      <c r="Y31" s="56"/>
      <c r="Z31" s="56"/>
      <c r="AA31" s="56"/>
      <c r="AB31" s="56"/>
      <c r="AC31" s="56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56"/>
    </row>
    <row r="32" spans="1:143" s="41" customFormat="1" ht="24" customHeight="1">
      <c r="A32" s="35"/>
      <c r="C32" s="155"/>
      <c r="D32" s="155"/>
      <c r="E32" s="27"/>
      <c r="F32" s="27"/>
      <c r="G32" s="27"/>
      <c r="H32" s="27"/>
      <c r="I32" s="89"/>
      <c r="J32" s="372"/>
      <c r="K32" s="27"/>
      <c r="L32" s="17"/>
      <c r="M32" s="17"/>
      <c r="N32" s="17"/>
      <c r="O32" s="289"/>
      <c r="P32" s="74"/>
      <c r="Q32" s="74"/>
      <c r="R32" s="74"/>
      <c r="S32" s="74"/>
      <c r="T32" s="84"/>
      <c r="U32" s="84"/>
      <c r="V32" s="84"/>
      <c r="W32" s="74"/>
      <c r="X32" s="84"/>
      <c r="Y32" s="84"/>
      <c r="Z32" s="84"/>
      <c r="AA32" s="72"/>
      <c r="AB32" s="72"/>
      <c r="AC32" s="72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4"/>
      <c r="AW32" s="74"/>
      <c r="AX32" s="74"/>
      <c r="AY32" s="27"/>
      <c r="AZ32" s="27"/>
      <c r="BA32" s="2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156"/>
    </row>
    <row r="33" spans="1:143" s="41" customFormat="1" ht="12.75" customHeight="1">
      <c r="A33" s="35"/>
      <c r="B33" s="46"/>
      <c r="C33" s="50"/>
      <c r="D33" s="50"/>
      <c r="E33" s="75"/>
      <c r="F33" s="75"/>
      <c r="G33" s="75"/>
      <c r="H33" s="27"/>
      <c r="I33" s="89"/>
      <c r="J33" s="372"/>
      <c r="K33" s="27"/>
      <c r="L33" s="27"/>
      <c r="M33" s="27"/>
      <c r="N33" s="27"/>
      <c r="O33" s="290"/>
      <c r="P33" s="27"/>
      <c r="Q33" s="27"/>
      <c r="R33" s="27"/>
      <c r="T33" s="84"/>
      <c r="U33" s="84"/>
      <c r="V33" s="84"/>
      <c r="W33" s="84"/>
      <c r="X33" s="84"/>
      <c r="Y33" s="84"/>
      <c r="Z33" s="84"/>
      <c r="AA33" s="56"/>
      <c r="AB33" s="56"/>
      <c r="AC33" s="56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56"/>
    </row>
    <row r="34" spans="1:143" ht="13.5" customHeight="1">
      <c r="E34" s="76"/>
      <c r="F34" s="76"/>
      <c r="G34" s="76"/>
      <c r="H34" s="89"/>
      <c r="K34" s="89"/>
      <c r="L34" s="73"/>
      <c r="M34" s="18"/>
      <c r="N34" s="77"/>
      <c r="O34" s="73"/>
      <c r="P34" s="74"/>
      <c r="Q34" s="89"/>
      <c r="R34" s="18"/>
      <c r="T34" s="84"/>
      <c r="U34" s="84"/>
      <c r="V34" s="84"/>
      <c r="W34" s="84"/>
      <c r="X34" s="84"/>
      <c r="Y34" s="84"/>
      <c r="Z34" s="84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370"/>
      <c r="BL34" s="370"/>
      <c r="BM34" s="370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156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</row>
    <row r="35" spans="1:143" ht="36.75" customHeight="1">
      <c r="H35" s="89"/>
      <c r="K35" s="89"/>
      <c r="L35" s="18"/>
      <c r="M35" s="18"/>
      <c r="N35" s="18"/>
      <c r="O35" s="77"/>
      <c r="P35" s="74"/>
      <c r="Q35" s="322"/>
      <c r="R35" s="322"/>
      <c r="S35" s="322"/>
      <c r="T35" s="322"/>
      <c r="U35" s="322"/>
      <c r="V35" s="84"/>
      <c r="W35" s="84"/>
      <c r="X35" s="84"/>
      <c r="Y35" s="84"/>
      <c r="Z35" s="84"/>
      <c r="AA35" s="322"/>
      <c r="AB35" s="322"/>
      <c r="AC35" s="322"/>
      <c r="AD35" s="322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370"/>
      <c r="BL35" s="370"/>
      <c r="BM35" s="370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Y35" s="89"/>
      <c r="DZ35" s="20"/>
      <c r="EA35" s="20"/>
      <c r="EB35" s="20"/>
      <c r="EC35" s="20"/>
      <c r="ED35" s="20"/>
      <c r="EE35" s="20"/>
      <c r="EF35" s="20"/>
      <c r="EG35" s="20"/>
      <c r="EH35" s="20"/>
      <c r="EI35" s="20"/>
    </row>
    <row r="36" spans="1:143" ht="13.5" customHeight="1">
      <c r="E36" s="76"/>
      <c r="F36" s="76"/>
      <c r="G36" s="76"/>
      <c r="H36" s="89"/>
      <c r="K36" s="89"/>
      <c r="L36" s="18"/>
      <c r="M36" s="18"/>
      <c r="N36" s="77"/>
      <c r="O36" s="79"/>
      <c r="P36" s="80"/>
      <c r="Q36" s="89"/>
      <c r="R36" s="89"/>
      <c r="T36" s="89"/>
      <c r="V36" s="84"/>
      <c r="W36" s="84"/>
      <c r="X36" s="84"/>
      <c r="Y36" s="84"/>
      <c r="Z36" s="84"/>
      <c r="AA36" s="81"/>
      <c r="AB36" s="81"/>
      <c r="AC36" s="81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370"/>
      <c r="BL36" s="370"/>
      <c r="BM36" s="370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Y36" s="89"/>
      <c r="DZ36" s="20"/>
      <c r="EA36" s="20"/>
      <c r="EB36" s="20"/>
      <c r="EC36" s="20"/>
      <c r="ED36" s="20"/>
      <c r="EE36" s="20"/>
      <c r="EF36" s="20"/>
      <c r="EG36" s="20"/>
      <c r="EH36" s="20"/>
      <c r="EI36" s="20"/>
    </row>
    <row r="37" spans="1:143" ht="13.5" customHeight="1">
      <c r="E37" s="76"/>
      <c r="F37" s="76"/>
      <c r="G37" s="76"/>
      <c r="H37" s="89"/>
      <c r="K37" s="89"/>
      <c r="L37" s="18"/>
      <c r="M37" s="18"/>
      <c r="N37" s="77"/>
      <c r="O37" s="79"/>
      <c r="P37" s="80"/>
      <c r="Q37" s="89"/>
      <c r="R37" s="89"/>
      <c r="V37" s="84"/>
      <c r="W37" s="84"/>
      <c r="X37" s="84"/>
      <c r="Y37" s="84"/>
      <c r="Z37" s="84"/>
      <c r="AA37" s="81"/>
      <c r="AB37" s="81"/>
      <c r="AC37" s="81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370"/>
      <c r="BL37" s="370"/>
      <c r="BM37" s="370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Y37" s="89"/>
      <c r="DZ37" s="20"/>
      <c r="EA37" s="20"/>
      <c r="EB37" s="20"/>
      <c r="EC37" s="20"/>
      <c r="ED37" s="20"/>
      <c r="EE37" s="20"/>
      <c r="EF37" s="20"/>
      <c r="EG37" s="20"/>
      <c r="EH37" s="20"/>
      <c r="EI37" s="20"/>
    </row>
    <row r="38" spans="1:143" ht="13.5" customHeight="1">
      <c r="E38" s="76"/>
      <c r="F38" s="76"/>
      <c r="G38" s="76"/>
      <c r="H38" s="89"/>
      <c r="K38" s="89"/>
      <c r="L38" s="18"/>
      <c r="M38" s="18"/>
      <c r="N38" s="77"/>
      <c r="O38" s="79"/>
      <c r="P38" s="80"/>
      <c r="Q38" s="89"/>
      <c r="R38" s="89"/>
      <c r="S38" s="82"/>
      <c r="V38" s="84"/>
      <c r="W38" s="84"/>
      <c r="X38" s="84"/>
      <c r="Y38" s="84"/>
      <c r="Z38" s="84"/>
      <c r="AA38" s="81"/>
      <c r="AB38" s="81"/>
      <c r="AC38" s="81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370"/>
      <c r="BL38" s="370"/>
      <c r="BM38" s="370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Y38" s="89"/>
      <c r="DZ38" s="20"/>
      <c r="EA38" s="20"/>
      <c r="EB38" s="20"/>
      <c r="EC38" s="20"/>
      <c r="ED38" s="20"/>
      <c r="EE38" s="20"/>
      <c r="EF38" s="20"/>
      <c r="EG38" s="20"/>
      <c r="EH38" s="20"/>
      <c r="EI38" s="20"/>
    </row>
    <row r="39" spans="1:143">
      <c r="T39" s="83"/>
      <c r="V39" s="84"/>
      <c r="W39" s="84"/>
      <c r="X39" s="84"/>
      <c r="Y39" s="84"/>
      <c r="Z39" s="84"/>
      <c r="AA39" s="15"/>
      <c r="AB39" s="15"/>
      <c r="AC39" s="15"/>
    </row>
    <row r="40" spans="1:143" ht="13.5" customHeight="1">
      <c r="E40" s="371"/>
      <c r="F40" s="371"/>
      <c r="G40" s="371"/>
      <c r="H40" s="89"/>
      <c r="K40" s="89"/>
      <c r="L40" s="18"/>
      <c r="M40" s="18"/>
      <c r="N40" s="18"/>
      <c r="O40" s="79"/>
      <c r="P40" s="327"/>
      <c r="Q40" s="89"/>
      <c r="R40" s="89"/>
      <c r="S40" s="89"/>
      <c r="T40" s="413"/>
      <c r="U40" s="413"/>
      <c r="V40" s="89"/>
      <c r="W40" s="89"/>
      <c r="X40" s="84"/>
      <c r="Y40" s="84"/>
      <c r="Z40" s="84"/>
      <c r="AA40" s="84"/>
      <c r="AB40" s="84"/>
      <c r="AC40" s="84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370"/>
      <c r="BL40" s="370"/>
      <c r="BM40" s="370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Y40" s="89"/>
      <c r="DZ40" s="20"/>
      <c r="EA40" s="20"/>
      <c r="EB40" s="20"/>
      <c r="EC40" s="20"/>
      <c r="ED40" s="20"/>
      <c r="EE40" s="20"/>
      <c r="EF40" s="20"/>
      <c r="EG40" s="20"/>
      <c r="EH40" s="20"/>
      <c r="EI40" s="20"/>
    </row>
    <row r="41" spans="1:143" ht="13.5" customHeight="1">
      <c r="E41" s="371"/>
      <c r="F41" s="371"/>
      <c r="G41" s="371"/>
      <c r="H41" s="89"/>
      <c r="K41" s="89"/>
      <c r="L41" s="18"/>
      <c r="M41" s="18"/>
      <c r="N41" s="18"/>
      <c r="O41" s="79"/>
      <c r="P41" s="18"/>
      <c r="Q41" s="89"/>
      <c r="R41" s="89"/>
      <c r="S41" s="89"/>
      <c r="T41" s="413"/>
      <c r="U41" s="413"/>
      <c r="V41" s="89"/>
      <c r="W41" s="89"/>
      <c r="X41" s="84"/>
      <c r="Y41" s="84"/>
      <c r="Z41" s="84"/>
      <c r="AA41" s="84"/>
      <c r="AB41" s="84"/>
      <c r="AC41" s="84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370"/>
      <c r="BL41" s="370"/>
      <c r="BM41" s="370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Y41" s="89"/>
      <c r="DZ41" s="20"/>
      <c r="EA41" s="20"/>
      <c r="EB41" s="20"/>
      <c r="EC41" s="20"/>
      <c r="ED41" s="20"/>
      <c r="EE41" s="20"/>
      <c r="EF41" s="20"/>
      <c r="EG41" s="20"/>
      <c r="EH41" s="20"/>
      <c r="EI41" s="20"/>
    </row>
    <row r="42" spans="1:143" ht="13.5" customHeight="1">
      <c r="E42" s="371"/>
      <c r="F42" s="371"/>
      <c r="G42" s="371"/>
      <c r="H42" s="89"/>
      <c r="K42" s="89"/>
      <c r="L42" s="89"/>
      <c r="M42" s="89"/>
      <c r="N42" s="89"/>
      <c r="O42" s="89"/>
      <c r="P42" s="89"/>
      <c r="Q42" s="89"/>
      <c r="R42" s="89"/>
      <c r="S42" s="89"/>
      <c r="T42" s="413"/>
      <c r="U42" s="413"/>
      <c r="V42" s="89"/>
      <c r="W42" s="89"/>
      <c r="X42" s="84"/>
      <c r="Y42" s="84"/>
      <c r="Z42" s="84"/>
      <c r="AA42" s="84"/>
      <c r="AB42" s="84"/>
      <c r="AC42" s="84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370"/>
      <c r="BL42" s="370"/>
      <c r="BM42" s="370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Y42" s="89"/>
      <c r="DZ42" s="20"/>
      <c r="EA42" s="20"/>
      <c r="EB42" s="20"/>
      <c r="EC42" s="20"/>
      <c r="ED42" s="20"/>
      <c r="EE42" s="20"/>
      <c r="EF42" s="20"/>
      <c r="EG42" s="20"/>
      <c r="EH42" s="20"/>
      <c r="EI42" s="20"/>
    </row>
    <row r="43" spans="1:143" ht="13.5" customHeight="1">
      <c r="E43" s="371"/>
      <c r="F43" s="371"/>
      <c r="G43" s="371"/>
      <c r="H43" s="89"/>
      <c r="K43" s="89"/>
      <c r="L43" s="89"/>
      <c r="M43" s="89"/>
      <c r="N43" s="89"/>
      <c r="O43" s="89"/>
      <c r="P43" s="89"/>
      <c r="Q43" s="89"/>
      <c r="R43" s="89"/>
      <c r="S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370"/>
      <c r="BL43" s="370"/>
      <c r="BM43" s="370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Y43" s="89"/>
      <c r="DZ43" s="20"/>
      <c r="EA43" s="20"/>
      <c r="EB43" s="20"/>
      <c r="EC43" s="20"/>
      <c r="ED43" s="20"/>
      <c r="EE43" s="20"/>
      <c r="EF43" s="20"/>
      <c r="EG43" s="20"/>
      <c r="EH43" s="20"/>
      <c r="EI43" s="20"/>
    </row>
    <row r="44" spans="1:143" ht="13.5" customHeight="1">
      <c r="E44" s="371"/>
      <c r="F44" s="371"/>
      <c r="G44" s="371"/>
      <c r="H44" s="89"/>
      <c r="K44" s="89"/>
      <c r="L44" s="89"/>
      <c r="M44" s="89"/>
      <c r="N44" s="89"/>
      <c r="O44" s="89"/>
      <c r="P44" s="89"/>
      <c r="Q44" s="89"/>
      <c r="R44" s="89"/>
      <c r="S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370"/>
      <c r="BL44" s="370"/>
      <c r="BM44" s="370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Y44" s="89"/>
      <c r="DZ44" s="20"/>
      <c r="EA44" s="20"/>
      <c r="EB44" s="20"/>
      <c r="EC44" s="20"/>
      <c r="ED44" s="20"/>
      <c r="EE44" s="20"/>
      <c r="EF44" s="20"/>
      <c r="EG44" s="20"/>
      <c r="EH44" s="20"/>
      <c r="EI44" s="20"/>
    </row>
    <row r="45" spans="1:143" ht="13.5" customHeight="1">
      <c r="E45" s="371"/>
      <c r="F45" s="371"/>
      <c r="G45" s="371"/>
      <c r="H45" s="89"/>
      <c r="K45" s="89"/>
      <c r="L45" s="89"/>
      <c r="M45" s="89"/>
      <c r="N45" s="89"/>
      <c r="O45" s="89"/>
      <c r="P45" s="89"/>
      <c r="Q45" s="89"/>
      <c r="R45" s="89"/>
      <c r="S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  <c r="BA45" s="89"/>
      <c r="BB45" s="89"/>
      <c r="BC45" s="89"/>
      <c r="BD45" s="89"/>
      <c r="BE45" s="89"/>
      <c r="BF45" s="89"/>
      <c r="BG45" s="89"/>
      <c r="BH45" s="89"/>
      <c r="BI45" s="89"/>
      <c r="BJ45" s="89"/>
      <c r="BK45" s="370"/>
      <c r="BL45" s="370"/>
      <c r="BM45" s="370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Y45" s="89"/>
      <c r="DZ45" s="20"/>
      <c r="EA45" s="20"/>
      <c r="EB45" s="20"/>
      <c r="EC45" s="20"/>
      <c r="ED45" s="20"/>
      <c r="EE45" s="20"/>
      <c r="EF45" s="20"/>
      <c r="EG45" s="20"/>
      <c r="EH45" s="20"/>
      <c r="EI45" s="20"/>
    </row>
    <row r="46" spans="1:143" ht="13.5" customHeight="1">
      <c r="E46" s="371"/>
      <c r="F46" s="371"/>
      <c r="G46" s="371"/>
      <c r="H46" s="89"/>
      <c r="K46" s="89"/>
      <c r="L46" s="89"/>
      <c r="M46" s="89"/>
      <c r="N46" s="89"/>
      <c r="O46" s="89"/>
      <c r="P46" s="89"/>
      <c r="Q46" s="89"/>
      <c r="R46" s="89"/>
      <c r="S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89"/>
      <c r="BG46" s="89"/>
      <c r="BH46" s="89"/>
      <c r="BI46" s="89"/>
      <c r="BJ46" s="89"/>
      <c r="BK46" s="370"/>
      <c r="BL46" s="370"/>
      <c r="BM46" s="370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Y46" s="89"/>
      <c r="DZ46" s="20"/>
      <c r="EA46" s="20"/>
      <c r="EB46" s="20"/>
      <c r="EC46" s="20"/>
      <c r="ED46" s="20"/>
      <c r="EE46" s="20"/>
      <c r="EF46" s="20"/>
      <c r="EG46" s="20"/>
      <c r="EH46" s="20"/>
      <c r="EI46" s="20"/>
    </row>
    <row r="47" spans="1:143" ht="13.5" customHeight="1">
      <c r="E47" s="371"/>
      <c r="F47" s="371"/>
      <c r="G47" s="371"/>
      <c r="H47" s="89"/>
      <c r="K47" s="89"/>
      <c r="L47" s="89"/>
      <c r="M47" s="89"/>
      <c r="N47" s="89"/>
      <c r="O47" s="89"/>
      <c r="P47" s="89"/>
      <c r="Q47" s="89"/>
      <c r="R47" s="89"/>
      <c r="S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370"/>
      <c r="BL47" s="370"/>
      <c r="BM47" s="370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Y47" s="89"/>
      <c r="DZ47" s="20"/>
      <c r="EA47" s="20"/>
      <c r="EB47" s="20"/>
      <c r="EC47" s="20"/>
      <c r="ED47" s="20"/>
      <c r="EE47" s="20"/>
      <c r="EF47" s="20"/>
      <c r="EG47" s="20"/>
      <c r="EH47" s="20"/>
      <c r="EI47" s="20"/>
    </row>
    <row r="48" spans="1:143" ht="13.5" customHeight="1">
      <c r="E48" s="371"/>
      <c r="F48" s="371"/>
      <c r="G48" s="371"/>
      <c r="H48" s="89"/>
      <c r="K48" s="89"/>
      <c r="L48" s="89"/>
      <c r="M48" s="89"/>
      <c r="N48" s="89"/>
      <c r="O48" s="89"/>
      <c r="P48" s="89"/>
      <c r="Q48" s="89"/>
      <c r="R48" s="89"/>
      <c r="S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370"/>
      <c r="BL48" s="370"/>
      <c r="BM48" s="370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Y48" s="89"/>
      <c r="DZ48" s="20"/>
      <c r="EA48" s="20"/>
      <c r="EB48" s="20"/>
      <c r="EC48" s="20"/>
      <c r="ED48" s="20"/>
      <c r="EE48" s="20"/>
      <c r="EF48" s="20"/>
      <c r="EG48" s="20"/>
      <c r="EH48" s="20"/>
      <c r="EI48" s="20"/>
    </row>
    <row r="49" spans="5:139" ht="13.5" customHeight="1">
      <c r="E49" s="371"/>
      <c r="F49" s="371"/>
      <c r="G49" s="371"/>
      <c r="H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370"/>
      <c r="BL49" s="370"/>
      <c r="BM49" s="370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Y49" s="89"/>
      <c r="DZ49" s="20"/>
      <c r="EA49" s="20"/>
      <c r="EB49" s="20"/>
      <c r="EC49" s="20"/>
      <c r="ED49" s="20"/>
      <c r="EE49" s="20"/>
      <c r="EF49" s="20"/>
      <c r="EG49" s="20"/>
      <c r="EH49" s="20"/>
      <c r="EI49" s="20"/>
    </row>
    <row r="50" spans="5:139" ht="13.5" customHeight="1">
      <c r="E50" s="371"/>
      <c r="F50" s="371"/>
      <c r="G50" s="371"/>
      <c r="H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370"/>
      <c r="BL50" s="370"/>
      <c r="BM50" s="370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Y50" s="89"/>
      <c r="DZ50" s="20"/>
      <c r="EA50" s="20"/>
      <c r="EB50" s="20"/>
      <c r="EC50" s="20"/>
      <c r="ED50" s="20"/>
      <c r="EE50" s="20"/>
      <c r="EF50" s="20"/>
      <c r="EG50" s="20"/>
      <c r="EH50" s="20"/>
      <c r="EI50" s="20"/>
    </row>
    <row r="51" spans="5:139" ht="13.5" customHeight="1">
      <c r="E51" s="371"/>
      <c r="F51" s="371"/>
      <c r="G51" s="371"/>
      <c r="H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370"/>
      <c r="BL51" s="370"/>
      <c r="BM51" s="370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Y51" s="89"/>
      <c r="DZ51" s="20"/>
      <c r="EA51" s="20"/>
      <c r="EB51" s="20"/>
      <c r="EC51" s="20"/>
      <c r="ED51" s="20"/>
      <c r="EE51" s="20"/>
      <c r="EF51" s="20"/>
      <c r="EG51" s="20"/>
      <c r="EH51" s="20"/>
      <c r="EI51" s="20"/>
    </row>
    <row r="52" spans="5:139" ht="13.5" customHeight="1">
      <c r="E52" s="371"/>
      <c r="F52" s="371"/>
      <c r="G52" s="371"/>
      <c r="H52" s="89"/>
      <c r="K52" s="89"/>
      <c r="L52" s="89"/>
      <c r="M52" s="89"/>
      <c r="N52" s="89"/>
      <c r="O52" s="89"/>
      <c r="P52" s="89"/>
      <c r="Q52" s="89"/>
      <c r="R52" s="89"/>
      <c r="S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370"/>
      <c r="BL52" s="370"/>
      <c r="BM52" s="370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Y52" s="89"/>
      <c r="DZ52" s="20"/>
      <c r="EA52" s="20"/>
      <c r="EB52" s="20"/>
      <c r="EC52" s="20"/>
      <c r="ED52" s="20"/>
      <c r="EE52" s="20"/>
      <c r="EF52" s="20"/>
      <c r="EG52" s="20"/>
      <c r="EH52" s="20"/>
      <c r="EI52" s="20"/>
    </row>
    <row r="53" spans="5:139" ht="13.5" customHeight="1">
      <c r="E53" s="371"/>
      <c r="F53" s="371"/>
      <c r="G53" s="371"/>
      <c r="H53" s="89"/>
      <c r="K53" s="89"/>
      <c r="L53" s="89"/>
      <c r="M53" s="89"/>
      <c r="N53" s="89"/>
      <c r="O53" s="89"/>
      <c r="P53" s="89"/>
      <c r="Q53" s="89"/>
      <c r="R53" s="89"/>
      <c r="S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370"/>
      <c r="BL53" s="370"/>
      <c r="BM53" s="370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Y53" s="89"/>
      <c r="DZ53" s="20"/>
      <c r="EA53" s="20"/>
      <c r="EB53" s="20"/>
      <c r="EC53" s="20"/>
      <c r="ED53" s="20"/>
      <c r="EE53" s="20"/>
      <c r="EF53" s="20"/>
      <c r="EG53" s="20"/>
      <c r="EH53" s="20"/>
      <c r="EI53" s="20"/>
    </row>
    <row r="54" spans="5:139" ht="13.5" customHeight="1">
      <c r="E54" s="371"/>
      <c r="F54" s="371"/>
      <c r="G54" s="371"/>
      <c r="H54" s="89"/>
      <c r="K54" s="89"/>
      <c r="L54" s="89"/>
      <c r="M54" s="89"/>
      <c r="N54" s="89"/>
      <c r="O54" s="89"/>
      <c r="P54" s="89"/>
      <c r="Q54" s="89"/>
      <c r="R54" s="89"/>
      <c r="S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370"/>
      <c r="BL54" s="370"/>
      <c r="BM54" s="370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Y54" s="89"/>
      <c r="DZ54" s="20"/>
      <c r="EA54" s="20"/>
      <c r="EB54" s="20"/>
      <c r="EC54" s="20"/>
      <c r="ED54" s="20"/>
      <c r="EE54" s="20"/>
      <c r="EF54" s="20"/>
      <c r="EG54" s="20"/>
      <c r="EH54" s="20"/>
      <c r="EI54" s="20"/>
    </row>
    <row r="55" spans="5:139" ht="13.5" customHeight="1">
      <c r="E55" s="371"/>
      <c r="F55" s="371"/>
      <c r="G55" s="371"/>
      <c r="H55" s="89"/>
      <c r="K55" s="89"/>
      <c r="L55" s="89"/>
      <c r="M55" s="89"/>
      <c r="N55" s="89"/>
      <c r="O55" s="89"/>
      <c r="P55" s="89"/>
      <c r="Q55" s="89"/>
      <c r="R55" s="89"/>
      <c r="S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370"/>
      <c r="BL55" s="370"/>
      <c r="BM55" s="370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Y55" s="89"/>
      <c r="DZ55" s="20"/>
      <c r="EA55" s="20"/>
      <c r="EB55" s="20"/>
      <c r="EC55" s="20"/>
      <c r="ED55" s="20"/>
      <c r="EE55" s="20"/>
      <c r="EF55" s="20"/>
      <c r="EG55" s="20"/>
      <c r="EH55" s="20"/>
      <c r="EI55" s="20"/>
    </row>
    <row r="56" spans="5:139" ht="13.5" customHeight="1">
      <c r="E56" s="371"/>
      <c r="F56" s="371"/>
      <c r="G56" s="371"/>
      <c r="H56" s="89"/>
      <c r="K56" s="89"/>
      <c r="L56" s="89"/>
      <c r="M56" s="89"/>
      <c r="N56" s="89"/>
      <c r="O56" s="89"/>
      <c r="P56" s="89"/>
      <c r="Q56" s="89"/>
      <c r="R56" s="89"/>
      <c r="S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89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370"/>
      <c r="BL56" s="370"/>
      <c r="BM56" s="370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Y56" s="89"/>
      <c r="DZ56" s="20"/>
      <c r="EA56" s="20"/>
      <c r="EB56" s="20"/>
      <c r="EC56" s="20"/>
      <c r="ED56" s="20"/>
      <c r="EE56" s="20"/>
      <c r="EF56" s="20"/>
      <c r="EG56" s="20"/>
      <c r="EH56" s="20"/>
      <c r="EI56" s="20"/>
    </row>
    <row r="57" spans="5:139" ht="13.5" customHeight="1">
      <c r="E57" s="371"/>
      <c r="F57" s="371"/>
      <c r="G57" s="371"/>
      <c r="H57" s="89"/>
      <c r="K57" s="89"/>
      <c r="L57" s="89"/>
      <c r="M57" s="89"/>
      <c r="N57" s="89"/>
      <c r="O57" s="89"/>
      <c r="P57" s="89"/>
      <c r="Q57" s="89"/>
      <c r="R57" s="89"/>
      <c r="S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370"/>
      <c r="BL57" s="370"/>
      <c r="BM57" s="370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Y57" s="89"/>
      <c r="DZ57" s="20"/>
      <c r="EA57" s="20"/>
      <c r="EB57" s="20"/>
      <c r="EC57" s="20"/>
      <c r="ED57" s="20"/>
      <c r="EE57" s="20"/>
      <c r="EF57" s="20"/>
      <c r="EG57" s="20"/>
      <c r="EH57" s="20"/>
      <c r="EI57" s="20"/>
    </row>
    <row r="58" spans="5:139" ht="13.5" customHeight="1">
      <c r="E58" s="371"/>
      <c r="F58" s="371"/>
      <c r="G58" s="371"/>
      <c r="H58" s="89"/>
      <c r="K58" s="89"/>
      <c r="L58" s="89"/>
      <c r="M58" s="89"/>
      <c r="N58" s="89"/>
      <c r="O58" s="89"/>
      <c r="P58" s="89"/>
      <c r="Q58" s="89"/>
      <c r="R58" s="89"/>
      <c r="S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370"/>
      <c r="BL58" s="370"/>
      <c r="BM58" s="370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Y58" s="89"/>
      <c r="DZ58" s="20"/>
      <c r="EA58" s="20"/>
      <c r="EB58" s="20"/>
      <c r="EC58" s="20"/>
      <c r="ED58" s="20"/>
      <c r="EE58" s="20"/>
      <c r="EF58" s="20"/>
      <c r="EG58" s="20"/>
      <c r="EH58" s="20"/>
      <c r="EI58" s="20"/>
    </row>
    <row r="59" spans="5:139" ht="13.5" customHeight="1">
      <c r="E59" s="371"/>
      <c r="F59" s="371"/>
      <c r="G59" s="371"/>
      <c r="H59" s="89"/>
      <c r="K59" s="89"/>
      <c r="L59" s="89"/>
      <c r="M59" s="89"/>
      <c r="N59" s="89"/>
      <c r="O59" s="89"/>
      <c r="P59" s="89"/>
      <c r="Q59" s="89"/>
      <c r="R59" s="89"/>
      <c r="S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370"/>
      <c r="BL59" s="370"/>
      <c r="BM59" s="370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Y59" s="89"/>
      <c r="DZ59" s="20"/>
      <c r="EA59" s="20"/>
      <c r="EB59" s="20"/>
      <c r="EC59" s="20"/>
      <c r="ED59" s="20"/>
      <c r="EE59" s="20"/>
      <c r="EF59" s="20"/>
      <c r="EG59" s="20"/>
      <c r="EH59" s="20"/>
      <c r="EI59" s="20"/>
    </row>
    <row r="60" spans="5:139" ht="13.5" customHeight="1">
      <c r="E60" s="371"/>
      <c r="F60" s="371"/>
      <c r="G60" s="371"/>
      <c r="H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370"/>
      <c r="BL60" s="370"/>
      <c r="BM60" s="370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Y60" s="89"/>
      <c r="DZ60" s="20"/>
      <c r="EA60" s="20"/>
      <c r="EB60" s="20"/>
      <c r="EC60" s="20"/>
      <c r="ED60" s="20"/>
      <c r="EE60" s="20"/>
      <c r="EF60" s="20"/>
      <c r="EG60" s="20"/>
      <c r="EH60" s="20"/>
      <c r="EI60" s="20"/>
    </row>
    <row r="61" spans="5:139" ht="13.5" customHeight="1">
      <c r="E61" s="371"/>
      <c r="F61" s="371"/>
      <c r="G61" s="371"/>
      <c r="H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370"/>
      <c r="BL61" s="370"/>
      <c r="BM61" s="370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Y61" s="89"/>
      <c r="DZ61" s="20"/>
      <c r="EA61" s="20"/>
      <c r="EB61" s="20"/>
      <c r="EC61" s="20"/>
      <c r="ED61" s="20"/>
      <c r="EE61" s="20"/>
      <c r="EF61" s="20"/>
      <c r="EG61" s="20"/>
      <c r="EH61" s="20"/>
      <c r="EI61" s="20"/>
    </row>
    <row r="62" spans="5:139" ht="13.5" customHeight="1">
      <c r="E62" s="371"/>
      <c r="F62" s="371"/>
      <c r="G62" s="371"/>
      <c r="H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370"/>
      <c r="BL62" s="370"/>
      <c r="BM62" s="370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Y62" s="89"/>
      <c r="DZ62" s="20"/>
      <c r="EA62" s="20"/>
      <c r="EB62" s="20"/>
      <c r="EC62" s="20"/>
      <c r="ED62" s="20"/>
      <c r="EE62" s="20"/>
      <c r="EF62" s="20"/>
      <c r="EG62" s="20"/>
      <c r="EH62" s="20"/>
      <c r="EI62" s="20"/>
    </row>
    <row r="63" spans="5:139" ht="13.5" customHeight="1">
      <c r="E63" s="371"/>
      <c r="F63" s="371"/>
      <c r="G63" s="371"/>
      <c r="H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370"/>
      <c r="BL63" s="370"/>
      <c r="BM63" s="370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Y63" s="89"/>
      <c r="DZ63" s="20"/>
      <c r="EA63" s="20"/>
      <c r="EB63" s="20"/>
      <c r="EC63" s="20"/>
      <c r="ED63" s="20"/>
      <c r="EE63" s="20"/>
      <c r="EF63" s="20"/>
      <c r="EG63" s="20"/>
      <c r="EH63" s="20"/>
      <c r="EI63" s="20"/>
    </row>
    <row r="64" spans="5:139" ht="13.5" customHeight="1">
      <c r="E64" s="371"/>
      <c r="F64" s="371"/>
      <c r="G64" s="371"/>
      <c r="H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370"/>
      <c r="BL64" s="370"/>
      <c r="BM64" s="370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Y64" s="89"/>
      <c r="DZ64" s="20"/>
      <c r="EA64" s="20"/>
      <c r="EB64" s="20"/>
      <c r="EC64" s="20"/>
      <c r="ED64" s="20"/>
      <c r="EE64" s="20"/>
      <c r="EF64" s="20"/>
      <c r="EG64" s="20"/>
      <c r="EH64" s="20"/>
      <c r="EI64" s="20"/>
    </row>
    <row r="65" spans="5:139" ht="13.5" customHeight="1">
      <c r="E65" s="371"/>
      <c r="F65" s="371"/>
      <c r="G65" s="371"/>
      <c r="H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370"/>
      <c r="BL65" s="370"/>
      <c r="BM65" s="370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Y65" s="89"/>
      <c r="DZ65" s="20"/>
      <c r="EA65" s="20"/>
      <c r="EB65" s="20"/>
      <c r="EC65" s="20"/>
      <c r="ED65" s="20"/>
      <c r="EE65" s="20"/>
      <c r="EF65" s="20"/>
      <c r="EG65" s="20"/>
      <c r="EH65" s="20"/>
      <c r="EI65" s="20"/>
    </row>
    <row r="66" spans="5:139" ht="13.5" customHeight="1">
      <c r="E66" s="371"/>
      <c r="F66" s="371"/>
      <c r="G66" s="371"/>
      <c r="H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370"/>
      <c r="BL66" s="370"/>
      <c r="BM66" s="370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Y66" s="89"/>
      <c r="DZ66" s="20"/>
      <c r="EA66" s="20"/>
      <c r="EB66" s="20"/>
      <c r="EC66" s="20"/>
      <c r="ED66" s="20"/>
      <c r="EE66" s="20"/>
      <c r="EF66" s="20"/>
      <c r="EG66" s="20"/>
      <c r="EH66" s="20"/>
      <c r="EI66" s="20"/>
    </row>
    <row r="67" spans="5:139" ht="13.5" customHeight="1">
      <c r="E67" s="371"/>
      <c r="F67" s="371"/>
      <c r="G67" s="371"/>
      <c r="H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370"/>
      <c r="BL67" s="370"/>
      <c r="BM67" s="370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Y67" s="89"/>
      <c r="DZ67" s="20"/>
      <c r="EA67" s="20"/>
      <c r="EB67" s="20"/>
      <c r="EC67" s="20"/>
      <c r="ED67" s="20"/>
      <c r="EE67" s="20"/>
      <c r="EF67" s="20"/>
      <c r="EG67" s="20"/>
      <c r="EH67" s="20"/>
      <c r="EI67" s="20"/>
    </row>
    <row r="68" spans="5:139" ht="13.5" customHeight="1">
      <c r="E68" s="371"/>
      <c r="F68" s="371"/>
      <c r="G68" s="371"/>
      <c r="H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370"/>
      <c r="BL68" s="370"/>
      <c r="BM68" s="370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Y68" s="89"/>
      <c r="DZ68" s="20"/>
      <c r="EA68" s="20"/>
      <c r="EB68" s="20"/>
      <c r="EC68" s="20"/>
      <c r="ED68" s="20"/>
      <c r="EE68" s="20"/>
      <c r="EF68" s="20"/>
      <c r="EG68" s="20"/>
      <c r="EH68" s="20"/>
      <c r="EI68" s="20"/>
    </row>
    <row r="69" spans="5:139" ht="13.5" customHeight="1">
      <c r="E69" s="371"/>
      <c r="F69" s="371"/>
      <c r="G69" s="371"/>
      <c r="H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370"/>
      <c r="BL69" s="370"/>
      <c r="BM69" s="370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Y69" s="89"/>
      <c r="DZ69" s="20"/>
      <c r="EA69" s="20"/>
      <c r="EB69" s="20"/>
      <c r="EC69" s="20"/>
      <c r="ED69" s="20"/>
      <c r="EE69" s="20"/>
      <c r="EF69" s="20"/>
      <c r="EG69" s="20"/>
      <c r="EH69" s="20"/>
      <c r="EI69" s="20"/>
    </row>
    <row r="70" spans="5:139" ht="13.5" customHeight="1">
      <c r="E70" s="371"/>
      <c r="F70" s="371"/>
      <c r="G70" s="371"/>
      <c r="H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370"/>
      <c r="BL70" s="370"/>
      <c r="BM70" s="370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Y70" s="89"/>
      <c r="DZ70" s="20"/>
      <c r="EA70" s="20"/>
      <c r="EB70" s="20"/>
      <c r="EC70" s="20"/>
      <c r="ED70" s="20"/>
      <c r="EE70" s="20"/>
      <c r="EF70" s="20"/>
      <c r="EG70" s="20"/>
      <c r="EH70" s="20"/>
      <c r="EI70" s="20"/>
    </row>
    <row r="71" spans="5:139" ht="13.5" customHeight="1">
      <c r="E71" s="371"/>
      <c r="F71" s="371"/>
      <c r="G71" s="371"/>
      <c r="H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370"/>
      <c r="BL71" s="370"/>
      <c r="BM71" s="370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Y71" s="89"/>
      <c r="DZ71" s="20"/>
      <c r="EA71" s="20"/>
      <c r="EB71" s="20"/>
      <c r="EC71" s="20"/>
      <c r="ED71" s="20"/>
      <c r="EE71" s="20"/>
      <c r="EF71" s="20"/>
      <c r="EG71" s="20"/>
      <c r="EH71" s="20"/>
      <c r="EI71" s="20"/>
    </row>
    <row r="72" spans="5:139" ht="13.5" customHeight="1">
      <c r="E72" s="371"/>
      <c r="F72" s="371"/>
      <c r="G72" s="371"/>
      <c r="H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370"/>
      <c r="BL72" s="370"/>
      <c r="BM72" s="370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Y72" s="89"/>
      <c r="DZ72" s="20"/>
      <c r="EA72" s="20"/>
      <c r="EB72" s="20"/>
      <c r="EC72" s="20"/>
      <c r="ED72" s="20"/>
      <c r="EE72" s="20"/>
      <c r="EF72" s="20"/>
      <c r="EG72" s="20"/>
      <c r="EH72" s="20"/>
      <c r="EI72" s="20"/>
    </row>
    <row r="73" spans="5:139" ht="13.5" customHeight="1">
      <c r="E73" s="371"/>
      <c r="F73" s="371"/>
      <c r="G73" s="371"/>
      <c r="H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370"/>
      <c r="BL73" s="370"/>
      <c r="BM73" s="370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Y73" s="89"/>
      <c r="DZ73" s="20"/>
      <c r="EA73" s="20"/>
      <c r="EB73" s="20"/>
      <c r="EC73" s="20"/>
      <c r="ED73" s="20"/>
      <c r="EE73" s="20"/>
      <c r="EF73" s="20"/>
      <c r="EG73" s="20"/>
      <c r="EH73" s="20"/>
      <c r="EI73" s="20"/>
    </row>
    <row r="74" spans="5:139" ht="13.5" customHeight="1">
      <c r="E74" s="371"/>
      <c r="F74" s="371"/>
      <c r="G74" s="371"/>
      <c r="H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370"/>
      <c r="BL74" s="370"/>
      <c r="BM74" s="370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Y74" s="89"/>
      <c r="DZ74" s="20"/>
      <c r="EA74" s="20"/>
      <c r="EB74" s="20"/>
      <c r="EC74" s="20"/>
      <c r="ED74" s="20"/>
      <c r="EE74" s="20"/>
      <c r="EF74" s="20"/>
      <c r="EG74" s="20"/>
      <c r="EH74" s="20"/>
      <c r="EI74" s="20"/>
    </row>
    <row r="75" spans="5:139" ht="13.5" customHeight="1">
      <c r="E75" s="371"/>
      <c r="F75" s="371"/>
      <c r="G75" s="371"/>
      <c r="H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370"/>
      <c r="BL75" s="370"/>
      <c r="BM75" s="370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Y75" s="89"/>
      <c r="DZ75" s="20"/>
      <c r="EA75" s="20"/>
      <c r="EB75" s="20"/>
      <c r="EC75" s="20"/>
      <c r="ED75" s="20"/>
      <c r="EE75" s="20"/>
      <c r="EF75" s="20"/>
      <c r="EG75" s="20"/>
      <c r="EH75" s="20"/>
      <c r="EI75" s="20"/>
    </row>
    <row r="76" spans="5:139" ht="13.5" customHeight="1">
      <c r="E76" s="371"/>
      <c r="F76" s="371"/>
      <c r="G76" s="371"/>
      <c r="H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370"/>
      <c r="BL76" s="370"/>
      <c r="BM76" s="370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Y76" s="89"/>
      <c r="DZ76" s="20"/>
      <c r="EA76" s="20"/>
      <c r="EB76" s="20"/>
      <c r="EC76" s="20"/>
      <c r="ED76" s="20"/>
      <c r="EE76" s="20"/>
      <c r="EF76" s="20"/>
      <c r="EG76" s="20"/>
      <c r="EH76" s="20"/>
      <c r="EI76" s="20"/>
    </row>
    <row r="77" spans="5:139" ht="13.5" customHeight="1">
      <c r="E77" s="371"/>
      <c r="F77" s="371"/>
      <c r="G77" s="371"/>
      <c r="H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370"/>
      <c r="BL77" s="370"/>
      <c r="BM77" s="370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Y77" s="89"/>
      <c r="DZ77" s="20"/>
      <c r="EA77" s="20"/>
      <c r="EB77" s="20"/>
      <c r="EC77" s="20"/>
      <c r="ED77" s="20"/>
      <c r="EE77" s="20"/>
      <c r="EF77" s="20"/>
      <c r="EG77" s="20"/>
      <c r="EH77" s="20"/>
      <c r="EI77" s="20"/>
    </row>
    <row r="78" spans="5:139" ht="13.5" customHeight="1">
      <c r="E78" s="371"/>
      <c r="F78" s="371"/>
      <c r="G78" s="371"/>
      <c r="H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370"/>
      <c r="BL78" s="370"/>
      <c r="BM78" s="370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Y78" s="89"/>
      <c r="DZ78" s="20"/>
      <c r="EA78" s="20"/>
      <c r="EB78" s="20"/>
      <c r="EC78" s="20"/>
      <c r="ED78" s="20"/>
      <c r="EE78" s="20"/>
      <c r="EF78" s="20"/>
      <c r="EG78" s="20"/>
      <c r="EH78" s="20"/>
      <c r="EI78" s="20"/>
    </row>
    <row r="79" spans="5:139" ht="13.5" customHeight="1">
      <c r="E79" s="371"/>
      <c r="F79" s="371"/>
      <c r="G79" s="371"/>
      <c r="H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370"/>
      <c r="BL79" s="370"/>
      <c r="BM79" s="370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Y79" s="89"/>
      <c r="DZ79" s="20"/>
      <c r="EA79" s="20"/>
      <c r="EB79" s="20"/>
      <c r="EC79" s="20"/>
      <c r="ED79" s="20"/>
      <c r="EE79" s="20"/>
      <c r="EF79" s="20"/>
      <c r="EG79" s="20"/>
      <c r="EH79" s="20"/>
      <c r="EI79" s="20"/>
    </row>
    <row r="80" spans="5:139" ht="13.5" customHeight="1">
      <c r="E80" s="371"/>
      <c r="F80" s="371"/>
      <c r="G80" s="371"/>
      <c r="H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370"/>
      <c r="BL80" s="370"/>
      <c r="BM80" s="370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Y80" s="89"/>
      <c r="DZ80" s="20"/>
      <c r="EA80" s="20"/>
      <c r="EB80" s="20"/>
      <c r="EC80" s="20"/>
      <c r="ED80" s="20"/>
      <c r="EE80" s="20"/>
      <c r="EF80" s="20"/>
      <c r="EG80" s="20"/>
      <c r="EH80" s="20"/>
      <c r="EI80" s="20"/>
    </row>
    <row r="81" spans="2:139" ht="13.5" customHeight="1">
      <c r="E81" s="371"/>
      <c r="F81" s="371"/>
      <c r="G81" s="371"/>
      <c r="H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370"/>
      <c r="BL81" s="370"/>
      <c r="BM81" s="370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Y81" s="89"/>
      <c r="DZ81" s="20"/>
      <c r="EA81" s="20"/>
      <c r="EB81" s="20"/>
      <c r="EC81" s="20"/>
      <c r="ED81" s="20"/>
      <c r="EE81" s="20"/>
      <c r="EF81" s="20"/>
      <c r="EG81" s="20"/>
      <c r="EH81" s="20"/>
      <c r="EI81" s="20"/>
    </row>
    <row r="82" spans="2:139" ht="13.5" customHeight="1">
      <c r="E82" s="371"/>
      <c r="F82" s="371"/>
      <c r="G82" s="371"/>
      <c r="H82" s="89"/>
      <c r="K82" s="89"/>
      <c r="L82" s="89"/>
      <c r="M82" s="89"/>
      <c r="N82" s="89"/>
      <c r="O82" s="89"/>
      <c r="P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370"/>
      <c r="BL82" s="370"/>
      <c r="BM82" s="370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Y82" s="89"/>
      <c r="DZ82" s="20"/>
      <c r="EA82" s="20"/>
      <c r="EB82" s="20"/>
      <c r="EC82" s="20"/>
      <c r="ED82" s="20"/>
      <c r="EE82" s="20"/>
      <c r="EF82" s="20"/>
      <c r="EG82" s="20"/>
      <c r="EH82" s="20"/>
      <c r="EI82" s="20"/>
    </row>
    <row r="83" spans="2:139" ht="13.5" customHeight="1">
      <c r="B83" s="27"/>
      <c r="C83" s="27"/>
      <c r="D83" s="27"/>
      <c r="I83" s="27"/>
      <c r="J83" s="27"/>
      <c r="DZ83" s="20"/>
      <c r="EA83" s="20"/>
      <c r="EB83" s="20"/>
      <c r="EC83" s="20"/>
      <c r="ED83" s="20"/>
      <c r="EE83" s="20"/>
      <c r="EF83" s="20"/>
      <c r="EG83" s="20"/>
      <c r="EH83" s="20"/>
      <c r="EI83" s="20"/>
    </row>
    <row r="84" spans="2:139" ht="13.5" customHeight="1">
      <c r="B84" s="27"/>
      <c r="C84" s="27"/>
      <c r="D84" s="27"/>
      <c r="I84" s="27"/>
      <c r="J84" s="27"/>
      <c r="DZ84" s="20"/>
      <c r="EA84" s="20"/>
      <c r="EB84" s="20"/>
      <c r="EC84" s="20"/>
      <c r="ED84" s="20"/>
      <c r="EE84" s="20"/>
      <c r="EF84" s="20"/>
      <c r="EG84" s="20"/>
      <c r="EH84" s="20"/>
      <c r="EI84" s="20"/>
    </row>
    <row r="85" spans="2:139" ht="13.5" customHeight="1">
      <c r="B85" s="27"/>
      <c r="C85" s="27"/>
      <c r="D85" s="27"/>
      <c r="I85" s="27"/>
      <c r="J85" s="27"/>
      <c r="DZ85" s="20"/>
      <c r="EA85" s="20"/>
      <c r="EB85" s="20"/>
      <c r="EC85" s="20"/>
      <c r="ED85" s="20"/>
      <c r="EE85" s="20"/>
      <c r="EF85" s="20"/>
      <c r="EG85" s="20"/>
      <c r="EH85" s="20"/>
      <c r="EI85" s="20"/>
    </row>
    <row r="86" spans="2:139" ht="13.5" customHeight="1">
      <c r="B86" s="27"/>
      <c r="C86" s="27"/>
      <c r="D86" s="27"/>
      <c r="I86" s="27"/>
      <c r="J86" s="27"/>
      <c r="DZ86" s="20"/>
      <c r="EA86" s="20"/>
      <c r="EB86" s="20"/>
      <c r="EC86" s="20"/>
      <c r="ED86" s="20"/>
      <c r="EE86" s="20"/>
      <c r="EF86" s="20"/>
      <c r="EG86" s="20"/>
      <c r="EH86" s="20"/>
      <c r="EI86" s="20"/>
    </row>
    <row r="87" spans="2:139" ht="13.5" customHeight="1">
      <c r="B87" s="27"/>
      <c r="C87" s="27"/>
      <c r="D87" s="27"/>
      <c r="I87" s="27"/>
      <c r="J87" s="27"/>
      <c r="DZ87" s="20"/>
      <c r="EA87" s="20"/>
      <c r="EB87" s="20"/>
      <c r="EC87" s="20"/>
      <c r="ED87" s="20"/>
      <c r="EE87" s="20"/>
      <c r="EF87" s="20"/>
      <c r="EG87" s="20"/>
      <c r="EH87" s="20"/>
      <c r="EI87" s="20"/>
    </row>
    <row r="88" spans="2:139" ht="13.5" customHeight="1">
      <c r="B88" s="27"/>
      <c r="C88" s="27"/>
      <c r="D88" s="27"/>
      <c r="I88" s="27"/>
      <c r="J88" s="27"/>
      <c r="DZ88" s="20"/>
      <c r="EA88" s="20"/>
      <c r="EB88" s="20"/>
      <c r="EC88" s="20"/>
      <c r="ED88" s="20"/>
      <c r="EE88" s="20"/>
      <c r="EF88" s="20"/>
      <c r="EG88" s="20"/>
      <c r="EH88" s="20"/>
      <c r="EI88" s="20"/>
    </row>
    <row r="89" spans="2:139" ht="13.5" customHeight="1">
      <c r="B89" s="27"/>
      <c r="C89" s="27"/>
      <c r="D89" s="27"/>
      <c r="I89" s="27"/>
      <c r="J89" s="27"/>
      <c r="DZ89" s="20"/>
      <c r="EA89" s="20"/>
      <c r="EB89" s="20"/>
      <c r="EC89" s="20"/>
      <c r="ED89" s="20"/>
      <c r="EE89" s="20"/>
      <c r="EF89" s="20"/>
      <c r="EG89" s="20"/>
      <c r="EH89" s="20"/>
      <c r="EI89" s="20"/>
    </row>
    <row r="90" spans="2:139" ht="13.5" customHeight="1">
      <c r="B90" s="27"/>
      <c r="C90" s="27"/>
      <c r="D90" s="27"/>
      <c r="I90" s="27"/>
      <c r="J90" s="27"/>
      <c r="DZ90" s="20"/>
      <c r="EA90" s="20"/>
      <c r="EB90" s="20"/>
      <c r="EC90" s="20"/>
      <c r="ED90" s="20"/>
      <c r="EE90" s="20"/>
      <c r="EF90" s="20"/>
      <c r="EG90" s="20"/>
      <c r="EH90" s="20"/>
      <c r="EI90" s="20"/>
    </row>
    <row r="91" spans="2:139" ht="13.5" customHeight="1">
      <c r="B91" s="27"/>
      <c r="C91" s="27"/>
      <c r="D91" s="27"/>
      <c r="I91" s="27"/>
      <c r="J91" s="27"/>
      <c r="DZ91" s="20"/>
      <c r="EA91" s="20"/>
      <c r="EB91" s="20"/>
      <c r="EC91" s="20"/>
      <c r="ED91" s="20"/>
      <c r="EE91" s="20"/>
      <c r="EF91" s="20"/>
      <c r="EG91" s="20"/>
      <c r="EH91" s="20"/>
      <c r="EI91" s="20"/>
    </row>
    <row r="92" spans="2:139" ht="13.5" customHeight="1">
      <c r="B92" s="27"/>
      <c r="C92" s="27"/>
      <c r="D92" s="27"/>
      <c r="I92" s="27"/>
      <c r="J92" s="27"/>
      <c r="DZ92" s="20"/>
      <c r="EA92" s="20"/>
      <c r="EB92" s="20"/>
      <c r="EC92" s="20"/>
      <c r="ED92" s="20"/>
      <c r="EE92" s="20"/>
      <c r="EF92" s="20"/>
      <c r="EG92" s="20"/>
      <c r="EH92" s="20"/>
      <c r="EI92" s="20"/>
    </row>
    <row r="93" spans="2:139" ht="13.5" customHeight="1">
      <c r="B93" s="27"/>
      <c r="C93" s="27"/>
      <c r="D93" s="27"/>
      <c r="I93" s="27"/>
      <c r="J93" s="27"/>
      <c r="DZ93" s="20"/>
      <c r="EA93" s="20"/>
      <c r="EB93" s="20"/>
      <c r="EC93" s="20"/>
      <c r="ED93" s="20"/>
      <c r="EE93" s="20"/>
      <c r="EF93" s="20"/>
      <c r="EG93" s="20"/>
      <c r="EH93" s="20"/>
      <c r="EI93" s="20"/>
    </row>
    <row r="94" spans="2:139" ht="13.5" customHeight="1">
      <c r="B94" s="27"/>
      <c r="C94" s="27"/>
      <c r="D94" s="27"/>
      <c r="I94" s="27"/>
      <c r="J94" s="27"/>
      <c r="DZ94" s="20"/>
      <c r="EA94" s="20"/>
      <c r="EB94" s="20"/>
      <c r="EC94" s="20"/>
      <c r="ED94" s="20"/>
      <c r="EE94" s="20"/>
      <c r="EF94" s="20"/>
      <c r="EG94" s="20"/>
      <c r="EH94" s="20"/>
      <c r="EI94" s="20"/>
    </row>
    <row r="95" spans="2:139" ht="13.5" customHeight="1">
      <c r="B95" s="27"/>
      <c r="C95" s="27"/>
      <c r="D95" s="27"/>
      <c r="I95" s="27"/>
      <c r="J95" s="27"/>
      <c r="DZ95" s="20"/>
      <c r="EA95" s="20"/>
      <c r="EB95" s="20"/>
      <c r="EC95" s="20"/>
      <c r="ED95" s="20"/>
      <c r="EE95" s="20"/>
      <c r="EF95" s="20"/>
      <c r="EG95" s="20"/>
      <c r="EH95" s="20"/>
      <c r="EI95" s="20"/>
    </row>
    <row r="96" spans="2:139" ht="13.5" customHeight="1">
      <c r="DZ96" s="20"/>
      <c r="EA96" s="20"/>
      <c r="EB96" s="20"/>
      <c r="EC96" s="20"/>
      <c r="ED96" s="20"/>
      <c r="EE96" s="20"/>
      <c r="EF96" s="20"/>
      <c r="EG96" s="20"/>
      <c r="EH96" s="20"/>
      <c r="EI96" s="20"/>
    </row>
    <row r="97" spans="130:139" ht="13.5" customHeight="1">
      <c r="DZ97" s="20"/>
      <c r="EA97" s="20"/>
      <c r="EB97" s="20"/>
      <c r="EC97" s="20"/>
      <c r="ED97" s="20"/>
      <c r="EE97" s="20"/>
      <c r="EF97" s="20"/>
      <c r="EG97" s="20"/>
      <c r="EH97" s="20"/>
      <c r="EI97" s="20"/>
    </row>
    <row r="98" spans="130:139" ht="13.5" customHeight="1">
      <c r="DZ98" s="20"/>
      <c r="EA98" s="20"/>
      <c r="EB98" s="20"/>
      <c r="EC98" s="20"/>
      <c r="ED98" s="20"/>
      <c r="EE98" s="20"/>
      <c r="EF98" s="20"/>
      <c r="EG98" s="20"/>
      <c r="EH98" s="20"/>
      <c r="EI98" s="20"/>
    </row>
    <row r="99" spans="130:139" ht="13.5" customHeight="1">
      <c r="DZ99" s="20"/>
      <c r="EA99" s="20"/>
      <c r="EB99" s="20"/>
      <c r="EC99" s="20"/>
      <c r="ED99" s="20"/>
      <c r="EE99" s="20"/>
      <c r="EF99" s="20"/>
      <c r="EG99" s="20"/>
      <c r="EH99" s="20"/>
      <c r="EI99" s="20"/>
    </row>
    <row r="100" spans="130:139" ht="13.5" customHeight="1"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</row>
  </sheetData>
  <autoFilter ref="B4:DX20">
    <filterColumn colId="11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8" showButton="0"/>
    <filterColumn colId="29" showButton="0"/>
    <filterColumn colId="31" showButton="0"/>
    <filterColumn colId="32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  <filterColumn colId="46" showButton="0"/>
    <filterColumn colId="47" showButton="0"/>
    <filterColumn colId="49" showButton="0"/>
    <filterColumn colId="50" showButton="0"/>
    <filterColumn colId="52" showButton="0"/>
    <filterColumn colId="53" showButton="0"/>
    <filterColumn colId="55" showButton="0"/>
    <filterColumn colId="56" showButton="0"/>
    <filterColumn colId="58" showButton="0"/>
    <filterColumn colId="59" showButton="0"/>
    <filterColumn colId="61" showButton="0"/>
    <filterColumn colId="62" showButton="0"/>
    <filterColumn colId="64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4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2" showButton="0"/>
    <filterColumn colId="84" showButton="0"/>
    <filterColumn colId="85" showButton="0"/>
    <filterColumn colId="86" showButton="0"/>
    <filterColumn colId="87" showButton="0"/>
    <filterColumn colId="88" showButton="0"/>
    <filterColumn colId="90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6" showButton="0"/>
    <filterColumn colId="107" showButton="0"/>
    <filterColumn colId="108" showButton="0"/>
    <filterColumn colId="109" showButton="0"/>
    <filterColumn colId="111" showButton="0"/>
    <filterColumn colId="112" showButton="0"/>
    <filterColumn colId="113" showButton="0"/>
    <filterColumn colId="114" showButton="0"/>
    <filterColumn colId="116" showButton="0"/>
    <filterColumn colId="117" showButton="0"/>
    <filterColumn colId="118" showButton="0"/>
    <filterColumn colId="119" showButton="0"/>
    <filterColumn colId="121" showButton="0"/>
    <filterColumn colId="122" showButton="0"/>
    <filterColumn colId="123" showButton="0"/>
  </autoFilter>
  <dataConsolidate/>
  <mergeCells count="94">
    <mergeCell ref="DX4:DX6"/>
    <mergeCell ref="J4:J6"/>
    <mergeCell ref="T40:U40"/>
    <mergeCell ref="T42:U42"/>
    <mergeCell ref="T41:U41"/>
    <mergeCell ref="AW5:AW6"/>
    <mergeCell ref="AX5:AX6"/>
    <mergeCell ref="AS5:AS6"/>
    <mergeCell ref="AA5:AA6"/>
    <mergeCell ref="CC4:CG4"/>
    <mergeCell ref="AV5:AV6"/>
    <mergeCell ref="BN4:BR4"/>
    <mergeCell ref="BS4:BW4"/>
    <mergeCell ref="AJ4:AL4"/>
    <mergeCell ref="AK5:AK6"/>
    <mergeCell ref="AL5:AL6"/>
    <mergeCell ref="F4:F6"/>
    <mergeCell ref="BK4:BM4"/>
    <mergeCell ref="BK5:BK6"/>
    <mergeCell ref="BL5:BL6"/>
    <mergeCell ref="BM5:BM6"/>
    <mergeCell ref="AO5:AO6"/>
    <mergeCell ref="AJ5:AJ6"/>
    <mergeCell ref="AY4:BA4"/>
    <mergeCell ref="AZ5:AZ6"/>
    <mergeCell ref="AD5:AD6"/>
    <mergeCell ref="BJ5:BJ6"/>
    <mergeCell ref="BE5:BE6"/>
    <mergeCell ref="BB5:BB6"/>
    <mergeCell ref="AP5:AP6"/>
    <mergeCell ref="AM5:AM6"/>
    <mergeCell ref="B4:B6"/>
    <mergeCell ref="C4:C6"/>
    <mergeCell ref="D4:D6"/>
    <mergeCell ref="H4:H6"/>
    <mergeCell ref="T4:T6"/>
    <mergeCell ref="Q4:Q6"/>
    <mergeCell ref="R4:R6"/>
    <mergeCell ref="S4:S6"/>
    <mergeCell ref="K4:K6"/>
    <mergeCell ref="L4:L6"/>
    <mergeCell ref="M4:N6"/>
    <mergeCell ref="O4:O6"/>
    <mergeCell ref="I4:I6"/>
    <mergeCell ref="P4:P6"/>
    <mergeCell ref="G4:G6"/>
    <mergeCell ref="E4:E6"/>
    <mergeCell ref="AN5:AN6"/>
    <mergeCell ref="DI4:DM4"/>
    <mergeCell ref="BH4:BJ4"/>
    <mergeCell ref="BX4:CB4"/>
    <mergeCell ref="Y5:Y6"/>
    <mergeCell ref="Z5:Z6"/>
    <mergeCell ref="X4:Z4"/>
    <mergeCell ref="AM4:AO4"/>
    <mergeCell ref="AB5:AB6"/>
    <mergeCell ref="AC5:AC6"/>
    <mergeCell ref="AA4:AC4"/>
    <mergeCell ref="AE5:AE6"/>
    <mergeCell ref="AF5:AF6"/>
    <mergeCell ref="AD4:AF4"/>
    <mergeCell ref="BH5:BH6"/>
    <mergeCell ref="BI5:BI6"/>
    <mergeCell ref="BB4:BD4"/>
    <mergeCell ref="BE4:BG4"/>
    <mergeCell ref="BF5:BF6"/>
    <mergeCell ref="BG5:BG6"/>
    <mergeCell ref="DS4:DV4"/>
    <mergeCell ref="DN4:DR4"/>
    <mergeCell ref="CH4:CM4"/>
    <mergeCell ref="CN4:CR4"/>
    <mergeCell ref="CS4:CW4"/>
    <mergeCell ref="CX4:DC4"/>
    <mergeCell ref="DD4:DH4"/>
    <mergeCell ref="BC5:BC6"/>
    <mergeCell ref="BD5:BD6"/>
    <mergeCell ref="AV4:AX4"/>
    <mergeCell ref="BA5:BA6"/>
    <mergeCell ref="AQ5:AQ6"/>
    <mergeCell ref="AR5:AR6"/>
    <mergeCell ref="AS4:AU4"/>
    <mergeCell ref="AT5:AT6"/>
    <mergeCell ref="AU5:AU6"/>
    <mergeCell ref="AY5:AY6"/>
    <mergeCell ref="AP4:AR4"/>
    <mergeCell ref="AG4:AI4"/>
    <mergeCell ref="AH5:AH6"/>
    <mergeCell ref="AI5:AI6"/>
    <mergeCell ref="U4:W4"/>
    <mergeCell ref="U5:U6"/>
    <mergeCell ref="V5:V6"/>
    <mergeCell ref="X5:X6"/>
    <mergeCell ref="W5:W6"/>
    <mergeCell ref="AG5:AG6"/>
  </mergeCells>
  <phoneticPr fontId="96" type="noConversion"/>
  <conditionalFormatting sqref="BS8:BW11">
    <cfRule type="cellIs" dxfId="237" priority="203" operator="greaterThan">
      <formula>0</formula>
    </cfRule>
  </conditionalFormatting>
  <conditionalFormatting sqref="BS8:BW11">
    <cfRule type="cellIs" dxfId="236" priority="208" operator="greaterThan">
      <formula>0</formula>
    </cfRule>
  </conditionalFormatting>
  <conditionalFormatting sqref="BS8:BW11">
    <cfRule type="cellIs" dxfId="235" priority="206" operator="greaterThan">
      <formula>0</formula>
    </cfRule>
  </conditionalFormatting>
  <conditionalFormatting sqref="BS8:BW11">
    <cfRule type="cellIs" dxfId="234" priority="207" operator="greaterThan">
      <formula>0</formula>
    </cfRule>
  </conditionalFormatting>
  <conditionalFormatting sqref="BS8:BW11">
    <cfRule type="cellIs" dxfId="233" priority="205" operator="greaterThan">
      <formula>0</formula>
    </cfRule>
  </conditionalFormatting>
  <conditionalFormatting sqref="BS8:BW11">
    <cfRule type="cellIs" dxfId="232" priority="204" operator="greaterThan">
      <formula>0</formula>
    </cfRule>
  </conditionalFormatting>
  <conditionalFormatting sqref="W8:W11">
    <cfRule type="cellIs" dxfId="219" priority="159" operator="lessThan">
      <formula>0</formula>
    </cfRule>
  </conditionalFormatting>
  <conditionalFormatting sqref="AC8:AC11">
    <cfRule type="cellIs" dxfId="218" priority="158" operator="lessThan">
      <formula>0</formula>
    </cfRule>
  </conditionalFormatting>
  <conditionalFormatting sqref="AF8:AF11">
    <cfRule type="cellIs" dxfId="217" priority="157" operator="lessThan">
      <formula>0</formula>
    </cfRule>
  </conditionalFormatting>
  <conditionalFormatting sqref="AI8:AI11">
    <cfRule type="cellIs" dxfId="216" priority="156" operator="lessThan">
      <formula>0</formula>
    </cfRule>
  </conditionalFormatting>
  <conditionalFormatting sqref="AL8:AL11">
    <cfRule type="cellIs" dxfId="215" priority="155" operator="lessThan">
      <formula>0</formula>
    </cfRule>
  </conditionalFormatting>
  <conditionalFormatting sqref="AO8:AO11">
    <cfRule type="cellIs" dxfId="214" priority="154" operator="lessThan">
      <formula>0</formula>
    </cfRule>
  </conditionalFormatting>
  <conditionalFormatting sqref="AR8:AR11">
    <cfRule type="cellIs" dxfId="213" priority="153" operator="lessThan">
      <formula>0</formula>
    </cfRule>
  </conditionalFormatting>
  <conditionalFormatting sqref="AU8:AU11">
    <cfRule type="cellIs" dxfId="211" priority="149" operator="greaterThan">
      <formula>0</formula>
    </cfRule>
  </conditionalFormatting>
  <conditionalFormatting sqref="AX8:AX11">
    <cfRule type="cellIs" dxfId="209" priority="147" operator="greaterThan">
      <formula>0</formula>
    </cfRule>
  </conditionalFormatting>
  <conditionalFormatting sqref="BJ8:BJ11">
    <cfRule type="cellIs" dxfId="207" priority="145" operator="greaterThan">
      <formula>0</formula>
    </cfRule>
  </conditionalFormatting>
  <conditionalFormatting sqref="BA8 BA11">
    <cfRule type="cellIs" dxfId="205" priority="143" operator="greaterThan">
      <formula>0</formula>
    </cfRule>
  </conditionalFormatting>
  <conditionalFormatting sqref="BD8:BD11">
    <cfRule type="cellIs" dxfId="203" priority="141" operator="greaterThan">
      <formula>0</formula>
    </cfRule>
  </conditionalFormatting>
  <conditionalFormatting sqref="BG8:BG11">
    <cfRule type="cellIs" dxfId="202" priority="140" operator="lessThan">
      <formula>0</formula>
    </cfRule>
  </conditionalFormatting>
  <conditionalFormatting sqref="BS12:BW12">
    <cfRule type="cellIs" dxfId="201" priority="109" operator="greaterThan">
      <formula>0</formula>
    </cfRule>
  </conditionalFormatting>
  <conditionalFormatting sqref="BS12:BW12">
    <cfRule type="cellIs" dxfId="200" priority="114" operator="greaterThan">
      <formula>0</formula>
    </cfRule>
  </conditionalFormatting>
  <conditionalFormatting sqref="BS12:BW12">
    <cfRule type="cellIs" dxfId="199" priority="112" operator="greaterThan">
      <formula>0</formula>
    </cfRule>
  </conditionalFormatting>
  <conditionalFormatting sqref="BS12:BW12">
    <cfRule type="cellIs" dxfId="198" priority="113" operator="greaterThan">
      <formula>0</formula>
    </cfRule>
  </conditionalFormatting>
  <conditionalFormatting sqref="BS12:BW12">
    <cfRule type="cellIs" dxfId="197" priority="111" operator="greaterThan">
      <formula>0</formula>
    </cfRule>
  </conditionalFormatting>
  <conditionalFormatting sqref="BS12:BW12">
    <cfRule type="cellIs" dxfId="196" priority="110" operator="greaterThan">
      <formula>0</formula>
    </cfRule>
  </conditionalFormatting>
  <conditionalFormatting sqref="W12">
    <cfRule type="cellIs" dxfId="195" priority="108" operator="lessThan">
      <formula>0</formula>
    </cfRule>
  </conditionalFormatting>
  <conditionalFormatting sqref="AC12">
    <cfRule type="cellIs" dxfId="194" priority="107" operator="lessThan">
      <formula>0</formula>
    </cfRule>
  </conditionalFormatting>
  <conditionalFormatting sqref="AF12">
    <cfRule type="cellIs" dxfId="193" priority="106" operator="lessThan">
      <formula>0</formula>
    </cfRule>
  </conditionalFormatting>
  <conditionalFormatting sqref="AI12">
    <cfRule type="cellIs" dxfId="192" priority="105" operator="lessThan">
      <formula>0</formula>
    </cfRule>
  </conditionalFormatting>
  <conditionalFormatting sqref="AL12">
    <cfRule type="cellIs" dxfId="191" priority="104" operator="lessThan">
      <formula>0</formula>
    </cfRule>
  </conditionalFormatting>
  <conditionalFormatting sqref="AO12">
    <cfRule type="cellIs" dxfId="190" priority="103" operator="lessThan">
      <formula>0</formula>
    </cfRule>
  </conditionalFormatting>
  <conditionalFormatting sqref="AR12">
    <cfRule type="cellIs" dxfId="189" priority="102" operator="lessThan">
      <formula>0</formula>
    </cfRule>
  </conditionalFormatting>
  <conditionalFormatting sqref="AU12">
    <cfRule type="cellIs" dxfId="188" priority="101" operator="greaterThan">
      <formula>0</formula>
    </cfRule>
  </conditionalFormatting>
  <conditionalFormatting sqref="AX12">
    <cfRule type="cellIs" dxfId="187" priority="100" operator="greaterThan">
      <formula>0</formula>
    </cfRule>
  </conditionalFormatting>
  <conditionalFormatting sqref="BJ12">
    <cfRule type="cellIs" dxfId="186" priority="99" operator="greaterThan">
      <formula>0</formula>
    </cfRule>
  </conditionalFormatting>
  <conditionalFormatting sqref="BA12">
    <cfRule type="cellIs" dxfId="185" priority="98" operator="greaterThan">
      <formula>0</formula>
    </cfRule>
  </conditionalFormatting>
  <conditionalFormatting sqref="BD12">
    <cfRule type="cellIs" dxfId="184" priority="97" operator="greaterThan">
      <formula>0</formula>
    </cfRule>
  </conditionalFormatting>
  <conditionalFormatting sqref="BG12">
    <cfRule type="cellIs" dxfId="183" priority="96" operator="lessThan">
      <formula>0</formula>
    </cfRule>
  </conditionalFormatting>
  <conditionalFormatting sqref="BS13:BW13">
    <cfRule type="cellIs" dxfId="182" priority="90" operator="greaterThan">
      <formula>0</formula>
    </cfRule>
  </conditionalFormatting>
  <conditionalFormatting sqref="BS13:BW13">
    <cfRule type="cellIs" dxfId="181" priority="95" operator="greaterThan">
      <formula>0</formula>
    </cfRule>
  </conditionalFormatting>
  <conditionalFormatting sqref="BS13:BW13">
    <cfRule type="cellIs" dxfId="180" priority="93" operator="greaterThan">
      <formula>0</formula>
    </cfRule>
  </conditionalFormatting>
  <conditionalFormatting sqref="BS13:BW13">
    <cfRule type="cellIs" dxfId="179" priority="94" operator="greaterThan">
      <formula>0</formula>
    </cfRule>
  </conditionalFormatting>
  <conditionalFormatting sqref="BS13:BW13">
    <cfRule type="cellIs" dxfId="178" priority="92" operator="greaterThan">
      <formula>0</formula>
    </cfRule>
  </conditionalFormatting>
  <conditionalFormatting sqref="BS13:BW13">
    <cfRule type="cellIs" dxfId="177" priority="91" operator="greaterThan">
      <formula>0</formula>
    </cfRule>
  </conditionalFormatting>
  <conditionalFormatting sqref="W13">
    <cfRule type="cellIs" dxfId="176" priority="89" operator="lessThan">
      <formula>0</formula>
    </cfRule>
  </conditionalFormatting>
  <conditionalFormatting sqref="AC13">
    <cfRule type="cellIs" dxfId="175" priority="88" operator="lessThan">
      <formula>0</formula>
    </cfRule>
  </conditionalFormatting>
  <conditionalFormatting sqref="AF13">
    <cfRule type="cellIs" dxfId="174" priority="87" operator="lessThan">
      <formula>0</formula>
    </cfRule>
  </conditionalFormatting>
  <conditionalFormatting sqref="AI13">
    <cfRule type="cellIs" dxfId="173" priority="86" operator="lessThan">
      <formula>0</formula>
    </cfRule>
  </conditionalFormatting>
  <conditionalFormatting sqref="AL13">
    <cfRule type="cellIs" dxfId="172" priority="85" operator="lessThan">
      <formula>0</formula>
    </cfRule>
  </conditionalFormatting>
  <conditionalFormatting sqref="AO13">
    <cfRule type="cellIs" dxfId="171" priority="84" operator="lessThan">
      <formula>0</formula>
    </cfRule>
  </conditionalFormatting>
  <conditionalFormatting sqref="AR13">
    <cfRule type="cellIs" dxfId="170" priority="83" operator="lessThan">
      <formula>0</formula>
    </cfRule>
  </conditionalFormatting>
  <conditionalFormatting sqref="AU13">
    <cfRule type="cellIs" dxfId="169" priority="82" operator="greaterThan">
      <formula>0</formula>
    </cfRule>
  </conditionalFormatting>
  <conditionalFormatting sqref="AX13">
    <cfRule type="cellIs" dxfId="168" priority="81" operator="greaterThan">
      <formula>0</formula>
    </cfRule>
  </conditionalFormatting>
  <conditionalFormatting sqref="BJ13">
    <cfRule type="cellIs" dxfId="167" priority="80" operator="greaterThan">
      <formula>0</formula>
    </cfRule>
  </conditionalFormatting>
  <conditionalFormatting sqref="BA13">
    <cfRule type="cellIs" dxfId="166" priority="79" operator="greaterThan">
      <formula>0</formula>
    </cfRule>
  </conditionalFormatting>
  <conditionalFormatting sqref="BD13">
    <cfRule type="cellIs" dxfId="165" priority="78" operator="greaterThan">
      <formula>0</formula>
    </cfRule>
  </conditionalFormatting>
  <conditionalFormatting sqref="BG13">
    <cfRule type="cellIs" dxfId="164" priority="77" operator="lessThan">
      <formula>0</formula>
    </cfRule>
  </conditionalFormatting>
  <conditionalFormatting sqref="BS14:BW15">
    <cfRule type="cellIs" dxfId="163" priority="71" operator="greaterThan">
      <formula>0</formula>
    </cfRule>
  </conditionalFormatting>
  <conditionalFormatting sqref="BS14:BW15">
    <cfRule type="cellIs" dxfId="162" priority="76" operator="greaterThan">
      <formula>0</formula>
    </cfRule>
  </conditionalFormatting>
  <conditionalFormatting sqref="BS14:BW15">
    <cfRule type="cellIs" dxfId="161" priority="74" operator="greaterThan">
      <formula>0</formula>
    </cfRule>
  </conditionalFormatting>
  <conditionalFormatting sqref="BS14:BW15">
    <cfRule type="cellIs" dxfId="160" priority="75" operator="greaterThan">
      <formula>0</formula>
    </cfRule>
  </conditionalFormatting>
  <conditionalFormatting sqref="BS14:BW15">
    <cfRule type="cellIs" dxfId="159" priority="73" operator="greaterThan">
      <formula>0</formula>
    </cfRule>
  </conditionalFormatting>
  <conditionalFormatting sqref="BS14:BW15">
    <cfRule type="cellIs" dxfId="158" priority="72" operator="greaterThan">
      <formula>0</formula>
    </cfRule>
  </conditionalFormatting>
  <conditionalFormatting sqref="W14:W15">
    <cfRule type="cellIs" dxfId="157" priority="70" operator="lessThan">
      <formula>0</formula>
    </cfRule>
  </conditionalFormatting>
  <conditionalFormatting sqref="AC14:AC15">
    <cfRule type="cellIs" dxfId="156" priority="69" operator="lessThan">
      <formula>0</formula>
    </cfRule>
  </conditionalFormatting>
  <conditionalFormatting sqref="AF14:AF15">
    <cfRule type="cellIs" dxfId="155" priority="68" operator="lessThan">
      <formula>0</formula>
    </cfRule>
  </conditionalFormatting>
  <conditionalFormatting sqref="AI14:AI15">
    <cfRule type="cellIs" dxfId="154" priority="67" operator="lessThan">
      <formula>0</formula>
    </cfRule>
  </conditionalFormatting>
  <conditionalFormatting sqref="AL14:AL15">
    <cfRule type="cellIs" dxfId="153" priority="66" operator="lessThan">
      <formula>0</formula>
    </cfRule>
  </conditionalFormatting>
  <conditionalFormatting sqref="AO14:AO15">
    <cfRule type="cellIs" dxfId="152" priority="65" operator="lessThan">
      <formula>0</formula>
    </cfRule>
  </conditionalFormatting>
  <conditionalFormatting sqref="AR14:AR15">
    <cfRule type="cellIs" dxfId="151" priority="64" operator="lessThan">
      <formula>0</formula>
    </cfRule>
  </conditionalFormatting>
  <conditionalFormatting sqref="AU14:AU15">
    <cfRule type="cellIs" dxfId="150" priority="63" operator="greaterThan">
      <formula>0</formula>
    </cfRule>
  </conditionalFormatting>
  <conditionalFormatting sqref="AX14:AX15">
    <cfRule type="cellIs" dxfId="149" priority="62" operator="greaterThan">
      <formula>0</formula>
    </cfRule>
  </conditionalFormatting>
  <conditionalFormatting sqref="BJ14:BJ15">
    <cfRule type="cellIs" dxfId="148" priority="61" operator="greaterThan">
      <formula>0</formula>
    </cfRule>
  </conditionalFormatting>
  <conditionalFormatting sqref="BA14:BA15">
    <cfRule type="cellIs" dxfId="147" priority="60" operator="greaterThan">
      <formula>0</formula>
    </cfRule>
  </conditionalFormatting>
  <conditionalFormatting sqref="BD14:BD15">
    <cfRule type="cellIs" dxfId="146" priority="59" operator="greaterThan">
      <formula>0</formula>
    </cfRule>
  </conditionalFormatting>
  <conditionalFormatting sqref="BG14:BG15">
    <cfRule type="cellIs" dxfId="145" priority="58" operator="lessThan">
      <formula>0</formula>
    </cfRule>
  </conditionalFormatting>
  <conditionalFormatting sqref="BS16:BW18">
    <cfRule type="cellIs" dxfId="144" priority="52" operator="greaterThan">
      <formula>0</formula>
    </cfRule>
  </conditionalFormatting>
  <conditionalFormatting sqref="BS16:BW18">
    <cfRule type="cellIs" dxfId="143" priority="57" operator="greaterThan">
      <formula>0</formula>
    </cfRule>
  </conditionalFormatting>
  <conditionalFormatting sqref="BS16:BW18">
    <cfRule type="cellIs" dxfId="142" priority="55" operator="greaterThan">
      <formula>0</formula>
    </cfRule>
  </conditionalFormatting>
  <conditionalFormatting sqref="BS16:BW18">
    <cfRule type="cellIs" dxfId="141" priority="56" operator="greaterThan">
      <formula>0</formula>
    </cfRule>
  </conditionalFormatting>
  <conditionalFormatting sqref="BS16:BW18">
    <cfRule type="cellIs" dxfId="140" priority="54" operator="greaterThan">
      <formula>0</formula>
    </cfRule>
  </conditionalFormatting>
  <conditionalFormatting sqref="BS16:BW18">
    <cfRule type="cellIs" dxfId="139" priority="53" operator="greaterThan">
      <formula>0</formula>
    </cfRule>
  </conditionalFormatting>
  <conditionalFormatting sqref="W16:W18">
    <cfRule type="cellIs" dxfId="138" priority="51" operator="lessThan">
      <formula>0</formula>
    </cfRule>
  </conditionalFormatting>
  <conditionalFormatting sqref="AC16:AC18">
    <cfRule type="cellIs" dxfId="137" priority="50" operator="lessThan">
      <formula>0</formula>
    </cfRule>
  </conditionalFormatting>
  <conditionalFormatting sqref="AF16:AF18">
    <cfRule type="cellIs" dxfId="136" priority="49" operator="lessThan">
      <formula>0</formula>
    </cfRule>
  </conditionalFormatting>
  <conditionalFormatting sqref="AI16:AI18">
    <cfRule type="cellIs" dxfId="135" priority="48" operator="lessThan">
      <formula>0</formula>
    </cfRule>
  </conditionalFormatting>
  <conditionalFormatting sqref="AL16:AL18">
    <cfRule type="cellIs" dxfId="134" priority="47" operator="lessThan">
      <formula>0</formula>
    </cfRule>
  </conditionalFormatting>
  <conditionalFormatting sqref="AO16:AO18">
    <cfRule type="cellIs" dxfId="133" priority="46" operator="lessThan">
      <formula>0</formula>
    </cfRule>
  </conditionalFormatting>
  <conditionalFormatting sqref="AR16:AR18">
    <cfRule type="cellIs" dxfId="132" priority="45" operator="lessThan">
      <formula>0</formula>
    </cfRule>
  </conditionalFormatting>
  <conditionalFormatting sqref="AU16:AU18">
    <cfRule type="cellIs" dxfId="131" priority="44" operator="greaterThan">
      <formula>0</formula>
    </cfRule>
  </conditionalFormatting>
  <conditionalFormatting sqref="AX16:AX18">
    <cfRule type="cellIs" dxfId="130" priority="43" operator="greaterThan">
      <formula>0</formula>
    </cfRule>
  </conditionalFormatting>
  <conditionalFormatting sqref="BJ16:BJ18">
    <cfRule type="cellIs" dxfId="129" priority="42" operator="greaterThan">
      <formula>0</formula>
    </cfRule>
  </conditionalFormatting>
  <conditionalFormatting sqref="BA16:BA18">
    <cfRule type="cellIs" dxfId="128" priority="41" operator="greaterThan">
      <formula>0</formula>
    </cfRule>
  </conditionalFormatting>
  <conditionalFormatting sqref="BD16:BD18">
    <cfRule type="cellIs" dxfId="127" priority="40" operator="greaterThan">
      <formula>0</formula>
    </cfRule>
  </conditionalFormatting>
  <conditionalFormatting sqref="BG16:BG18">
    <cfRule type="cellIs" dxfId="126" priority="39" operator="lessThan">
      <formula>0</formula>
    </cfRule>
  </conditionalFormatting>
  <conditionalFormatting sqref="BS19:BW19">
    <cfRule type="cellIs" dxfId="125" priority="33" operator="greaterThan">
      <formula>0</formula>
    </cfRule>
  </conditionalFormatting>
  <conditionalFormatting sqref="BS19:BW19">
    <cfRule type="cellIs" dxfId="124" priority="38" operator="greaterThan">
      <formula>0</formula>
    </cfRule>
  </conditionalFormatting>
  <conditionalFormatting sqref="BS19:BW19">
    <cfRule type="cellIs" dxfId="123" priority="36" operator="greaterThan">
      <formula>0</formula>
    </cfRule>
  </conditionalFormatting>
  <conditionalFormatting sqref="BS19:BW19">
    <cfRule type="cellIs" dxfId="122" priority="37" operator="greaterThan">
      <formula>0</formula>
    </cfRule>
  </conditionalFormatting>
  <conditionalFormatting sqref="BS19:BW19">
    <cfRule type="cellIs" dxfId="121" priority="35" operator="greaterThan">
      <formula>0</formula>
    </cfRule>
  </conditionalFormatting>
  <conditionalFormatting sqref="BS19:BW19">
    <cfRule type="cellIs" dxfId="120" priority="34" operator="greaterThan">
      <formula>0</formula>
    </cfRule>
  </conditionalFormatting>
  <conditionalFormatting sqref="W19">
    <cfRule type="cellIs" dxfId="119" priority="32" operator="lessThan">
      <formula>0</formula>
    </cfRule>
  </conditionalFormatting>
  <conditionalFormatting sqref="AC19">
    <cfRule type="cellIs" dxfId="118" priority="31" operator="lessThan">
      <formula>0</formula>
    </cfRule>
  </conditionalFormatting>
  <conditionalFormatting sqref="AF19">
    <cfRule type="cellIs" dxfId="117" priority="30" operator="lessThan">
      <formula>0</formula>
    </cfRule>
  </conditionalFormatting>
  <conditionalFormatting sqref="AI19">
    <cfRule type="cellIs" dxfId="116" priority="29" operator="lessThan">
      <formula>0</formula>
    </cfRule>
  </conditionalFormatting>
  <conditionalFormatting sqref="AL19">
    <cfRule type="cellIs" dxfId="115" priority="28" operator="lessThan">
      <formula>0</formula>
    </cfRule>
  </conditionalFormatting>
  <conditionalFormatting sqref="AO19">
    <cfRule type="cellIs" dxfId="114" priority="27" operator="lessThan">
      <formula>0</formula>
    </cfRule>
  </conditionalFormatting>
  <conditionalFormatting sqref="AR19">
    <cfRule type="cellIs" dxfId="113" priority="26" operator="lessThan">
      <formula>0</formula>
    </cfRule>
  </conditionalFormatting>
  <conditionalFormatting sqref="AU19">
    <cfRule type="cellIs" dxfId="112" priority="25" operator="greaterThan">
      <formula>0</formula>
    </cfRule>
  </conditionalFormatting>
  <conditionalFormatting sqref="AX19">
    <cfRule type="cellIs" dxfId="111" priority="24" operator="greaterThan">
      <formula>0</formula>
    </cfRule>
  </conditionalFormatting>
  <conditionalFormatting sqref="BJ19">
    <cfRule type="cellIs" dxfId="110" priority="23" operator="greaterThan">
      <formula>0</formula>
    </cfRule>
  </conditionalFormatting>
  <conditionalFormatting sqref="BA19">
    <cfRule type="cellIs" dxfId="109" priority="22" operator="greaterThan">
      <formula>0</formula>
    </cfRule>
  </conditionalFormatting>
  <conditionalFormatting sqref="BD19">
    <cfRule type="cellIs" dxfId="108" priority="21" operator="greaterThan">
      <formula>0</formula>
    </cfRule>
  </conditionalFormatting>
  <conditionalFormatting sqref="BG19">
    <cfRule type="cellIs" dxfId="107" priority="20" operator="lessThan">
      <formula>0</formula>
    </cfRule>
  </conditionalFormatting>
  <conditionalFormatting sqref="BS20:BW20">
    <cfRule type="cellIs" dxfId="106" priority="14" operator="greaterThan">
      <formula>0</formula>
    </cfRule>
  </conditionalFormatting>
  <conditionalFormatting sqref="BS20:BW20 BS22:BW22 BS24:BW24 BS26:BW26">
    <cfRule type="cellIs" dxfId="105" priority="19" operator="greaterThan">
      <formula>0</formula>
    </cfRule>
  </conditionalFormatting>
  <conditionalFormatting sqref="BS20:BW20 BS22:BW22 BS24:BW24 BS26:BW26">
    <cfRule type="cellIs" dxfId="104" priority="17" operator="greaterThan">
      <formula>0</formula>
    </cfRule>
  </conditionalFormatting>
  <conditionalFormatting sqref="BS20:BW20 BS22:BW22 BS24:BW24 BS26:BW26">
    <cfRule type="cellIs" dxfId="103" priority="18" operator="greaterThan">
      <formula>0</formula>
    </cfRule>
  </conditionalFormatting>
  <conditionalFormatting sqref="BS20:BW20 BS22:BW22 BS24:BW24 BS26:BW26">
    <cfRule type="cellIs" dxfId="102" priority="16" operator="greaterThan">
      <formula>0</formula>
    </cfRule>
  </conditionalFormatting>
  <conditionalFormatting sqref="BS20:BW20 BS22:BW22 BS24:BW24 BS26:BW26">
    <cfRule type="cellIs" dxfId="101" priority="15" operator="greaterThan">
      <formula>0</formula>
    </cfRule>
  </conditionalFormatting>
  <conditionalFormatting sqref="W20">
    <cfRule type="cellIs" dxfId="100" priority="13" operator="lessThan">
      <formula>0</formula>
    </cfRule>
  </conditionalFormatting>
  <conditionalFormatting sqref="AC20 AC22 AC24 AC26">
    <cfRule type="cellIs" dxfId="99" priority="12" operator="lessThan">
      <formula>0</formula>
    </cfRule>
  </conditionalFormatting>
  <conditionalFormatting sqref="AF20 AF22 AF24 AF26">
    <cfRule type="cellIs" dxfId="98" priority="11" operator="lessThan">
      <formula>0</formula>
    </cfRule>
  </conditionalFormatting>
  <conditionalFormatting sqref="AI20 AI22 AI24 AI26">
    <cfRule type="cellIs" dxfId="97" priority="10" operator="lessThan">
      <formula>0</formula>
    </cfRule>
  </conditionalFormatting>
  <conditionalFormatting sqref="AL20 AL22 AL24 AL26">
    <cfRule type="cellIs" dxfId="96" priority="9" operator="lessThan">
      <formula>0</formula>
    </cfRule>
  </conditionalFormatting>
  <conditionalFormatting sqref="AO20 AO22 AO24 AO26">
    <cfRule type="cellIs" dxfId="95" priority="8" operator="lessThan">
      <formula>0</formula>
    </cfRule>
  </conditionalFormatting>
  <conditionalFormatting sqref="AR20 AR22 AR24 AR26">
    <cfRule type="cellIs" dxfId="94" priority="7" operator="lessThan">
      <formula>0</formula>
    </cfRule>
  </conditionalFormatting>
  <conditionalFormatting sqref="AU20">
    <cfRule type="cellIs" dxfId="93" priority="6" operator="greaterThan">
      <formula>0</formula>
    </cfRule>
  </conditionalFormatting>
  <conditionalFormatting sqref="AX20 AX22 AX24 AX26">
    <cfRule type="cellIs" dxfId="92" priority="5" operator="greaterThan">
      <formula>0</formula>
    </cfRule>
  </conditionalFormatting>
  <conditionalFormatting sqref="BJ20 BJ22 BJ24 BJ26">
    <cfRule type="cellIs" dxfId="91" priority="4" operator="greaterThan">
      <formula>0</formula>
    </cfRule>
  </conditionalFormatting>
  <conditionalFormatting sqref="BA20 BA22 BA24 BA26">
    <cfRule type="cellIs" dxfId="90" priority="3" operator="greaterThan">
      <formula>0</formula>
    </cfRule>
  </conditionalFormatting>
  <conditionalFormatting sqref="BD20 BD22 BD24 BD26">
    <cfRule type="cellIs" dxfId="89" priority="2" operator="greaterThan">
      <formula>0</formula>
    </cfRule>
  </conditionalFormatting>
  <conditionalFormatting sqref="BG20">
    <cfRule type="cellIs" dxfId="88" priority="1" operator="lessThan">
      <formula>0</formula>
    </cfRule>
  </conditionalFormatting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0" max="16383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J87"/>
  <sheetViews>
    <sheetView zoomScale="70" zoomScaleNormal="70" workbookViewId="0">
      <selection activeCell="C8" sqref="C8"/>
    </sheetView>
  </sheetViews>
  <sheetFormatPr defaultColWidth="8.5703125" defaultRowHeight="15"/>
  <cols>
    <col min="1" max="1" width="1.5703125" style="259" customWidth="1"/>
    <col min="2" max="2" width="15.5703125" style="257" customWidth="1"/>
    <col min="3" max="4" width="25.5703125" style="259" customWidth="1"/>
    <col min="5" max="5" width="17.5703125" style="259" customWidth="1"/>
    <col min="6" max="6" width="15.5703125" style="259" customWidth="1"/>
    <col min="7" max="7" width="25.5703125" style="259" customWidth="1"/>
    <col min="8" max="8" width="104.42578125" style="260" bestFit="1" customWidth="1"/>
    <col min="9" max="9" width="116.42578125" style="259" customWidth="1"/>
    <col min="10" max="16384" width="8.5703125" style="259"/>
  </cols>
  <sheetData>
    <row r="1" spans="2:10">
      <c r="C1" s="258"/>
    </row>
    <row r="2" spans="2:10" s="263" customFormat="1" ht="31.5">
      <c r="B2" s="261" t="s">
        <v>216</v>
      </c>
      <c r="C2" s="262" t="s">
        <v>263</v>
      </c>
      <c r="D2" s="262" t="s">
        <v>218</v>
      </c>
      <c r="E2" s="262" t="s">
        <v>219</v>
      </c>
      <c r="F2" s="262" t="s">
        <v>220</v>
      </c>
      <c r="G2" s="262" t="s">
        <v>221</v>
      </c>
      <c r="H2" s="262" t="s">
        <v>52</v>
      </c>
      <c r="I2" s="262" t="s">
        <v>222</v>
      </c>
    </row>
    <row r="3" spans="2:10" s="267" customFormat="1" ht="30" hidden="1" customHeight="1">
      <c r="B3" s="264" t="s">
        <v>216</v>
      </c>
      <c r="C3" s="265" t="s">
        <v>217</v>
      </c>
      <c r="D3" s="265" t="s">
        <v>218</v>
      </c>
      <c r="E3" s="265" t="s">
        <v>219</v>
      </c>
      <c r="F3" s="265" t="s">
        <v>223</v>
      </c>
      <c r="G3" s="265" t="s">
        <v>224</v>
      </c>
      <c r="H3" s="266" t="s">
        <v>52</v>
      </c>
      <c r="I3" s="265" t="s">
        <v>225</v>
      </c>
      <c r="J3" s="264" t="s">
        <v>226</v>
      </c>
    </row>
    <row r="4" spans="2:10" ht="39.6" customHeight="1">
      <c r="B4" s="268" t="s">
        <v>227</v>
      </c>
      <c r="C4" s="269" t="s">
        <v>141</v>
      </c>
      <c r="D4" s="270" t="s">
        <v>228</v>
      </c>
      <c r="E4" s="271" t="s">
        <v>229</v>
      </c>
      <c r="F4" s="271" t="s">
        <v>230</v>
      </c>
      <c r="G4" s="271" t="s">
        <v>231</v>
      </c>
      <c r="H4" s="272"/>
      <c r="I4" s="273" t="s">
        <v>232</v>
      </c>
      <c r="J4" s="274"/>
    </row>
    <row r="5" spans="2:10" ht="40.35" hidden="1" customHeight="1">
      <c r="B5" s="268" t="s">
        <v>233</v>
      </c>
      <c r="C5" s="269" t="s">
        <v>234</v>
      </c>
      <c r="D5" s="270" t="s">
        <v>235</v>
      </c>
      <c r="E5" s="271" t="s">
        <v>236</v>
      </c>
      <c r="F5" s="271" t="s">
        <v>237</v>
      </c>
      <c r="G5" s="271" t="s">
        <v>238</v>
      </c>
      <c r="H5" s="272" t="s">
        <v>230</v>
      </c>
      <c r="I5" s="271"/>
      <c r="J5" s="274"/>
    </row>
    <row r="6" spans="2:10" ht="40.35" hidden="1" customHeight="1">
      <c r="B6" s="268" t="s">
        <v>233</v>
      </c>
      <c r="C6" s="269" t="s">
        <v>239</v>
      </c>
      <c r="D6" s="270" t="s">
        <v>240</v>
      </c>
      <c r="E6" s="271" t="s">
        <v>241</v>
      </c>
      <c r="F6" s="271" t="s">
        <v>237</v>
      </c>
      <c r="G6" s="271" t="s">
        <v>242</v>
      </c>
      <c r="H6" s="272" t="s">
        <v>243</v>
      </c>
      <c r="I6" s="271"/>
      <c r="J6" s="274"/>
    </row>
    <row r="7" spans="2:10" ht="40.35" customHeight="1">
      <c r="B7" s="268" t="s">
        <v>133</v>
      </c>
      <c r="C7" s="269" t="s">
        <v>239</v>
      </c>
      <c r="D7" s="270" t="s">
        <v>240</v>
      </c>
      <c r="E7" s="271" t="s">
        <v>244</v>
      </c>
      <c r="F7" s="271" t="s">
        <v>237</v>
      </c>
      <c r="G7" s="271" t="s">
        <v>242</v>
      </c>
      <c r="H7" s="272" t="s">
        <v>243</v>
      </c>
      <c r="I7" s="271"/>
      <c r="J7" s="274"/>
    </row>
    <row r="8" spans="2:10" ht="40.35" customHeight="1">
      <c r="B8" s="268" t="s">
        <v>133</v>
      </c>
      <c r="C8" s="269" t="s">
        <v>141</v>
      </c>
      <c r="D8" s="270" t="s">
        <v>235</v>
      </c>
      <c r="E8" s="271" t="s">
        <v>236</v>
      </c>
      <c r="F8" s="271" t="s">
        <v>237</v>
      </c>
      <c r="G8" s="271" t="s">
        <v>245</v>
      </c>
      <c r="H8" s="272" t="s">
        <v>246</v>
      </c>
      <c r="I8" s="271"/>
      <c r="J8" s="274"/>
    </row>
    <row r="9" spans="2:10" ht="40.35" customHeight="1">
      <c r="B9" s="268" t="s">
        <v>227</v>
      </c>
      <c r="C9" s="269" t="s">
        <v>247</v>
      </c>
      <c r="D9" s="270" t="s">
        <v>248</v>
      </c>
      <c r="E9" s="271" t="s">
        <v>249</v>
      </c>
      <c r="F9" s="271" t="s">
        <v>250</v>
      </c>
      <c r="G9" s="271" t="s">
        <v>251</v>
      </c>
      <c r="H9" s="272" t="s">
        <v>252</v>
      </c>
      <c r="I9" s="273" t="s">
        <v>232</v>
      </c>
      <c r="J9" s="274"/>
    </row>
    <row r="10" spans="2:10" ht="40.35" hidden="1" customHeight="1">
      <c r="B10" s="268" t="s">
        <v>233</v>
      </c>
      <c r="C10" s="269" t="s">
        <v>253</v>
      </c>
      <c r="D10" s="270" t="s">
        <v>235</v>
      </c>
      <c r="E10" s="271" t="s">
        <v>249</v>
      </c>
      <c r="F10" s="271" t="s">
        <v>250</v>
      </c>
      <c r="G10" s="271" t="s">
        <v>251</v>
      </c>
      <c r="H10" s="272" t="s">
        <v>252</v>
      </c>
      <c r="I10" s="271"/>
      <c r="J10" s="274"/>
    </row>
    <row r="11" spans="2:10" ht="40.35" hidden="1" customHeight="1">
      <c r="B11" s="268" t="s">
        <v>233</v>
      </c>
      <c r="C11" s="269" t="s">
        <v>254</v>
      </c>
      <c r="D11" s="270" t="s">
        <v>230</v>
      </c>
      <c r="E11" s="271" t="s">
        <v>241</v>
      </c>
      <c r="F11" s="271" t="s">
        <v>255</v>
      </c>
      <c r="G11" s="271" t="s">
        <v>256</v>
      </c>
      <c r="H11" s="272" t="s">
        <v>257</v>
      </c>
      <c r="I11" s="271"/>
      <c r="J11" s="274"/>
    </row>
    <row r="12" spans="2:10" ht="40.35" customHeight="1">
      <c r="B12" s="268" t="s">
        <v>133</v>
      </c>
      <c r="C12" s="269" t="s">
        <v>247</v>
      </c>
      <c r="D12" s="270" t="s">
        <v>248</v>
      </c>
      <c r="E12" s="271" t="s">
        <v>258</v>
      </c>
      <c r="F12" s="271" t="s">
        <v>250</v>
      </c>
      <c r="G12" s="271" t="s">
        <v>251</v>
      </c>
      <c r="H12" s="272" t="s">
        <v>230</v>
      </c>
      <c r="I12" s="271"/>
      <c r="J12" s="274"/>
    </row>
    <row r="13" spans="2:10" ht="40.35" customHeight="1">
      <c r="B13" s="268" t="s">
        <v>133</v>
      </c>
      <c r="C13" s="269" t="s">
        <v>259</v>
      </c>
      <c r="D13" s="270" t="s">
        <v>230</v>
      </c>
      <c r="E13" s="271" t="s">
        <v>244</v>
      </c>
      <c r="F13" s="271" t="s">
        <v>255</v>
      </c>
      <c r="G13" s="271" t="s">
        <v>256</v>
      </c>
      <c r="H13" s="272" t="s">
        <v>260</v>
      </c>
      <c r="I13" s="271"/>
      <c r="J13" s="274"/>
    </row>
    <row r="14" spans="2:10" ht="40.35" hidden="1" customHeight="1">
      <c r="B14" s="268"/>
      <c r="C14" s="269"/>
      <c r="D14" s="270">
        <v>0</v>
      </c>
      <c r="E14" s="271">
        <v>0</v>
      </c>
      <c r="F14" s="271">
        <v>0</v>
      </c>
      <c r="G14" s="271">
        <v>0</v>
      </c>
      <c r="H14" s="272">
        <v>0</v>
      </c>
      <c r="I14" s="271"/>
      <c r="J14" s="274"/>
    </row>
    <row r="15" spans="2:10" ht="40.35" hidden="1" customHeight="1">
      <c r="B15" s="268"/>
      <c r="C15" s="269"/>
      <c r="D15" s="270">
        <v>0</v>
      </c>
      <c r="E15" s="271">
        <v>0</v>
      </c>
      <c r="F15" s="271">
        <v>0</v>
      </c>
      <c r="G15" s="271">
        <v>0</v>
      </c>
      <c r="H15" s="272">
        <v>0</v>
      </c>
      <c r="I15" s="271"/>
      <c r="J15" s="274"/>
    </row>
    <row r="16" spans="2:10" ht="40.35" hidden="1" customHeight="1">
      <c r="B16" s="268"/>
      <c r="C16" s="269"/>
      <c r="D16" s="270">
        <v>0</v>
      </c>
      <c r="E16" s="271">
        <v>0</v>
      </c>
      <c r="F16" s="271">
        <v>0</v>
      </c>
      <c r="G16" s="271">
        <v>0</v>
      </c>
      <c r="H16" s="272">
        <v>0</v>
      </c>
      <c r="I16" s="271"/>
      <c r="J16" s="274"/>
    </row>
    <row r="17" spans="2:10" ht="40.35" hidden="1" customHeight="1">
      <c r="B17" s="268"/>
      <c r="C17" s="269"/>
      <c r="D17" s="270">
        <v>0</v>
      </c>
      <c r="E17" s="271">
        <v>0</v>
      </c>
      <c r="F17" s="271">
        <v>0</v>
      </c>
      <c r="G17" s="271">
        <v>0</v>
      </c>
      <c r="H17" s="272">
        <v>0</v>
      </c>
      <c r="I17" s="271"/>
      <c r="J17" s="274"/>
    </row>
    <row r="18" spans="2:10" ht="40.35" hidden="1" customHeight="1">
      <c r="B18" s="268"/>
      <c r="C18" s="269"/>
      <c r="D18" s="270">
        <v>0</v>
      </c>
      <c r="E18" s="271">
        <v>0</v>
      </c>
      <c r="F18" s="271">
        <v>0</v>
      </c>
      <c r="G18" s="271">
        <v>0</v>
      </c>
      <c r="H18" s="272">
        <v>0</v>
      </c>
      <c r="I18" s="271"/>
      <c r="J18" s="274"/>
    </row>
    <row r="19" spans="2:10" ht="40.35" hidden="1" customHeight="1">
      <c r="B19" s="268"/>
      <c r="C19" s="269"/>
      <c r="D19" s="270">
        <v>0</v>
      </c>
      <c r="E19" s="271">
        <v>0</v>
      </c>
      <c r="F19" s="271">
        <v>0</v>
      </c>
      <c r="G19" s="271">
        <v>0</v>
      </c>
      <c r="H19" s="272">
        <v>0</v>
      </c>
      <c r="I19" s="271"/>
      <c r="J19" s="274"/>
    </row>
    <row r="20" spans="2:10" ht="40.35" hidden="1" customHeight="1">
      <c r="B20" s="268"/>
      <c r="C20" s="269"/>
      <c r="D20" s="270">
        <v>0</v>
      </c>
      <c r="E20" s="271">
        <v>0</v>
      </c>
      <c r="F20" s="271">
        <v>0</v>
      </c>
      <c r="G20" s="271">
        <v>0</v>
      </c>
      <c r="H20" s="272">
        <v>0</v>
      </c>
      <c r="I20" s="271"/>
      <c r="J20" s="274"/>
    </row>
    <row r="21" spans="2:10" ht="40.35" hidden="1" customHeight="1">
      <c r="B21" s="268"/>
      <c r="C21" s="269"/>
      <c r="D21" s="270">
        <v>0</v>
      </c>
      <c r="E21" s="271">
        <v>0</v>
      </c>
      <c r="F21" s="271">
        <v>0</v>
      </c>
      <c r="G21" s="271">
        <v>0</v>
      </c>
      <c r="H21" s="272">
        <v>0</v>
      </c>
      <c r="I21" s="271"/>
      <c r="J21" s="274"/>
    </row>
    <row r="22" spans="2:10" ht="40.35" hidden="1" customHeight="1">
      <c r="B22" s="268"/>
      <c r="C22" s="269"/>
      <c r="D22" s="270">
        <v>0</v>
      </c>
      <c r="E22" s="271">
        <v>0</v>
      </c>
      <c r="F22" s="271">
        <v>0</v>
      </c>
      <c r="G22" s="271">
        <v>0</v>
      </c>
      <c r="H22" s="272">
        <v>0</v>
      </c>
      <c r="I22" s="271"/>
      <c r="J22" s="274"/>
    </row>
    <row r="23" spans="2:10" ht="40.35" hidden="1" customHeight="1">
      <c r="B23" s="268"/>
      <c r="C23" s="269"/>
      <c r="D23" s="270">
        <v>0</v>
      </c>
      <c r="E23" s="271">
        <v>0</v>
      </c>
      <c r="F23" s="271">
        <v>0</v>
      </c>
      <c r="G23" s="271">
        <v>0</v>
      </c>
      <c r="H23" s="272">
        <v>0</v>
      </c>
      <c r="I23" s="271"/>
      <c r="J23" s="274"/>
    </row>
    <row r="24" spans="2:10" ht="40.35" hidden="1" customHeight="1">
      <c r="B24" s="268"/>
      <c r="C24" s="269"/>
      <c r="D24" s="270">
        <v>0</v>
      </c>
      <c r="E24" s="271">
        <v>0</v>
      </c>
      <c r="F24" s="271">
        <v>0</v>
      </c>
      <c r="G24" s="271">
        <v>0</v>
      </c>
      <c r="H24" s="272">
        <v>0</v>
      </c>
      <c r="I24" s="271"/>
      <c r="J24" s="274"/>
    </row>
    <row r="25" spans="2:10" ht="40.35" hidden="1" customHeight="1">
      <c r="B25" s="268"/>
      <c r="C25" s="269"/>
      <c r="D25" s="270">
        <v>0</v>
      </c>
      <c r="E25" s="271">
        <v>0</v>
      </c>
      <c r="F25" s="271">
        <v>0</v>
      </c>
      <c r="G25" s="271">
        <v>0</v>
      </c>
      <c r="H25" s="272">
        <v>0</v>
      </c>
      <c r="I25" s="271"/>
      <c r="J25" s="274"/>
    </row>
    <row r="26" spans="2:10" ht="40.35" hidden="1" customHeight="1">
      <c r="B26" s="268"/>
      <c r="C26" s="269"/>
      <c r="D26" s="270">
        <v>0</v>
      </c>
      <c r="E26" s="271">
        <v>0</v>
      </c>
      <c r="F26" s="271">
        <v>0</v>
      </c>
      <c r="G26" s="271">
        <v>0</v>
      </c>
      <c r="H26" s="272">
        <v>0</v>
      </c>
      <c r="I26" s="271"/>
      <c r="J26" s="274"/>
    </row>
    <row r="27" spans="2:10" ht="40.35" hidden="1" customHeight="1">
      <c r="B27" s="268"/>
      <c r="C27" s="269"/>
      <c r="D27" s="270">
        <v>0</v>
      </c>
      <c r="E27" s="271">
        <v>0</v>
      </c>
      <c r="F27" s="271">
        <v>0</v>
      </c>
      <c r="G27" s="271">
        <v>0</v>
      </c>
      <c r="H27" s="272">
        <v>0</v>
      </c>
      <c r="I27" s="271"/>
      <c r="J27" s="274"/>
    </row>
    <row r="28" spans="2:10" ht="40.35" hidden="1" customHeight="1">
      <c r="B28" s="268"/>
      <c r="C28" s="269"/>
      <c r="D28" s="270">
        <v>0</v>
      </c>
      <c r="E28" s="271">
        <v>0</v>
      </c>
      <c r="F28" s="271">
        <v>0</v>
      </c>
      <c r="G28" s="271">
        <v>0</v>
      </c>
      <c r="H28" s="272">
        <v>0</v>
      </c>
      <c r="I28" s="271"/>
      <c r="J28" s="274"/>
    </row>
    <row r="29" spans="2:10" ht="40.35" hidden="1" customHeight="1">
      <c r="B29" s="268"/>
      <c r="C29" s="269"/>
      <c r="D29" s="270">
        <v>0</v>
      </c>
      <c r="E29" s="271">
        <v>0</v>
      </c>
      <c r="F29" s="271">
        <v>0</v>
      </c>
      <c r="G29" s="271">
        <v>0</v>
      </c>
      <c r="H29" s="272">
        <v>0</v>
      </c>
      <c r="I29" s="271"/>
      <c r="J29" s="274"/>
    </row>
    <row r="30" spans="2:10" ht="40.35" hidden="1" customHeight="1">
      <c r="B30" s="268"/>
      <c r="C30" s="269"/>
      <c r="D30" s="270">
        <v>0</v>
      </c>
      <c r="E30" s="271">
        <v>0</v>
      </c>
      <c r="F30" s="271">
        <v>0</v>
      </c>
      <c r="G30" s="271">
        <v>0</v>
      </c>
      <c r="H30" s="272">
        <v>0</v>
      </c>
      <c r="I30" s="271"/>
      <c r="J30" s="274"/>
    </row>
    <row r="31" spans="2:10" ht="40.35" hidden="1" customHeight="1">
      <c r="B31" s="268"/>
      <c r="C31" s="269"/>
      <c r="D31" s="270">
        <v>0</v>
      </c>
      <c r="E31" s="271">
        <v>0</v>
      </c>
      <c r="F31" s="271">
        <v>0</v>
      </c>
      <c r="G31" s="271">
        <v>0</v>
      </c>
      <c r="H31" s="272">
        <v>0</v>
      </c>
      <c r="I31" s="271"/>
      <c r="J31" s="274"/>
    </row>
    <row r="32" spans="2:10" ht="40.35" hidden="1" customHeight="1">
      <c r="B32" s="268"/>
      <c r="C32" s="269"/>
      <c r="D32" s="270">
        <v>0</v>
      </c>
      <c r="E32" s="271">
        <v>0</v>
      </c>
      <c r="F32" s="271">
        <v>0</v>
      </c>
      <c r="G32" s="271">
        <v>0</v>
      </c>
      <c r="H32" s="272">
        <v>0</v>
      </c>
      <c r="I32" s="271"/>
      <c r="J32" s="274"/>
    </row>
    <row r="33" spans="2:10" ht="40.35" hidden="1" customHeight="1">
      <c r="B33" s="268"/>
      <c r="C33" s="269"/>
      <c r="D33" s="270">
        <v>0</v>
      </c>
      <c r="E33" s="271">
        <v>0</v>
      </c>
      <c r="F33" s="271">
        <v>0</v>
      </c>
      <c r="G33" s="271">
        <v>0</v>
      </c>
      <c r="H33" s="272">
        <v>0</v>
      </c>
      <c r="I33" s="271"/>
      <c r="J33" s="274"/>
    </row>
    <row r="34" spans="2:10" ht="40.35" hidden="1" customHeight="1">
      <c r="B34" s="268"/>
      <c r="C34" s="269"/>
      <c r="D34" s="270">
        <v>0</v>
      </c>
      <c r="E34" s="271">
        <v>0</v>
      </c>
      <c r="F34" s="271">
        <v>0</v>
      </c>
      <c r="G34" s="271">
        <v>0</v>
      </c>
      <c r="H34" s="272">
        <v>0</v>
      </c>
      <c r="I34" s="271"/>
      <c r="J34" s="274"/>
    </row>
    <row r="35" spans="2:10" ht="40.35" hidden="1" customHeight="1">
      <c r="B35" s="268"/>
      <c r="C35" s="269"/>
      <c r="D35" s="270">
        <v>0</v>
      </c>
      <c r="E35" s="271">
        <v>0</v>
      </c>
      <c r="F35" s="271">
        <v>0</v>
      </c>
      <c r="G35" s="271">
        <v>0</v>
      </c>
      <c r="H35" s="272">
        <v>0</v>
      </c>
      <c r="I35" s="271"/>
      <c r="J35" s="274"/>
    </row>
    <row r="36" spans="2:10" ht="40.35" hidden="1" customHeight="1">
      <c r="B36" s="268"/>
      <c r="C36" s="269"/>
      <c r="D36" s="270">
        <v>0</v>
      </c>
      <c r="E36" s="271">
        <v>0</v>
      </c>
      <c r="F36" s="271">
        <v>0</v>
      </c>
      <c r="G36" s="271">
        <v>0</v>
      </c>
      <c r="H36" s="272">
        <v>0</v>
      </c>
      <c r="I36" s="271"/>
      <c r="J36" s="274"/>
    </row>
    <row r="37" spans="2:10" ht="40.35" hidden="1" customHeight="1">
      <c r="B37" s="268"/>
      <c r="C37" s="269"/>
      <c r="D37" s="270">
        <v>0</v>
      </c>
      <c r="E37" s="271">
        <v>0</v>
      </c>
      <c r="F37" s="271">
        <v>0</v>
      </c>
      <c r="G37" s="271">
        <v>0</v>
      </c>
      <c r="H37" s="272">
        <v>0</v>
      </c>
      <c r="I37" s="271"/>
      <c r="J37" s="274"/>
    </row>
    <row r="38" spans="2:10" ht="40.35" hidden="1" customHeight="1">
      <c r="B38" s="268"/>
      <c r="C38" s="269"/>
      <c r="D38" s="270">
        <v>0</v>
      </c>
      <c r="E38" s="271">
        <v>0</v>
      </c>
      <c r="F38" s="271">
        <v>0</v>
      </c>
      <c r="G38" s="271">
        <v>0</v>
      </c>
      <c r="H38" s="272">
        <v>0</v>
      </c>
      <c r="I38" s="271"/>
      <c r="J38" s="274"/>
    </row>
    <row r="39" spans="2:10" ht="40.35" hidden="1" customHeight="1">
      <c r="B39" s="268"/>
      <c r="C39" s="269"/>
      <c r="D39" s="270">
        <v>0</v>
      </c>
      <c r="E39" s="271">
        <v>0</v>
      </c>
      <c r="F39" s="271">
        <v>0</v>
      </c>
      <c r="G39" s="271">
        <v>0</v>
      </c>
      <c r="H39" s="272">
        <v>0</v>
      </c>
      <c r="I39" s="271"/>
      <c r="J39" s="274"/>
    </row>
    <row r="40" spans="2:10" ht="40.35" hidden="1" customHeight="1">
      <c r="B40" s="268"/>
      <c r="C40" s="269"/>
      <c r="D40" s="270">
        <v>0</v>
      </c>
      <c r="E40" s="271">
        <v>0</v>
      </c>
      <c r="F40" s="271">
        <v>0</v>
      </c>
      <c r="G40" s="271">
        <v>0</v>
      </c>
      <c r="H40" s="272">
        <v>0</v>
      </c>
      <c r="I40" s="271"/>
      <c r="J40" s="274"/>
    </row>
    <row r="41" spans="2:10" ht="40.35" hidden="1" customHeight="1">
      <c r="B41" s="268"/>
      <c r="C41" s="269"/>
      <c r="D41" s="270">
        <v>0</v>
      </c>
      <c r="E41" s="271">
        <v>0</v>
      </c>
      <c r="F41" s="271">
        <v>0</v>
      </c>
      <c r="G41" s="271">
        <v>0</v>
      </c>
      <c r="H41" s="272">
        <v>0</v>
      </c>
      <c r="I41" s="271"/>
      <c r="J41" s="274"/>
    </row>
    <row r="42" spans="2:10" ht="40.35" hidden="1" customHeight="1">
      <c r="B42" s="268"/>
      <c r="C42" s="269"/>
      <c r="D42" s="270">
        <v>0</v>
      </c>
      <c r="E42" s="271">
        <v>0</v>
      </c>
      <c r="F42" s="271">
        <v>0</v>
      </c>
      <c r="G42" s="271">
        <v>0</v>
      </c>
      <c r="H42" s="272">
        <v>0</v>
      </c>
      <c r="I42" s="271"/>
      <c r="J42" s="274"/>
    </row>
    <row r="43" spans="2:10" ht="40.35" hidden="1" customHeight="1">
      <c r="B43" s="268"/>
      <c r="C43" s="269"/>
      <c r="D43" s="270">
        <v>0</v>
      </c>
      <c r="E43" s="271">
        <v>0</v>
      </c>
      <c r="F43" s="271">
        <v>0</v>
      </c>
      <c r="G43" s="271">
        <v>0</v>
      </c>
      <c r="H43" s="272">
        <v>0</v>
      </c>
      <c r="I43" s="271"/>
      <c r="J43" s="274"/>
    </row>
    <row r="44" spans="2:10" ht="40.35" hidden="1" customHeight="1">
      <c r="B44" s="268"/>
      <c r="C44" s="269"/>
      <c r="D44" s="270">
        <v>0</v>
      </c>
      <c r="E44" s="271">
        <v>0</v>
      </c>
      <c r="F44" s="271">
        <v>0</v>
      </c>
      <c r="G44" s="271">
        <v>0</v>
      </c>
      <c r="H44" s="272">
        <v>0</v>
      </c>
      <c r="I44" s="271"/>
      <c r="J44" s="274"/>
    </row>
    <row r="45" spans="2:10" ht="40.35" hidden="1" customHeight="1">
      <c r="B45" s="268"/>
      <c r="C45" s="269"/>
      <c r="D45" s="270">
        <v>0</v>
      </c>
      <c r="E45" s="271">
        <v>0</v>
      </c>
      <c r="F45" s="271">
        <v>0</v>
      </c>
      <c r="G45" s="271">
        <v>0</v>
      </c>
      <c r="H45" s="272">
        <v>0</v>
      </c>
      <c r="I45" s="271"/>
      <c r="J45" s="274"/>
    </row>
    <row r="46" spans="2:10" hidden="1">
      <c r="B46" s="268"/>
      <c r="C46" s="269"/>
      <c r="D46" s="270" t="s">
        <v>261</v>
      </c>
      <c r="E46" s="271" t="s">
        <v>261</v>
      </c>
      <c r="F46" s="271" t="s">
        <v>261</v>
      </c>
      <c r="G46" s="271" t="s">
        <v>261</v>
      </c>
      <c r="H46" s="272" t="s">
        <v>261</v>
      </c>
    </row>
    <row r="47" spans="2:10" hidden="1">
      <c r="B47" s="268"/>
      <c r="C47" s="269"/>
      <c r="D47" s="270" t="s">
        <v>261</v>
      </c>
      <c r="E47" s="271" t="s">
        <v>261</v>
      </c>
      <c r="F47" s="271" t="s">
        <v>261</v>
      </c>
      <c r="G47" s="271" t="s">
        <v>261</v>
      </c>
      <c r="H47" s="272" t="s">
        <v>261</v>
      </c>
    </row>
    <row r="48" spans="2:10" hidden="1">
      <c r="B48" s="268"/>
      <c r="C48" s="269"/>
      <c r="D48" s="270" t="s">
        <v>261</v>
      </c>
      <c r="E48" s="271" t="s">
        <v>261</v>
      </c>
      <c r="F48" s="271" t="s">
        <v>261</v>
      </c>
      <c r="G48" s="271" t="s">
        <v>261</v>
      </c>
      <c r="H48" s="272" t="s">
        <v>261</v>
      </c>
    </row>
    <row r="49" spans="2:8" hidden="1">
      <c r="B49" s="268"/>
      <c r="C49" s="269"/>
      <c r="D49" s="270" t="s">
        <v>261</v>
      </c>
      <c r="E49" s="271" t="s">
        <v>261</v>
      </c>
      <c r="F49" s="271" t="s">
        <v>261</v>
      </c>
      <c r="G49" s="271" t="s">
        <v>261</v>
      </c>
      <c r="H49" s="272" t="s">
        <v>261</v>
      </c>
    </row>
    <row r="50" spans="2:8" hidden="1">
      <c r="B50" s="268"/>
      <c r="C50" s="269"/>
      <c r="D50" s="270" t="s">
        <v>261</v>
      </c>
      <c r="E50" s="271" t="s">
        <v>261</v>
      </c>
      <c r="F50" s="271" t="s">
        <v>261</v>
      </c>
      <c r="G50" s="271" t="s">
        <v>261</v>
      </c>
      <c r="H50" s="272" t="s">
        <v>261</v>
      </c>
    </row>
    <row r="51" spans="2:8" hidden="1">
      <c r="B51" s="268"/>
      <c r="C51" s="269"/>
      <c r="D51" s="270" t="s">
        <v>261</v>
      </c>
      <c r="E51" s="271" t="s">
        <v>261</v>
      </c>
      <c r="F51" s="271" t="s">
        <v>261</v>
      </c>
      <c r="G51" s="271" t="s">
        <v>261</v>
      </c>
      <c r="H51" s="272" t="s">
        <v>261</v>
      </c>
    </row>
    <row r="52" spans="2:8" hidden="1">
      <c r="B52" s="268"/>
      <c r="C52" s="269"/>
      <c r="D52" s="270" t="s">
        <v>261</v>
      </c>
      <c r="E52" s="271" t="s">
        <v>261</v>
      </c>
      <c r="F52" s="271" t="s">
        <v>261</v>
      </c>
      <c r="G52" s="271" t="s">
        <v>261</v>
      </c>
      <c r="H52" s="272" t="s">
        <v>261</v>
      </c>
    </row>
    <row r="53" spans="2:8" hidden="1">
      <c r="B53" s="268"/>
      <c r="C53" s="269"/>
      <c r="D53" s="270" t="s">
        <v>261</v>
      </c>
      <c r="E53" s="271" t="s">
        <v>261</v>
      </c>
      <c r="F53" s="271" t="s">
        <v>261</v>
      </c>
      <c r="G53" s="271" t="s">
        <v>261</v>
      </c>
      <c r="H53" s="272" t="s">
        <v>261</v>
      </c>
    </row>
    <row r="54" spans="2:8" hidden="1">
      <c r="B54" s="268"/>
      <c r="C54" s="269"/>
      <c r="D54" s="270" t="s">
        <v>261</v>
      </c>
      <c r="E54" s="271" t="s">
        <v>261</v>
      </c>
      <c r="F54" s="271" t="s">
        <v>261</v>
      </c>
      <c r="G54" s="271" t="s">
        <v>261</v>
      </c>
      <c r="H54" s="272" t="s">
        <v>261</v>
      </c>
    </row>
    <row r="55" spans="2:8" hidden="1">
      <c r="B55" s="275"/>
      <c r="C55" s="269"/>
      <c r="D55" s="270" t="s">
        <v>261</v>
      </c>
      <c r="E55" s="271" t="s">
        <v>261</v>
      </c>
      <c r="F55" s="271" t="s">
        <v>261</v>
      </c>
      <c r="G55" s="271" t="s">
        <v>261</v>
      </c>
      <c r="H55" s="272" t="s">
        <v>261</v>
      </c>
    </row>
    <row r="56" spans="2:8" hidden="1">
      <c r="B56" s="275"/>
      <c r="C56" s="269"/>
      <c r="D56" s="270" t="s">
        <v>261</v>
      </c>
      <c r="E56" s="271" t="s">
        <v>261</v>
      </c>
      <c r="F56" s="271" t="s">
        <v>261</v>
      </c>
      <c r="G56" s="271" t="s">
        <v>261</v>
      </c>
      <c r="H56" s="272" t="s">
        <v>261</v>
      </c>
    </row>
    <row r="57" spans="2:8" hidden="1">
      <c r="B57" s="275"/>
      <c r="C57" s="269"/>
      <c r="D57" s="270" t="s">
        <v>261</v>
      </c>
      <c r="E57" s="271" t="s">
        <v>261</v>
      </c>
      <c r="F57" s="271" t="s">
        <v>261</v>
      </c>
      <c r="G57" s="271" t="s">
        <v>261</v>
      </c>
      <c r="H57" s="272" t="s">
        <v>261</v>
      </c>
    </row>
    <row r="58" spans="2:8" hidden="1">
      <c r="B58" s="275"/>
      <c r="C58" s="269"/>
      <c r="D58" s="270" t="s">
        <v>261</v>
      </c>
      <c r="E58" s="271" t="s">
        <v>261</v>
      </c>
      <c r="F58" s="271" t="s">
        <v>261</v>
      </c>
      <c r="G58" s="271" t="s">
        <v>261</v>
      </c>
      <c r="H58" s="272" t="s">
        <v>261</v>
      </c>
    </row>
    <row r="59" spans="2:8" hidden="1">
      <c r="B59" s="275"/>
      <c r="C59" s="269"/>
      <c r="D59" s="270" t="s">
        <v>261</v>
      </c>
      <c r="E59" s="271" t="s">
        <v>261</v>
      </c>
      <c r="F59" s="271" t="s">
        <v>261</v>
      </c>
      <c r="G59" s="271" t="s">
        <v>261</v>
      </c>
      <c r="H59" s="272" t="s">
        <v>261</v>
      </c>
    </row>
    <row r="60" spans="2:8" hidden="1">
      <c r="B60" s="275"/>
      <c r="C60" s="269"/>
      <c r="D60" s="270" t="s">
        <v>261</v>
      </c>
      <c r="E60" s="271" t="s">
        <v>261</v>
      </c>
      <c r="F60" s="271" t="s">
        <v>261</v>
      </c>
      <c r="G60" s="271" t="s">
        <v>261</v>
      </c>
      <c r="H60" s="272" t="s">
        <v>261</v>
      </c>
    </row>
    <row r="61" spans="2:8" hidden="1">
      <c r="B61" s="275"/>
      <c r="C61" s="269"/>
      <c r="D61" s="270" t="s">
        <v>261</v>
      </c>
      <c r="E61" s="271" t="s">
        <v>261</v>
      </c>
      <c r="F61" s="271" t="s">
        <v>261</v>
      </c>
      <c r="G61" s="271" t="s">
        <v>261</v>
      </c>
      <c r="H61" s="272" t="s">
        <v>261</v>
      </c>
    </row>
    <row r="62" spans="2:8" hidden="1">
      <c r="B62" s="275"/>
      <c r="C62" s="269"/>
      <c r="D62" s="270" t="s">
        <v>261</v>
      </c>
      <c r="E62" s="271" t="s">
        <v>261</v>
      </c>
      <c r="F62" s="271" t="s">
        <v>261</v>
      </c>
      <c r="G62" s="271" t="s">
        <v>261</v>
      </c>
      <c r="H62" s="272" t="s">
        <v>261</v>
      </c>
    </row>
    <row r="63" spans="2:8" hidden="1">
      <c r="B63" s="275"/>
      <c r="C63" s="269"/>
      <c r="D63" s="270" t="s">
        <v>261</v>
      </c>
      <c r="E63" s="271" t="s">
        <v>261</v>
      </c>
      <c r="F63" s="271" t="s">
        <v>261</v>
      </c>
      <c r="G63" s="271" t="s">
        <v>261</v>
      </c>
      <c r="H63" s="272" t="s">
        <v>261</v>
      </c>
    </row>
    <row r="64" spans="2:8" hidden="1">
      <c r="B64" s="275"/>
      <c r="C64" s="269"/>
      <c r="D64" s="270" t="s">
        <v>261</v>
      </c>
      <c r="E64" s="271" t="s">
        <v>261</v>
      </c>
      <c r="F64" s="271" t="s">
        <v>261</v>
      </c>
      <c r="G64" s="271" t="s">
        <v>261</v>
      </c>
      <c r="H64" s="272" t="s">
        <v>261</v>
      </c>
    </row>
    <row r="65" spans="2:8" hidden="1">
      <c r="B65" s="275"/>
      <c r="C65" s="269"/>
      <c r="D65" s="270" t="s">
        <v>261</v>
      </c>
      <c r="E65" s="271" t="s">
        <v>261</v>
      </c>
      <c r="F65" s="271" t="s">
        <v>261</v>
      </c>
      <c r="G65" s="271" t="s">
        <v>261</v>
      </c>
      <c r="H65" s="272" t="s">
        <v>261</v>
      </c>
    </row>
    <row r="66" spans="2:8" hidden="1">
      <c r="B66" s="275"/>
      <c r="C66" s="269"/>
      <c r="D66" s="270" t="s">
        <v>261</v>
      </c>
      <c r="E66" s="271" t="s">
        <v>261</v>
      </c>
      <c r="F66" s="271" t="s">
        <v>261</v>
      </c>
      <c r="G66" s="271" t="s">
        <v>261</v>
      </c>
      <c r="H66" s="272" t="s">
        <v>261</v>
      </c>
    </row>
    <row r="67" spans="2:8" hidden="1">
      <c r="B67" s="275"/>
      <c r="C67" s="269"/>
      <c r="D67" s="270" t="s">
        <v>261</v>
      </c>
      <c r="E67" s="271" t="s">
        <v>261</v>
      </c>
      <c r="F67" s="271" t="s">
        <v>261</v>
      </c>
      <c r="G67" s="271" t="s">
        <v>261</v>
      </c>
      <c r="H67" s="272" t="s">
        <v>261</v>
      </c>
    </row>
    <row r="68" spans="2:8" hidden="1">
      <c r="B68" s="275"/>
      <c r="C68" s="269"/>
      <c r="D68" s="270" t="s">
        <v>261</v>
      </c>
      <c r="E68" s="271" t="s">
        <v>261</v>
      </c>
      <c r="F68" s="271" t="s">
        <v>261</v>
      </c>
      <c r="G68" s="271" t="s">
        <v>261</v>
      </c>
      <c r="H68" s="272" t="s">
        <v>261</v>
      </c>
    </row>
    <row r="69" spans="2:8" hidden="1">
      <c r="B69" s="275"/>
      <c r="C69" s="269"/>
      <c r="D69" s="270" t="s">
        <v>261</v>
      </c>
      <c r="E69" s="271" t="s">
        <v>261</v>
      </c>
      <c r="F69" s="271" t="s">
        <v>261</v>
      </c>
      <c r="G69" s="271" t="s">
        <v>261</v>
      </c>
      <c r="H69" s="272" t="s">
        <v>261</v>
      </c>
    </row>
    <row r="70" spans="2:8" hidden="1">
      <c r="B70" s="275"/>
      <c r="C70" s="269"/>
      <c r="D70" s="270" t="s">
        <v>261</v>
      </c>
      <c r="E70" s="271" t="s">
        <v>261</v>
      </c>
      <c r="F70" s="271" t="s">
        <v>261</v>
      </c>
      <c r="G70" s="271" t="s">
        <v>261</v>
      </c>
      <c r="H70" s="272" t="s">
        <v>261</v>
      </c>
    </row>
    <row r="71" spans="2:8" hidden="1">
      <c r="B71" s="275"/>
      <c r="C71" s="269"/>
      <c r="D71" s="270" t="s">
        <v>261</v>
      </c>
      <c r="E71" s="271" t="s">
        <v>261</v>
      </c>
      <c r="F71" s="271" t="s">
        <v>261</v>
      </c>
      <c r="G71" s="271" t="s">
        <v>261</v>
      </c>
      <c r="H71" s="272" t="s">
        <v>261</v>
      </c>
    </row>
    <row r="72" spans="2:8" hidden="1">
      <c r="B72" s="275"/>
      <c r="C72" s="269"/>
      <c r="D72" s="270" t="s">
        <v>261</v>
      </c>
      <c r="E72" s="271" t="s">
        <v>261</v>
      </c>
      <c r="F72" s="271" t="s">
        <v>261</v>
      </c>
      <c r="G72" s="271" t="s">
        <v>261</v>
      </c>
      <c r="H72" s="272" t="s">
        <v>261</v>
      </c>
    </row>
    <row r="73" spans="2:8" hidden="1">
      <c r="B73" s="275"/>
      <c r="C73" s="269"/>
      <c r="D73" s="270" t="s">
        <v>261</v>
      </c>
      <c r="E73" s="271" t="s">
        <v>261</v>
      </c>
      <c r="F73" s="271" t="s">
        <v>261</v>
      </c>
      <c r="G73" s="271" t="s">
        <v>261</v>
      </c>
      <c r="H73" s="272" t="s">
        <v>261</v>
      </c>
    </row>
    <row r="74" spans="2:8" hidden="1">
      <c r="B74" s="275"/>
      <c r="C74" s="269"/>
      <c r="D74" s="270" t="s">
        <v>261</v>
      </c>
      <c r="E74" s="271" t="s">
        <v>261</v>
      </c>
      <c r="F74" s="271" t="s">
        <v>261</v>
      </c>
      <c r="G74" s="271" t="s">
        <v>261</v>
      </c>
      <c r="H74" s="272" t="s">
        <v>261</v>
      </c>
    </row>
    <row r="75" spans="2:8" hidden="1">
      <c r="B75" s="275"/>
      <c r="C75" s="269"/>
      <c r="D75" s="270" t="s">
        <v>261</v>
      </c>
      <c r="E75" s="271" t="s">
        <v>261</v>
      </c>
      <c r="F75" s="271" t="s">
        <v>261</v>
      </c>
      <c r="G75" s="271" t="s">
        <v>261</v>
      </c>
      <c r="H75" s="272" t="s">
        <v>261</v>
      </c>
    </row>
    <row r="76" spans="2:8" hidden="1">
      <c r="B76" s="275"/>
      <c r="C76" s="269"/>
      <c r="D76" s="270" t="s">
        <v>261</v>
      </c>
      <c r="E76" s="271" t="s">
        <v>261</v>
      </c>
      <c r="F76" s="271" t="s">
        <v>261</v>
      </c>
      <c r="G76" s="271" t="s">
        <v>261</v>
      </c>
      <c r="H76" s="272" t="s">
        <v>261</v>
      </c>
    </row>
    <row r="77" spans="2:8" hidden="1">
      <c r="B77" s="275"/>
      <c r="C77" s="269"/>
      <c r="D77" s="270" t="s">
        <v>261</v>
      </c>
      <c r="E77" s="271" t="s">
        <v>261</v>
      </c>
      <c r="F77" s="271" t="s">
        <v>261</v>
      </c>
      <c r="G77" s="271" t="s">
        <v>261</v>
      </c>
      <c r="H77" s="272" t="s">
        <v>261</v>
      </c>
    </row>
    <row r="78" spans="2:8" hidden="1">
      <c r="B78" s="275"/>
      <c r="C78" s="269"/>
      <c r="D78" s="270" t="s">
        <v>261</v>
      </c>
      <c r="E78" s="271" t="s">
        <v>261</v>
      </c>
      <c r="F78" s="271" t="s">
        <v>261</v>
      </c>
      <c r="G78" s="271" t="s">
        <v>261</v>
      </c>
      <c r="H78" s="272" t="s">
        <v>261</v>
      </c>
    </row>
    <row r="79" spans="2:8" hidden="1">
      <c r="B79" s="275"/>
      <c r="C79" s="269"/>
      <c r="D79" s="270" t="s">
        <v>261</v>
      </c>
      <c r="E79" s="271" t="s">
        <v>261</v>
      </c>
      <c r="F79" s="271" t="s">
        <v>261</v>
      </c>
      <c r="G79" s="271" t="s">
        <v>261</v>
      </c>
      <c r="H79" s="272" t="s">
        <v>261</v>
      </c>
    </row>
    <row r="80" spans="2:8" hidden="1">
      <c r="B80" s="275"/>
      <c r="C80" s="269"/>
      <c r="D80" s="270" t="s">
        <v>261</v>
      </c>
      <c r="E80" s="271" t="s">
        <v>261</v>
      </c>
      <c r="F80" s="271" t="s">
        <v>261</v>
      </c>
      <c r="G80" s="271" t="s">
        <v>261</v>
      </c>
      <c r="H80" s="272" t="s">
        <v>261</v>
      </c>
    </row>
    <row r="81" spans="2:8" hidden="1">
      <c r="B81" s="275"/>
      <c r="C81" s="269"/>
      <c r="D81" s="270" t="s">
        <v>261</v>
      </c>
      <c r="E81" s="271" t="s">
        <v>261</v>
      </c>
      <c r="F81" s="271" t="s">
        <v>261</v>
      </c>
      <c r="G81" s="271" t="s">
        <v>261</v>
      </c>
      <c r="H81" s="272" t="s">
        <v>261</v>
      </c>
    </row>
    <row r="82" spans="2:8" hidden="1">
      <c r="B82" s="275"/>
      <c r="C82" s="269"/>
      <c r="D82" s="270" t="s">
        <v>261</v>
      </c>
      <c r="E82" s="271" t="s">
        <v>261</v>
      </c>
      <c r="F82" s="271" t="s">
        <v>261</v>
      </c>
      <c r="G82" s="271" t="s">
        <v>261</v>
      </c>
      <c r="H82" s="272" t="s">
        <v>261</v>
      </c>
    </row>
    <row r="83" spans="2:8" hidden="1">
      <c r="B83" s="275"/>
      <c r="C83" s="269"/>
      <c r="D83" s="270" t="s">
        <v>261</v>
      </c>
      <c r="E83" s="271" t="s">
        <v>261</v>
      </c>
      <c r="F83" s="271" t="s">
        <v>261</v>
      </c>
      <c r="G83" s="271" t="s">
        <v>261</v>
      </c>
      <c r="H83" s="272" t="s">
        <v>261</v>
      </c>
    </row>
    <row r="84" spans="2:8" hidden="1">
      <c r="B84" s="275"/>
      <c r="C84" s="269"/>
      <c r="D84" s="270" t="s">
        <v>261</v>
      </c>
      <c r="E84" s="271" t="s">
        <v>261</v>
      </c>
      <c r="F84" s="271" t="s">
        <v>261</v>
      </c>
      <c r="G84" s="271" t="s">
        <v>261</v>
      </c>
      <c r="H84" s="272" t="s">
        <v>261</v>
      </c>
    </row>
    <row r="85" spans="2:8" hidden="1">
      <c r="B85" s="275"/>
      <c r="C85" s="269"/>
      <c r="D85" s="270" t="s">
        <v>261</v>
      </c>
      <c r="E85" s="271" t="s">
        <v>261</v>
      </c>
      <c r="F85" s="271" t="s">
        <v>261</v>
      </c>
      <c r="G85" s="271" t="s">
        <v>261</v>
      </c>
      <c r="H85" s="272" t="s">
        <v>261</v>
      </c>
    </row>
    <row r="86" spans="2:8" hidden="1">
      <c r="B86" s="275"/>
      <c r="C86" s="269"/>
      <c r="D86" s="270" t="s">
        <v>261</v>
      </c>
      <c r="E86" s="271" t="s">
        <v>261</v>
      </c>
      <c r="F86" s="271" t="s">
        <v>261</v>
      </c>
      <c r="G86" s="271" t="s">
        <v>261</v>
      </c>
      <c r="H86" s="272" t="s">
        <v>261</v>
      </c>
    </row>
    <row r="87" spans="2:8" hidden="1">
      <c r="B87" s="275"/>
      <c r="C87" s="269"/>
      <c r="D87" s="270" t="s">
        <v>261</v>
      </c>
      <c r="E87" s="271" t="s">
        <v>261</v>
      </c>
      <c r="F87" s="271" t="s">
        <v>261</v>
      </c>
      <c r="G87" s="271" t="s">
        <v>261</v>
      </c>
      <c r="H87" s="272" t="s">
        <v>261</v>
      </c>
    </row>
  </sheetData>
  <autoFilter ref="B2:I87">
    <filterColumn colId="0">
      <filters>
        <filter val="Instagram"/>
        <filter val="ВКонтакте"/>
      </filters>
    </filterColumn>
  </autoFilter>
  <conditionalFormatting sqref="H1:H1048576">
    <cfRule type="containsText" dxfId="49" priority="50" operator="containsText" text="Необходимо изменить">
      <formula>NOT(ISERROR(SEARCH("Необходимо изменить",H1)))</formula>
    </cfRule>
  </conditionalFormatting>
  <conditionalFormatting sqref="B4:B54">
    <cfRule type="containsText" dxfId="48" priority="46" operator="containsText" text="Instagram">
      <formula>NOT(ISERROR(SEARCH("Instagram",B4)))</formula>
    </cfRule>
    <cfRule type="containsText" dxfId="47" priority="47" operator="containsText" text="Facebook">
      <formula>NOT(ISERROR(SEARCH("Facebook",B4)))</formula>
    </cfRule>
    <cfRule type="containsText" dxfId="46" priority="48" operator="containsText" text="myTarget">
      <formula>NOT(ISERROR(SEARCH("myTarget",B4)))</formula>
    </cfRule>
    <cfRule type="containsText" dxfId="45" priority="49" operator="containsText" text="ВКонтакте">
      <formula>NOT(ISERROR(SEARCH("ВКонтакте",B4)))</formula>
    </cfRule>
  </conditionalFormatting>
  <conditionalFormatting sqref="H46">
    <cfRule type="containsText" dxfId="44" priority="45" operator="containsText" text="Необходимо изменить">
      <formula>NOT(ISERROR(SEARCH("Необходимо изменить",H46)))</formula>
    </cfRule>
  </conditionalFormatting>
  <conditionalFormatting sqref="H47">
    <cfRule type="containsText" dxfId="43" priority="44" operator="containsText" text="Необходимо изменить">
      <formula>NOT(ISERROR(SEARCH("Необходимо изменить",H47)))</formula>
    </cfRule>
  </conditionalFormatting>
  <conditionalFormatting sqref="H48">
    <cfRule type="containsText" dxfId="42" priority="43" operator="containsText" text="Необходимо изменить">
      <formula>NOT(ISERROR(SEARCH("Необходимо изменить",H48)))</formula>
    </cfRule>
  </conditionalFormatting>
  <conditionalFormatting sqref="H49">
    <cfRule type="containsText" dxfId="41" priority="42" operator="containsText" text="Необходимо изменить">
      <formula>NOT(ISERROR(SEARCH("Необходимо изменить",H49)))</formula>
    </cfRule>
  </conditionalFormatting>
  <conditionalFormatting sqref="H50">
    <cfRule type="containsText" dxfId="40" priority="41" operator="containsText" text="Необходимо изменить">
      <formula>NOT(ISERROR(SEARCH("Необходимо изменить",H50)))</formula>
    </cfRule>
  </conditionalFormatting>
  <conditionalFormatting sqref="H51">
    <cfRule type="containsText" dxfId="39" priority="40" operator="containsText" text="Необходимо изменить">
      <formula>NOT(ISERROR(SEARCH("Необходимо изменить",H51)))</formula>
    </cfRule>
  </conditionalFormatting>
  <conditionalFormatting sqref="H52">
    <cfRule type="containsText" dxfId="38" priority="39" operator="containsText" text="Необходимо изменить">
      <formula>NOT(ISERROR(SEARCH("Необходимо изменить",H52)))</formula>
    </cfRule>
  </conditionalFormatting>
  <conditionalFormatting sqref="H53">
    <cfRule type="containsText" dxfId="37" priority="38" operator="containsText" text="Необходимо изменить">
      <formula>NOT(ISERROR(SEARCH("Необходимо изменить",H53)))</formula>
    </cfRule>
  </conditionalFormatting>
  <conditionalFormatting sqref="H54">
    <cfRule type="containsText" dxfId="36" priority="37" operator="containsText" text="Необходимо изменить">
      <formula>NOT(ISERROR(SEARCH("Необходимо изменить",H54)))</formula>
    </cfRule>
  </conditionalFormatting>
  <conditionalFormatting sqref="H55">
    <cfRule type="containsText" dxfId="35" priority="36" operator="containsText" text="Необходимо изменить">
      <formula>NOT(ISERROR(SEARCH("Необходимо изменить",H55)))</formula>
    </cfRule>
  </conditionalFormatting>
  <conditionalFormatting sqref="H56">
    <cfRule type="containsText" dxfId="34" priority="35" operator="containsText" text="Необходимо изменить">
      <formula>NOT(ISERROR(SEARCH("Необходимо изменить",H56)))</formula>
    </cfRule>
  </conditionalFormatting>
  <conditionalFormatting sqref="H57">
    <cfRule type="containsText" dxfId="33" priority="34" operator="containsText" text="Необходимо изменить">
      <formula>NOT(ISERROR(SEARCH("Необходимо изменить",H57)))</formula>
    </cfRule>
  </conditionalFormatting>
  <conditionalFormatting sqref="H58">
    <cfRule type="containsText" dxfId="32" priority="33" operator="containsText" text="Необходимо изменить">
      <formula>NOT(ISERROR(SEARCH("Необходимо изменить",H58)))</formula>
    </cfRule>
  </conditionalFormatting>
  <conditionalFormatting sqref="H59">
    <cfRule type="containsText" dxfId="31" priority="32" operator="containsText" text="Необходимо изменить">
      <formula>NOT(ISERROR(SEARCH("Необходимо изменить",H59)))</formula>
    </cfRule>
  </conditionalFormatting>
  <conditionalFormatting sqref="H60">
    <cfRule type="containsText" dxfId="30" priority="31" operator="containsText" text="Необходимо изменить">
      <formula>NOT(ISERROR(SEARCH("Необходимо изменить",H60)))</formula>
    </cfRule>
  </conditionalFormatting>
  <conditionalFormatting sqref="H61">
    <cfRule type="containsText" dxfId="29" priority="30" operator="containsText" text="Необходимо изменить">
      <formula>NOT(ISERROR(SEARCH("Необходимо изменить",H61)))</formula>
    </cfRule>
  </conditionalFormatting>
  <conditionalFormatting sqref="H62">
    <cfRule type="containsText" dxfId="28" priority="29" operator="containsText" text="Необходимо изменить">
      <formula>NOT(ISERROR(SEARCH("Необходимо изменить",H62)))</formula>
    </cfRule>
  </conditionalFormatting>
  <conditionalFormatting sqref="H63">
    <cfRule type="containsText" dxfId="27" priority="28" operator="containsText" text="Необходимо изменить">
      <formula>NOT(ISERROR(SEARCH("Необходимо изменить",H63)))</formula>
    </cfRule>
  </conditionalFormatting>
  <conditionalFormatting sqref="H64">
    <cfRule type="containsText" dxfId="26" priority="27" operator="containsText" text="Необходимо изменить">
      <formula>NOT(ISERROR(SEARCH("Необходимо изменить",H64)))</formula>
    </cfRule>
  </conditionalFormatting>
  <conditionalFormatting sqref="H65">
    <cfRule type="containsText" dxfId="25" priority="26" operator="containsText" text="Необходимо изменить">
      <formula>NOT(ISERROR(SEARCH("Необходимо изменить",H65)))</formula>
    </cfRule>
  </conditionalFormatting>
  <conditionalFormatting sqref="H66">
    <cfRule type="containsText" dxfId="24" priority="25" operator="containsText" text="Необходимо изменить">
      <formula>NOT(ISERROR(SEARCH("Необходимо изменить",H66)))</formula>
    </cfRule>
  </conditionalFormatting>
  <conditionalFormatting sqref="H67">
    <cfRule type="containsText" dxfId="23" priority="24" operator="containsText" text="Необходимо изменить">
      <formula>NOT(ISERROR(SEARCH("Необходимо изменить",H67)))</formula>
    </cfRule>
  </conditionalFormatting>
  <conditionalFormatting sqref="H68">
    <cfRule type="containsText" dxfId="22" priority="23" operator="containsText" text="Необходимо изменить">
      <formula>NOT(ISERROR(SEARCH("Необходимо изменить",H68)))</formula>
    </cfRule>
  </conditionalFormatting>
  <conditionalFormatting sqref="H69">
    <cfRule type="containsText" dxfId="21" priority="22" operator="containsText" text="Необходимо изменить">
      <formula>NOT(ISERROR(SEARCH("Необходимо изменить",H69)))</formula>
    </cfRule>
  </conditionalFormatting>
  <conditionalFormatting sqref="H70">
    <cfRule type="containsText" dxfId="20" priority="21" operator="containsText" text="Необходимо изменить">
      <formula>NOT(ISERROR(SEARCH("Необходимо изменить",H70)))</formula>
    </cfRule>
  </conditionalFormatting>
  <conditionalFormatting sqref="H71">
    <cfRule type="containsText" dxfId="19" priority="20" operator="containsText" text="Необходимо изменить">
      <formula>NOT(ISERROR(SEARCH("Необходимо изменить",H71)))</formula>
    </cfRule>
  </conditionalFormatting>
  <conditionalFormatting sqref="H72">
    <cfRule type="containsText" dxfId="18" priority="19" operator="containsText" text="Необходимо изменить">
      <formula>NOT(ISERROR(SEARCH("Необходимо изменить",H72)))</formula>
    </cfRule>
  </conditionalFormatting>
  <conditionalFormatting sqref="H73">
    <cfRule type="containsText" dxfId="17" priority="18" operator="containsText" text="Необходимо изменить">
      <formula>NOT(ISERROR(SEARCH("Необходимо изменить",H73)))</formula>
    </cfRule>
  </conditionalFormatting>
  <conditionalFormatting sqref="H74">
    <cfRule type="containsText" dxfId="16" priority="17" operator="containsText" text="Необходимо изменить">
      <formula>NOT(ISERROR(SEARCH("Необходимо изменить",H74)))</formula>
    </cfRule>
  </conditionalFormatting>
  <conditionalFormatting sqref="H75">
    <cfRule type="containsText" dxfId="15" priority="16" operator="containsText" text="Необходимо изменить">
      <formula>NOT(ISERROR(SEARCH("Необходимо изменить",H75)))</formula>
    </cfRule>
  </conditionalFormatting>
  <conditionalFormatting sqref="H76">
    <cfRule type="containsText" dxfId="14" priority="15" operator="containsText" text="Необходимо изменить">
      <formula>NOT(ISERROR(SEARCH("Необходимо изменить",H76)))</formula>
    </cfRule>
  </conditionalFormatting>
  <conditionalFormatting sqref="H77">
    <cfRule type="containsText" dxfId="13" priority="14" operator="containsText" text="Необходимо изменить">
      <formula>NOT(ISERROR(SEARCH("Необходимо изменить",H77)))</formula>
    </cfRule>
  </conditionalFormatting>
  <conditionalFormatting sqref="H78">
    <cfRule type="containsText" dxfId="12" priority="13" operator="containsText" text="Необходимо изменить">
      <formula>NOT(ISERROR(SEARCH("Необходимо изменить",H78)))</formula>
    </cfRule>
  </conditionalFormatting>
  <conditionalFormatting sqref="H79">
    <cfRule type="containsText" dxfId="11" priority="12" operator="containsText" text="Необходимо изменить">
      <formula>NOT(ISERROR(SEARCH("Необходимо изменить",H79)))</formula>
    </cfRule>
  </conditionalFormatting>
  <conditionalFormatting sqref="H80">
    <cfRule type="containsText" dxfId="10" priority="11" operator="containsText" text="Необходимо изменить">
      <formula>NOT(ISERROR(SEARCH("Необходимо изменить",H80)))</formula>
    </cfRule>
  </conditionalFormatting>
  <conditionalFormatting sqref="H81">
    <cfRule type="containsText" dxfId="9" priority="10" operator="containsText" text="Необходимо изменить">
      <formula>NOT(ISERROR(SEARCH("Необходимо изменить",H81)))</formula>
    </cfRule>
  </conditionalFormatting>
  <conditionalFormatting sqref="H82">
    <cfRule type="containsText" dxfId="8" priority="9" operator="containsText" text="Необходимо изменить">
      <formula>NOT(ISERROR(SEARCH("Необходимо изменить",H82)))</formula>
    </cfRule>
  </conditionalFormatting>
  <conditionalFormatting sqref="H83">
    <cfRule type="containsText" dxfId="7" priority="8" operator="containsText" text="Необходимо изменить">
      <formula>NOT(ISERROR(SEARCH("Необходимо изменить",H83)))</formula>
    </cfRule>
  </conditionalFormatting>
  <conditionalFormatting sqref="H84">
    <cfRule type="containsText" dxfId="6" priority="7" operator="containsText" text="Необходимо изменить">
      <formula>NOT(ISERROR(SEARCH("Необходимо изменить",H84)))</formula>
    </cfRule>
  </conditionalFormatting>
  <conditionalFormatting sqref="H85">
    <cfRule type="containsText" dxfId="5" priority="6" operator="containsText" text="Необходимо изменить">
      <formula>NOT(ISERROR(SEARCH("Необходимо изменить",H85)))</formula>
    </cfRule>
  </conditionalFormatting>
  <conditionalFormatting sqref="H86">
    <cfRule type="containsText" dxfId="4" priority="5" operator="containsText" text="Необходимо изменить">
      <formula>NOT(ISERROR(SEARCH("Необходимо изменить",H86)))</formula>
    </cfRule>
  </conditionalFormatting>
  <conditionalFormatting sqref="H87">
    <cfRule type="containsText" dxfId="3" priority="4" operator="containsText" text="Необходимо изменить">
      <formula>NOT(ISERROR(SEARCH("Необходимо изменить",H87)))</formula>
    </cfRule>
  </conditionalFormatting>
  <conditionalFormatting sqref="B4">
    <cfRule type="cellIs" dxfId="2" priority="3" operator="equal">
      <formula>"YouTube"</formula>
    </cfRule>
  </conditionalFormatting>
  <conditionalFormatting sqref="I2">
    <cfRule type="containsText" dxfId="1" priority="2" operator="containsText" text="Необходимо изменить">
      <formula>NOT(ISERROR(SEARCH("Необходимо изменить",I2)))</formula>
    </cfRule>
  </conditionalFormatting>
  <conditionalFormatting sqref="B1:B1048576">
    <cfRule type="containsText" dxfId="0" priority="1" operator="containsText" text="Tik_Tok">
      <formula>NOT(ISERROR(SEARCH("Tik_Tok",B1)))</formula>
    </cfRule>
  </conditionalFormatting>
  <dataValidations count="3">
    <dataValidation type="list" allowBlank="1" showInputMessage="1" showErrorMessage="1" sqref="B4:B45">
      <formula1>INDIRECT("СОЦСЕТИ")</formula1>
    </dataValidation>
    <dataValidation type="list" allowBlank="1" showInputMessage="1" showErrorMessage="1" sqref="C3:C1048576">
      <formula1>INDIRECT(B3)</formula1>
    </dataValidation>
    <dataValidation type="list" allowBlank="1" showInputMessage="1" showErrorMessage="1" sqref="B46:B74">
      <formula1>INDIRECT("Таблица4[Соцсети]")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85"/>
  <sheetViews>
    <sheetView showGridLines="0" zoomScale="70" zoomScaleNormal="70" workbookViewId="0">
      <selection activeCell="I39" sqref="I39"/>
    </sheetView>
  </sheetViews>
  <sheetFormatPr defaultRowHeight="15"/>
  <cols>
    <col min="1" max="1" width="4" style="294" customWidth="1"/>
    <col min="2" max="2" width="25" style="294" bestFit="1" customWidth="1"/>
    <col min="3" max="4" width="9.28515625" style="294" bestFit="1" customWidth="1"/>
    <col min="5" max="5" width="10.7109375" style="294" customWidth="1"/>
    <col min="6" max="8" width="18.5703125" style="294" bestFit="1" customWidth="1"/>
    <col min="9" max="9" width="19.5703125" style="294" bestFit="1" customWidth="1"/>
    <col min="10" max="10" width="12.42578125" style="294" bestFit="1" customWidth="1"/>
    <col min="11" max="11" width="21" style="294" bestFit="1" customWidth="1"/>
    <col min="12" max="12" width="8.140625" style="294" bestFit="1" customWidth="1"/>
    <col min="13" max="13" width="8.7109375" style="294" bestFit="1" customWidth="1"/>
    <col min="14" max="14" width="7" style="294" bestFit="1" customWidth="1"/>
    <col min="15" max="15" width="8.42578125" style="294" bestFit="1" customWidth="1"/>
    <col min="16" max="17" width="7" style="294" bestFit="1" customWidth="1"/>
    <col min="18" max="18" width="8.140625" style="294" bestFit="1" customWidth="1"/>
    <col min="19" max="19" width="9.42578125" style="294" customWidth="1"/>
    <col min="20" max="20" width="8" style="294" bestFit="1" customWidth="1"/>
    <col min="21" max="21" width="8.140625" style="294" bestFit="1" customWidth="1"/>
    <col min="22" max="22" width="9.28515625" style="294" bestFit="1" customWidth="1"/>
    <col min="23" max="24" width="23.28515625" style="294" bestFit="1" customWidth="1"/>
    <col min="25" max="25" width="20.28515625" style="294" bestFit="1" customWidth="1"/>
    <col min="26" max="26" width="16.140625" style="294" bestFit="1" customWidth="1"/>
    <col min="27" max="27" width="20.5703125" style="294" bestFit="1" customWidth="1"/>
    <col min="28" max="28" width="17.5703125" style="294" customWidth="1"/>
    <col min="29" max="16384" width="9.140625" style="294"/>
  </cols>
  <sheetData>
    <row r="3" spans="2:27">
      <c r="B3" s="293" t="s">
        <v>274</v>
      </c>
    </row>
    <row r="4" spans="2:27" ht="3" customHeight="1" thickBot="1"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</row>
    <row r="18" spans="2:28" ht="15.75" thickBot="1"/>
    <row r="19" spans="2:28" ht="39" thickBot="1">
      <c r="B19" s="296" t="s">
        <v>51</v>
      </c>
      <c r="C19" s="296" t="s">
        <v>275</v>
      </c>
      <c r="D19" s="296" t="s">
        <v>101</v>
      </c>
      <c r="E19" s="297" t="s">
        <v>276</v>
      </c>
      <c r="F19" s="296" t="s">
        <v>277</v>
      </c>
      <c r="G19" s="296" t="s">
        <v>278</v>
      </c>
      <c r="H19" s="296" t="s">
        <v>279</v>
      </c>
      <c r="I19" s="296" t="s">
        <v>280</v>
      </c>
      <c r="J19" s="296" t="s">
        <v>281</v>
      </c>
      <c r="K19" s="296" t="s">
        <v>282</v>
      </c>
      <c r="L19" s="296" t="s">
        <v>283</v>
      </c>
      <c r="M19" s="296" t="s">
        <v>284</v>
      </c>
      <c r="N19" s="296" t="s">
        <v>285</v>
      </c>
      <c r="O19" s="296" t="s">
        <v>286</v>
      </c>
      <c r="P19" s="296" t="s">
        <v>102</v>
      </c>
      <c r="Q19" s="296" t="s">
        <v>287</v>
      </c>
      <c r="R19" s="296" t="s">
        <v>288</v>
      </c>
      <c r="S19" s="297" t="s">
        <v>289</v>
      </c>
      <c r="T19" s="296" t="s">
        <v>290</v>
      </c>
      <c r="U19" s="296" t="s">
        <v>291</v>
      </c>
      <c r="V19" s="296" t="s">
        <v>292</v>
      </c>
      <c r="W19" s="296" t="s">
        <v>293</v>
      </c>
      <c r="X19" s="296" t="s">
        <v>294</v>
      </c>
      <c r="Y19" s="296" t="s">
        <v>295</v>
      </c>
      <c r="Z19" s="296" t="s">
        <v>296</v>
      </c>
      <c r="AA19" s="296" t="s">
        <v>297</v>
      </c>
      <c r="AB19" s="297" t="s">
        <v>298</v>
      </c>
    </row>
    <row r="20" spans="2:28" ht="25.5" customHeight="1" thickBot="1">
      <c r="B20" s="298" t="s">
        <v>23</v>
      </c>
      <c r="C20" s="299">
        <v>1576603</v>
      </c>
      <c r="D20" s="300">
        <v>264.28128704562903</v>
      </c>
      <c r="E20" s="301">
        <v>315.57</v>
      </c>
      <c r="F20" s="299">
        <v>1289913</v>
      </c>
      <c r="G20" s="299">
        <v>1163253</v>
      </c>
      <c r="H20" s="299">
        <v>1085378</v>
      </c>
      <c r="I20" s="299">
        <v>976067</v>
      </c>
      <c r="J20" s="299">
        <v>976067</v>
      </c>
      <c r="K20" s="302">
        <v>0.61909497825387905</v>
      </c>
      <c r="L20" s="299">
        <v>263247</v>
      </c>
      <c r="M20" s="299">
        <v>142361</v>
      </c>
      <c r="N20" s="299">
        <v>19326</v>
      </c>
      <c r="O20" s="299">
        <v>12985</v>
      </c>
      <c r="P20" s="300">
        <v>0.42688326723472902</v>
      </c>
      <c r="Q20" s="299">
        <v>19442</v>
      </c>
      <c r="R20" s="300">
        <v>21.431265816273999</v>
      </c>
      <c r="S20" s="301">
        <v>27.01</v>
      </c>
      <c r="T20" s="302">
        <v>1.23315761799261E-2</v>
      </c>
      <c r="U20" s="299">
        <v>6235</v>
      </c>
      <c r="V20" s="300">
        <v>66.827052125100195</v>
      </c>
      <c r="W20" s="302">
        <v>0.67930254089085496</v>
      </c>
      <c r="X20" s="302">
        <v>0.87987201331194898</v>
      </c>
      <c r="Y20" s="303">
        <v>1.15523353712911</v>
      </c>
      <c r="Z20" s="304">
        <v>7.8905020558599898E-5</v>
      </c>
      <c r="AA20" s="300">
        <v>416666.67</v>
      </c>
      <c r="AB20" s="301">
        <f>AA20*1.2</f>
        <v>500000.00399999996</v>
      </c>
    </row>
    <row r="21" spans="2:28" ht="25.5" customHeight="1">
      <c r="B21" s="305">
        <v>44308</v>
      </c>
      <c r="C21" s="306">
        <v>37445</v>
      </c>
      <c r="D21" s="307">
        <v>267.74255574843102</v>
      </c>
      <c r="E21" s="308">
        <f>(AB21/C21)*1000</f>
        <v>321.29106689811726</v>
      </c>
      <c r="F21" s="306">
        <v>30425</v>
      </c>
      <c r="G21" s="306">
        <v>27702</v>
      </c>
      <c r="H21" s="306">
        <v>26096</v>
      </c>
      <c r="I21" s="306">
        <v>23523</v>
      </c>
      <c r="J21" s="306">
        <v>23523</v>
      </c>
      <c r="K21" s="309">
        <v>0.62820136199759602</v>
      </c>
      <c r="L21" s="306">
        <v>6086</v>
      </c>
      <c r="M21" s="306">
        <v>3278</v>
      </c>
      <c r="N21" s="306">
        <v>490</v>
      </c>
      <c r="O21" s="306">
        <v>190</v>
      </c>
      <c r="P21" s="307">
        <v>0.42620499086000901</v>
      </c>
      <c r="Q21" s="306">
        <v>302</v>
      </c>
      <c r="R21" s="307">
        <v>33.197417218543002</v>
      </c>
      <c r="S21" s="308">
        <f>AB21/Q21</f>
        <v>39.836900662251658</v>
      </c>
      <c r="T21" s="309">
        <v>8.0651622379489894E-3</v>
      </c>
      <c r="U21" s="306">
        <v>0</v>
      </c>
      <c r="V21" s="307">
        <v>0</v>
      </c>
      <c r="W21" s="309">
        <v>1</v>
      </c>
      <c r="X21" s="310"/>
      <c r="Y21" s="311"/>
      <c r="Z21" s="312">
        <v>0</v>
      </c>
      <c r="AA21" s="307">
        <v>10025.620000000001</v>
      </c>
      <c r="AB21" s="308">
        <f>AA21*1.2</f>
        <v>12030.744000000001</v>
      </c>
    </row>
    <row r="22" spans="2:28" ht="25.5" customHeight="1">
      <c r="B22" s="305">
        <v>44309</v>
      </c>
      <c r="C22" s="306">
        <v>94887</v>
      </c>
      <c r="D22" s="307">
        <v>267.75280069977998</v>
      </c>
      <c r="E22" s="308">
        <f t="shared" ref="E22:E36" si="0">(AB22/C22)*1000</f>
        <v>321.30336083973566</v>
      </c>
      <c r="F22" s="306">
        <v>71768</v>
      </c>
      <c r="G22" s="306">
        <v>64211</v>
      </c>
      <c r="H22" s="306">
        <v>60126</v>
      </c>
      <c r="I22" s="306">
        <v>53093</v>
      </c>
      <c r="J22" s="306">
        <v>53093</v>
      </c>
      <c r="K22" s="309">
        <v>0.559539241413471</v>
      </c>
      <c r="L22" s="306">
        <v>18930</v>
      </c>
      <c r="M22" s="306">
        <v>9476</v>
      </c>
      <c r="N22" s="306">
        <v>1380</v>
      </c>
      <c r="O22" s="306">
        <v>723</v>
      </c>
      <c r="P22" s="307">
        <v>0.47852372252462699</v>
      </c>
      <c r="Q22" s="306">
        <v>990</v>
      </c>
      <c r="R22" s="307">
        <v>25.662888888888901</v>
      </c>
      <c r="S22" s="308">
        <f t="shared" ref="S22:S36" si="1">AB22/Q22</f>
        <v>30.795466666666663</v>
      </c>
      <c r="T22" s="309">
        <v>1.0433462961206501E-2</v>
      </c>
      <c r="U22" s="306">
        <v>111</v>
      </c>
      <c r="V22" s="307">
        <v>228.88522522522501</v>
      </c>
      <c r="W22" s="309">
        <v>0.88787878787878804</v>
      </c>
      <c r="X22" s="309">
        <v>0.88495599999999996</v>
      </c>
      <c r="Y22" s="313">
        <v>1.150442</v>
      </c>
      <c r="Z22" s="312">
        <v>5.1165950231481499E-4</v>
      </c>
      <c r="AA22" s="307">
        <v>25406.26</v>
      </c>
      <c r="AB22" s="308">
        <f t="shared" ref="AB22:AB36" si="2">AA22*1.2</f>
        <v>30487.511999999995</v>
      </c>
    </row>
    <row r="23" spans="2:28" ht="25.5" customHeight="1">
      <c r="B23" s="305">
        <v>44310</v>
      </c>
      <c r="C23" s="306">
        <v>107609</v>
      </c>
      <c r="D23" s="307">
        <v>267.759481084296</v>
      </c>
      <c r="E23" s="308">
        <f t="shared" si="0"/>
        <v>321.31137730115512</v>
      </c>
      <c r="F23" s="306">
        <v>79975</v>
      </c>
      <c r="G23" s="306">
        <v>71058</v>
      </c>
      <c r="H23" s="306">
        <v>66463</v>
      </c>
      <c r="I23" s="306">
        <v>58432</v>
      </c>
      <c r="J23" s="306">
        <v>58432</v>
      </c>
      <c r="K23" s="309">
        <v>0.54300290867864198</v>
      </c>
      <c r="L23" s="306">
        <v>23114</v>
      </c>
      <c r="M23" s="306">
        <v>11193</v>
      </c>
      <c r="N23" s="306">
        <v>1543</v>
      </c>
      <c r="O23" s="306">
        <v>1147</v>
      </c>
      <c r="P23" s="307">
        <v>0.49310874178532299</v>
      </c>
      <c r="Q23" s="306">
        <v>1569</v>
      </c>
      <c r="R23" s="307">
        <v>18.364136392606799</v>
      </c>
      <c r="S23" s="308">
        <f t="shared" si="1"/>
        <v>22.036963671128106</v>
      </c>
      <c r="T23" s="309">
        <v>1.4580564822644901E-2</v>
      </c>
      <c r="U23" s="306">
        <v>591</v>
      </c>
      <c r="V23" s="307">
        <v>48.753519458544801</v>
      </c>
      <c r="W23" s="309">
        <v>0.62332695984703601</v>
      </c>
      <c r="X23" s="309">
        <v>0.87123700000000004</v>
      </c>
      <c r="Y23" s="313">
        <v>1.167224</v>
      </c>
      <c r="Z23" s="312">
        <v>1.40969513888889E-4</v>
      </c>
      <c r="AA23" s="307">
        <v>28813.33</v>
      </c>
      <c r="AB23" s="308">
        <f t="shared" si="2"/>
        <v>34575.995999999999</v>
      </c>
    </row>
    <row r="24" spans="2:28" ht="25.5" customHeight="1">
      <c r="B24" s="305">
        <v>44311</v>
      </c>
      <c r="C24" s="306">
        <v>124559</v>
      </c>
      <c r="D24" s="307">
        <v>267.78289806437101</v>
      </c>
      <c r="E24" s="308">
        <f t="shared" si="0"/>
        <v>321.33947767724533</v>
      </c>
      <c r="F24" s="306">
        <v>92233</v>
      </c>
      <c r="G24" s="306">
        <v>81958</v>
      </c>
      <c r="H24" s="306">
        <v>76697</v>
      </c>
      <c r="I24" s="306">
        <v>66243</v>
      </c>
      <c r="J24" s="306">
        <v>66243</v>
      </c>
      <c r="K24" s="309">
        <v>0.53182026188392695</v>
      </c>
      <c r="L24" s="306">
        <v>28777</v>
      </c>
      <c r="M24" s="306">
        <v>12883</v>
      </c>
      <c r="N24" s="306">
        <v>1272</v>
      </c>
      <c r="O24" s="306">
        <v>979</v>
      </c>
      <c r="P24" s="307">
        <v>0.50352142867925698</v>
      </c>
      <c r="Q24" s="306">
        <v>1702</v>
      </c>
      <c r="R24" s="307">
        <v>19.597397179788501</v>
      </c>
      <c r="S24" s="308">
        <f t="shared" si="1"/>
        <v>23.516876615746177</v>
      </c>
      <c r="T24" s="309">
        <v>1.3664207323437099E-2</v>
      </c>
      <c r="U24" s="306">
        <v>549</v>
      </c>
      <c r="V24" s="307">
        <v>60.755500910746797</v>
      </c>
      <c r="W24" s="309">
        <v>0.67743830787309001</v>
      </c>
      <c r="X24" s="309">
        <v>0.88051500000000005</v>
      </c>
      <c r="Y24" s="313">
        <v>1.136029</v>
      </c>
      <c r="Z24" s="312">
        <v>1.3445870370370401E-4</v>
      </c>
      <c r="AA24" s="307">
        <v>33354.769999999997</v>
      </c>
      <c r="AB24" s="308">
        <f t="shared" si="2"/>
        <v>40025.723999999995</v>
      </c>
    </row>
    <row r="25" spans="2:28" ht="25.5" customHeight="1">
      <c r="B25" s="305">
        <v>44312</v>
      </c>
      <c r="C25" s="306">
        <v>96175</v>
      </c>
      <c r="D25" s="307">
        <v>267.73724980504301</v>
      </c>
      <c r="E25" s="308">
        <f t="shared" si="0"/>
        <v>321.28469976605146</v>
      </c>
      <c r="F25" s="306">
        <v>69415</v>
      </c>
      <c r="G25" s="306">
        <v>60113</v>
      </c>
      <c r="H25" s="306">
        <v>55695</v>
      </c>
      <c r="I25" s="306">
        <v>48977</v>
      </c>
      <c r="J25" s="306">
        <v>48977</v>
      </c>
      <c r="K25" s="309">
        <v>0.50924876527163998</v>
      </c>
      <c r="L25" s="306">
        <v>17451</v>
      </c>
      <c r="M25" s="306">
        <v>7699</v>
      </c>
      <c r="N25" s="306">
        <v>830</v>
      </c>
      <c r="O25" s="306">
        <v>510</v>
      </c>
      <c r="P25" s="307">
        <v>0.52574943340751801</v>
      </c>
      <c r="Q25" s="306">
        <v>1136</v>
      </c>
      <c r="R25" s="307">
        <v>22.666927816901399</v>
      </c>
      <c r="S25" s="308">
        <f t="shared" si="1"/>
        <v>27.200313380281692</v>
      </c>
      <c r="T25" s="309">
        <v>1.1811801403691201E-2</v>
      </c>
      <c r="U25" s="306">
        <v>377</v>
      </c>
      <c r="V25" s="307">
        <v>68.301405835543804</v>
      </c>
      <c r="W25" s="309">
        <v>0.66813380281690105</v>
      </c>
      <c r="X25" s="309">
        <v>0.885714</v>
      </c>
      <c r="Y25" s="313">
        <v>1.137662</v>
      </c>
      <c r="Z25" s="312">
        <v>4.6157916666666698E-5</v>
      </c>
      <c r="AA25" s="307">
        <v>25749.63</v>
      </c>
      <c r="AB25" s="308">
        <f t="shared" si="2"/>
        <v>30899.556</v>
      </c>
    </row>
    <row r="26" spans="2:28" ht="25.5" customHeight="1">
      <c r="B26" s="305">
        <v>44313</v>
      </c>
      <c r="C26" s="306">
        <v>110350</v>
      </c>
      <c r="D26" s="307">
        <v>267.694608065247</v>
      </c>
      <c r="E26" s="308">
        <f t="shared" si="0"/>
        <v>321.23352967829629</v>
      </c>
      <c r="F26" s="306">
        <v>90010</v>
      </c>
      <c r="G26" s="306">
        <v>79781</v>
      </c>
      <c r="H26" s="306">
        <v>73904</v>
      </c>
      <c r="I26" s="306">
        <v>66452</v>
      </c>
      <c r="J26" s="306">
        <v>66452</v>
      </c>
      <c r="K26" s="309">
        <v>0.60219302220208404</v>
      </c>
      <c r="L26" s="306">
        <v>17279</v>
      </c>
      <c r="M26" s="306">
        <v>9302</v>
      </c>
      <c r="N26" s="306">
        <v>1256</v>
      </c>
      <c r="O26" s="306">
        <v>527</v>
      </c>
      <c r="P26" s="307">
        <v>0.44453289592487799</v>
      </c>
      <c r="Q26" s="306">
        <v>1276</v>
      </c>
      <c r="R26" s="307">
        <v>23.1505485893417</v>
      </c>
      <c r="S26" s="308">
        <f t="shared" si="1"/>
        <v>27.780658307210029</v>
      </c>
      <c r="T26" s="309">
        <v>1.15632079746262E-2</v>
      </c>
      <c r="U26" s="306">
        <v>430</v>
      </c>
      <c r="V26" s="307">
        <v>68.697906976744207</v>
      </c>
      <c r="W26" s="309">
        <v>0.66300940438871503</v>
      </c>
      <c r="X26" s="309">
        <v>0.90719300000000003</v>
      </c>
      <c r="Y26" s="313">
        <v>1.12761</v>
      </c>
      <c r="Z26" s="312">
        <v>5.0214004629629597E-5</v>
      </c>
      <c r="AA26" s="307">
        <v>29540.1</v>
      </c>
      <c r="AB26" s="308">
        <f t="shared" si="2"/>
        <v>35448.119999999995</v>
      </c>
    </row>
    <row r="27" spans="2:28" ht="25.5" customHeight="1">
      <c r="B27" s="305">
        <v>44314</v>
      </c>
      <c r="C27" s="306">
        <v>98682</v>
      </c>
      <c r="D27" s="307">
        <v>267.730183822784</v>
      </c>
      <c r="E27" s="308">
        <f t="shared" si="0"/>
        <v>321.27622058734119</v>
      </c>
      <c r="F27" s="306">
        <v>81802</v>
      </c>
      <c r="G27" s="306">
        <v>73246</v>
      </c>
      <c r="H27" s="306">
        <v>67921</v>
      </c>
      <c r="I27" s="306">
        <v>60988</v>
      </c>
      <c r="J27" s="306">
        <v>60988</v>
      </c>
      <c r="K27" s="309">
        <v>0.61802557710626105</v>
      </c>
      <c r="L27" s="306">
        <v>17488</v>
      </c>
      <c r="M27" s="306">
        <v>10082</v>
      </c>
      <c r="N27" s="306">
        <v>1110</v>
      </c>
      <c r="O27" s="306">
        <v>415</v>
      </c>
      <c r="P27" s="307">
        <v>0.43320243326556002</v>
      </c>
      <c r="Q27" s="306">
        <v>1341</v>
      </c>
      <c r="R27" s="307">
        <v>19.701826994779999</v>
      </c>
      <c r="S27" s="308">
        <f t="shared" si="1"/>
        <v>23.642192393736018</v>
      </c>
      <c r="T27" s="309">
        <v>1.35891043959385E-2</v>
      </c>
      <c r="U27" s="306">
        <v>449</v>
      </c>
      <c r="V27" s="307">
        <v>58.8422048997773</v>
      </c>
      <c r="W27" s="309">
        <v>0.66517524235644998</v>
      </c>
      <c r="X27" s="309">
        <v>0.87662300000000004</v>
      </c>
      <c r="Y27" s="313">
        <v>1.1580090000000001</v>
      </c>
      <c r="Z27" s="312">
        <v>7.2666145833333296E-5</v>
      </c>
      <c r="AA27" s="307">
        <v>26420.15</v>
      </c>
      <c r="AB27" s="308">
        <f t="shared" si="2"/>
        <v>31704.18</v>
      </c>
    </row>
    <row r="28" spans="2:28" ht="25.5" customHeight="1">
      <c r="B28" s="305">
        <v>44315</v>
      </c>
      <c r="C28" s="306">
        <v>117427</v>
      </c>
      <c r="D28" s="307">
        <v>267.73833956415501</v>
      </c>
      <c r="E28" s="308">
        <f t="shared" si="0"/>
        <v>321.28600747698567</v>
      </c>
      <c r="F28" s="306">
        <v>99922</v>
      </c>
      <c r="G28" s="306">
        <v>89981</v>
      </c>
      <c r="H28" s="306">
        <v>83281</v>
      </c>
      <c r="I28" s="306">
        <v>75233</v>
      </c>
      <c r="J28" s="306">
        <v>75233</v>
      </c>
      <c r="K28" s="309">
        <v>0.64067888986348998</v>
      </c>
      <c r="L28" s="306">
        <v>19484</v>
      </c>
      <c r="M28" s="306">
        <v>11529</v>
      </c>
      <c r="N28" s="306">
        <v>1417</v>
      </c>
      <c r="O28" s="306">
        <v>615</v>
      </c>
      <c r="P28" s="307">
        <v>0.41789786396926898</v>
      </c>
      <c r="Q28" s="306">
        <v>1620</v>
      </c>
      <c r="R28" s="307">
        <v>19.407228395061701</v>
      </c>
      <c r="S28" s="308">
        <f t="shared" si="1"/>
        <v>23.28867407407407</v>
      </c>
      <c r="T28" s="309">
        <v>1.37958050533523E-2</v>
      </c>
      <c r="U28" s="306">
        <v>542</v>
      </c>
      <c r="V28" s="307">
        <v>58.0068450184502</v>
      </c>
      <c r="W28" s="309">
        <v>0.66543209876543197</v>
      </c>
      <c r="X28" s="309">
        <v>0.86617100000000002</v>
      </c>
      <c r="Y28" s="313">
        <v>1.2007429999999999</v>
      </c>
      <c r="Z28" s="312">
        <v>9.4925439814814807E-5</v>
      </c>
      <c r="AA28" s="307">
        <v>31439.71</v>
      </c>
      <c r="AB28" s="308">
        <f t="shared" si="2"/>
        <v>37727.651999999995</v>
      </c>
    </row>
    <row r="29" spans="2:28" ht="25.5" customHeight="1">
      <c r="B29" s="305">
        <v>44316</v>
      </c>
      <c r="C29" s="306">
        <v>82508</v>
      </c>
      <c r="D29" s="307">
        <v>267.69670819799302</v>
      </c>
      <c r="E29" s="308">
        <f t="shared" si="0"/>
        <v>321.23604983759145</v>
      </c>
      <c r="F29" s="306">
        <v>71125</v>
      </c>
      <c r="G29" s="306">
        <v>64021</v>
      </c>
      <c r="H29" s="306">
        <v>59239</v>
      </c>
      <c r="I29" s="306">
        <v>54190</v>
      </c>
      <c r="J29" s="306">
        <v>54190</v>
      </c>
      <c r="K29" s="309">
        <v>0.65678479662578204</v>
      </c>
      <c r="L29" s="306">
        <v>13503</v>
      </c>
      <c r="M29" s="306">
        <v>8090</v>
      </c>
      <c r="N29" s="306">
        <v>1292</v>
      </c>
      <c r="O29" s="306">
        <v>410</v>
      </c>
      <c r="P29" s="307">
        <v>0.40758663960140201</v>
      </c>
      <c r="Q29" s="306">
        <v>1191</v>
      </c>
      <c r="R29" s="307">
        <v>18.545020990764101</v>
      </c>
      <c r="S29" s="308">
        <f t="shared" si="1"/>
        <v>22.254025188916874</v>
      </c>
      <c r="T29" s="309">
        <v>1.44349638822902E-2</v>
      </c>
      <c r="U29" s="306">
        <v>388</v>
      </c>
      <c r="V29" s="307">
        <v>56.925567010309301</v>
      </c>
      <c r="W29" s="309">
        <v>0.67422334172963905</v>
      </c>
      <c r="X29" s="309">
        <v>0.87403600000000004</v>
      </c>
      <c r="Y29" s="313">
        <v>1.1619539999999999</v>
      </c>
      <c r="Z29" s="312">
        <v>3.3647407407407403E-5</v>
      </c>
      <c r="AA29" s="307">
        <v>22087.119999999999</v>
      </c>
      <c r="AB29" s="308">
        <f t="shared" si="2"/>
        <v>26504.543999999998</v>
      </c>
    </row>
    <row r="30" spans="2:28" ht="25.5" customHeight="1">
      <c r="B30" s="305">
        <v>44330</v>
      </c>
      <c r="C30" s="306">
        <v>69055</v>
      </c>
      <c r="D30" s="307">
        <v>267.71964376221803</v>
      </c>
      <c r="E30" s="308">
        <f t="shared" si="0"/>
        <v>321.2635725146622</v>
      </c>
      <c r="F30" s="306">
        <v>58664</v>
      </c>
      <c r="G30" s="306">
        <v>54419</v>
      </c>
      <c r="H30" s="306">
        <v>51579</v>
      </c>
      <c r="I30" s="306">
        <v>47796</v>
      </c>
      <c r="J30" s="306">
        <v>47796</v>
      </c>
      <c r="K30" s="309">
        <v>0.69214394323365402</v>
      </c>
      <c r="L30" s="306">
        <v>9015</v>
      </c>
      <c r="M30" s="306">
        <v>5095</v>
      </c>
      <c r="N30" s="306">
        <v>736</v>
      </c>
      <c r="O30" s="306">
        <v>1012</v>
      </c>
      <c r="P30" s="307">
        <v>0.38679763996987199</v>
      </c>
      <c r="Q30" s="306">
        <v>763</v>
      </c>
      <c r="R30" s="307">
        <v>24.2298558322411</v>
      </c>
      <c r="S30" s="308">
        <f t="shared" si="1"/>
        <v>29.075826998689383</v>
      </c>
      <c r="T30" s="309">
        <v>1.1049163710086201E-2</v>
      </c>
      <c r="U30" s="306">
        <v>255</v>
      </c>
      <c r="V30" s="307">
        <v>72.499529411764698</v>
      </c>
      <c r="W30" s="309">
        <v>0.66579292267365697</v>
      </c>
      <c r="X30" s="309">
        <v>0.87209300000000001</v>
      </c>
      <c r="Y30" s="313">
        <v>1.1511629999999999</v>
      </c>
      <c r="Z30" s="312">
        <v>5.5508356481481498E-5</v>
      </c>
      <c r="AA30" s="307">
        <v>18487.38</v>
      </c>
      <c r="AB30" s="308">
        <f t="shared" si="2"/>
        <v>22184.856</v>
      </c>
    </row>
    <row r="31" spans="2:28" ht="25.5" customHeight="1">
      <c r="B31" s="305">
        <v>44331</v>
      </c>
      <c r="C31" s="306">
        <v>108941</v>
      </c>
      <c r="D31" s="307">
        <v>267.70517986800201</v>
      </c>
      <c r="E31" s="308">
        <f t="shared" si="0"/>
        <v>321.24621584160235</v>
      </c>
      <c r="F31" s="306">
        <v>94223</v>
      </c>
      <c r="G31" s="306">
        <v>86913</v>
      </c>
      <c r="H31" s="306">
        <v>81937</v>
      </c>
      <c r="I31" s="306">
        <v>75309</v>
      </c>
      <c r="J31" s="306">
        <v>75309</v>
      </c>
      <c r="K31" s="309">
        <v>0.691282437282566</v>
      </c>
      <c r="L31" s="306">
        <v>13259</v>
      </c>
      <c r="M31" s="306">
        <v>7601</v>
      </c>
      <c r="N31" s="306">
        <v>1544</v>
      </c>
      <c r="O31" s="306">
        <v>1735</v>
      </c>
      <c r="P31" s="307">
        <v>0.38725876057310499</v>
      </c>
      <c r="Q31" s="306">
        <v>1160</v>
      </c>
      <c r="R31" s="307">
        <v>25.141439655172402</v>
      </c>
      <c r="S31" s="308">
        <f t="shared" si="1"/>
        <v>30.169727586206896</v>
      </c>
      <c r="T31" s="309">
        <v>1.0647965412471001E-2</v>
      </c>
      <c r="U31" s="306">
        <v>411</v>
      </c>
      <c r="V31" s="307">
        <v>70.958807785888098</v>
      </c>
      <c r="W31" s="309">
        <v>0.64568965517241395</v>
      </c>
      <c r="X31" s="309">
        <v>0.90322599999999997</v>
      </c>
      <c r="Y31" s="313">
        <v>1.1339950000000001</v>
      </c>
      <c r="Z31" s="312">
        <v>5.6005972222222199E-5</v>
      </c>
      <c r="AA31" s="307">
        <v>29164.07</v>
      </c>
      <c r="AB31" s="308">
        <f t="shared" si="2"/>
        <v>34996.883999999998</v>
      </c>
    </row>
    <row r="32" spans="2:28" ht="25.5" customHeight="1">
      <c r="B32" s="305">
        <v>44332</v>
      </c>
      <c r="C32" s="306">
        <v>127267</v>
      </c>
      <c r="D32" s="307">
        <v>267.726904853576</v>
      </c>
      <c r="E32" s="308">
        <f t="shared" si="0"/>
        <v>321.27228582429069</v>
      </c>
      <c r="F32" s="306">
        <v>109343</v>
      </c>
      <c r="G32" s="306">
        <v>100696</v>
      </c>
      <c r="H32" s="306">
        <v>94913</v>
      </c>
      <c r="I32" s="306">
        <v>86324</v>
      </c>
      <c r="J32" s="306">
        <v>86324</v>
      </c>
      <c r="K32" s="309">
        <v>0.67829052307353799</v>
      </c>
      <c r="L32" s="306">
        <v>16041</v>
      </c>
      <c r="M32" s="306">
        <v>8943</v>
      </c>
      <c r="N32" s="306">
        <v>1292</v>
      </c>
      <c r="O32" s="306">
        <v>1329</v>
      </c>
      <c r="P32" s="307">
        <v>0.39470830823409497</v>
      </c>
      <c r="Q32" s="306">
        <v>1394</v>
      </c>
      <c r="R32" s="307">
        <v>24.442467718794799</v>
      </c>
      <c r="S32" s="308">
        <f t="shared" si="1"/>
        <v>29.330961262553803</v>
      </c>
      <c r="T32" s="309">
        <v>1.09533500436091E-2</v>
      </c>
      <c r="U32" s="306">
        <v>490</v>
      </c>
      <c r="V32" s="307">
        <v>69.5363265306122</v>
      </c>
      <c r="W32" s="309">
        <v>0.64849354375896695</v>
      </c>
      <c r="X32" s="309">
        <v>0.87576399999999999</v>
      </c>
      <c r="Y32" s="313">
        <v>1.1792260000000001</v>
      </c>
      <c r="Z32" s="312">
        <v>5.0412523148148199E-5</v>
      </c>
      <c r="AA32" s="307">
        <v>34072.800000000003</v>
      </c>
      <c r="AB32" s="308">
        <f t="shared" si="2"/>
        <v>40887.360000000001</v>
      </c>
    </row>
    <row r="33" spans="2:28" ht="25.5" customHeight="1">
      <c r="B33" s="305">
        <v>44333</v>
      </c>
      <c r="C33" s="306">
        <v>148033</v>
      </c>
      <c r="D33" s="307">
        <v>267.69281173792302</v>
      </c>
      <c r="E33" s="308">
        <f t="shared" si="0"/>
        <v>321.23137408550798</v>
      </c>
      <c r="F33" s="306">
        <v>128189</v>
      </c>
      <c r="G33" s="306">
        <v>117375</v>
      </c>
      <c r="H33" s="306">
        <v>109801</v>
      </c>
      <c r="I33" s="306">
        <v>99998</v>
      </c>
      <c r="J33" s="306">
        <v>99998</v>
      </c>
      <c r="K33" s="309">
        <v>0.67551154134551095</v>
      </c>
      <c r="L33" s="306">
        <v>18905</v>
      </c>
      <c r="M33" s="306">
        <v>10680</v>
      </c>
      <c r="N33" s="306">
        <v>2175</v>
      </c>
      <c r="O33" s="306">
        <v>1026</v>
      </c>
      <c r="P33" s="307">
        <v>0.39628162563251301</v>
      </c>
      <c r="Q33" s="306">
        <v>1309</v>
      </c>
      <c r="R33" s="307">
        <v>30.273009931245198</v>
      </c>
      <c r="S33" s="308">
        <f t="shared" si="1"/>
        <v>36.327611917494274</v>
      </c>
      <c r="T33" s="309">
        <v>8.8426229286713096E-3</v>
      </c>
      <c r="U33" s="306">
        <v>468</v>
      </c>
      <c r="V33" s="307">
        <v>84.673867521367498</v>
      </c>
      <c r="W33" s="309">
        <v>0.64247517188693704</v>
      </c>
      <c r="X33" s="309">
        <v>0.88888900000000004</v>
      </c>
      <c r="Y33" s="313">
        <v>1.136752</v>
      </c>
      <c r="Z33" s="312">
        <v>6.6374097222222201E-5</v>
      </c>
      <c r="AA33" s="307">
        <v>39627.370000000003</v>
      </c>
      <c r="AB33" s="308">
        <f t="shared" si="2"/>
        <v>47552.844000000005</v>
      </c>
    </row>
    <row r="34" spans="2:28" ht="25.5" customHeight="1">
      <c r="B34" s="305">
        <v>44334</v>
      </c>
      <c r="C34" s="306">
        <v>137718</v>
      </c>
      <c r="D34" s="307">
        <v>267.71925238530901</v>
      </c>
      <c r="E34" s="308">
        <f t="shared" si="0"/>
        <v>321.26310286237094</v>
      </c>
      <c r="F34" s="306">
        <v>117647</v>
      </c>
      <c r="G34" s="306">
        <v>107077</v>
      </c>
      <c r="H34" s="306">
        <v>99962</v>
      </c>
      <c r="I34" s="306">
        <v>89882</v>
      </c>
      <c r="J34" s="306">
        <v>89882</v>
      </c>
      <c r="K34" s="309">
        <v>0.65265252181995104</v>
      </c>
      <c r="L34" s="306">
        <v>17572</v>
      </c>
      <c r="M34" s="306">
        <v>10397</v>
      </c>
      <c r="N34" s="306">
        <v>1953</v>
      </c>
      <c r="O34" s="306">
        <v>954</v>
      </c>
      <c r="P34" s="307">
        <v>0.41020182016421503</v>
      </c>
      <c r="Q34" s="306">
        <v>1630</v>
      </c>
      <c r="R34" s="307">
        <v>22.619484662576699</v>
      </c>
      <c r="S34" s="308">
        <f t="shared" si="1"/>
        <v>27.143381595092023</v>
      </c>
      <c r="T34" s="309">
        <v>1.1835780362770301E-2</v>
      </c>
      <c r="U34" s="306">
        <v>547</v>
      </c>
      <c r="V34" s="307">
        <v>67.403583180987198</v>
      </c>
      <c r="W34" s="309">
        <v>0.66441717791411004</v>
      </c>
      <c r="X34" s="309">
        <v>0.85816899999999996</v>
      </c>
      <c r="Y34" s="313">
        <v>1.18851</v>
      </c>
      <c r="Z34" s="312">
        <v>6.74852083333333E-5</v>
      </c>
      <c r="AA34" s="307">
        <v>36869.760000000002</v>
      </c>
      <c r="AB34" s="308">
        <f t="shared" si="2"/>
        <v>44243.712</v>
      </c>
    </row>
    <row r="35" spans="2:28" ht="25.5" customHeight="1">
      <c r="B35" s="305">
        <v>44335</v>
      </c>
      <c r="C35" s="306">
        <v>44527</v>
      </c>
      <c r="D35" s="307">
        <v>267.735980416377</v>
      </c>
      <c r="E35" s="308">
        <f t="shared" si="0"/>
        <v>321.28317649965186</v>
      </c>
      <c r="F35" s="306">
        <v>37644</v>
      </c>
      <c r="G35" s="306">
        <v>34380</v>
      </c>
      <c r="H35" s="306">
        <v>32153</v>
      </c>
      <c r="I35" s="306">
        <v>28637</v>
      </c>
      <c r="J35" s="306">
        <v>28637</v>
      </c>
      <c r="K35" s="309">
        <v>0.64313787140386702</v>
      </c>
      <c r="L35" s="306">
        <v>7243</v>
      </c>
      <c r="M35" s="306">
        <v>4624</v>
      </c>
      <c r="N35" s="306">
        <v>270</v>
      </c>
      <c r="O35" s="306">
        <v>251</v>
      </c>
      <c r="P35" s="307">
        <v>0.41629639976254501</v>
      </c>
      <c r="Q35" s="306">
        <v>488</v>
      </c>
      <c r="R35" s="307">
        <v>24.429262295082001</v>
      </c>
      <c r="S35" s="308">
        <f t="shared" si="1"/>
        <v>29.31511475409836</v>
      </c>
      <c r="T35" s="309">
        <v>1.09596424641229E-2</v>
      </c>
      <c r="U35" s="306">
        <v>157</v>
      </c>
      <c r="V35" s="307">
        <v>75.932993630573193</v>
      </c>
      <c r="W35" s="309">
        <v>0.67827868852458995</v>
      </c>
      <c r="X35" s="309">
        <v>0.89506200000000002</v>
      </c>
      <c r="Y35" s="313">
        <v>1.1172839999999999</v>
      </c>
      <c r="Z35" s="312">
        <v>1.7355104166666699E-5</v>
      </c>
      <c r="AA35" s="307">
        <v>11921.48</v>
      </c>
      <c r="AB35" s="308">
        <f t="shared" si="2"/>
        <v>14305.776</v>
      </c>
    </row>
    <row r="36" spans="2:28" ht="25.5" customHeight="1">
      <c r="B36" s="305">
        <v>44336</v>
      </c>
      <c r="C36" s="306">
        <v>71420</v>
      </c>
      <c r="D36" s="307">
        <v>191.64267712125499</v>
      </c>
      <c r="E36" s="308">
        <f t="shared" si="0"/>
        <v>229.97121254550549</v>
      </c>
      <c r="F36" s="306">
        <v>57528</v>
      </c>
      <c r="G36" s="306">
        <v>50322</v>
      </c>
      <c r="H36" s="306">
        <v>45611</v>
      </c>
      <c r="I36" s="306">
        <v>40990</v>
      </c>
      <c r="J36" s="306">
        <v>40990</v>
      </c>
      <c r="K36" s="309">
        <v>0.57392887146457605</v>
      </c>
      <c r="L36" s="306">
        <v>19100</v>
      </c>
      <c r="M36" s="306">
        <v>11489</v>
      </c>
      <c r="N36" s="306">
        <v>766</v>
      </c>
      <c r="O36" s="306">
        <v>1162</v>
      </c>
      <c r="P36" s="307">
        <v>0.33391363747255398</v>
      </c>
      <c r="Q36" s="306">
        <v>1571</v>
      </c>
      <c r="R36" s="307">
        <v>8.7123615531508598</v>
      </c>
      <c r="S36" s="308">
        <f t="shared" si="1"/>
        <v>10.454833863781031</v>
      </c>
      <c r="T36" s="309">
        <v>2.1996639596751601E-2</v>
      </c>
      <c r="U36" s="306">
        <v>470</v>
      </c>
      <c r="V36" s="307">
        <v>29.121531914893598</v>
      </c>
      <c r="W36" s="309">
        <v>0.70082749840865699</v>
      </c>
      <c r="X36" s="309">
        <v>0.88210500000000003</v>
      </c>
      <c r="Y36" s="313">
        <v>1.1305259999999999</v>
      </c>
      <c r="Z36" s="312">
        <v>1.98827430555556E-5</v>
      </c>
      <c r="AA36" s="307">
        <v>13687.12</v>
      </c>
      <c r="AB36" s="308">
        <f t="shared" si="2"/>
        <v>16424.544000000002</v>
      </c>
    </row>
    <row r="37" spans="2:28">
      <c r="B37" s="314" t="s">
        <v>299</v>
      </c>
    </row>
    <row r="136" spans="2:27">
      <c r="B136" s="315" t="str">
        <f>B19</f>
        <v>Дата</v>
      </c>
      <c r="C136" s="316" t="str">
        <f>C19</f>
        <v>Показы</v>
      </c>
      <c r="D136" s="317" t="str">
        <f>D19</f>
        <v>CPM</v>
      </c>
      <c r="E136" s="317"/>
      <c r="F136" s="316" t="str">
        <f t="shared" ref="F136:R136" si="3">F19</f>
        <v>25% просмотрено</v>
      </c>
      <c r="G136" s="316" t="str">
        <f t="shared" si="3"/>
        <v>50% просмотрено</v>
      </c>
      <c r="H136" s="316" t="str">
        <f t="shared" si="3"/>
        <v>75% просмотрено</v>
      </c>
      <c r="I136" s="316" t="str">
        <f t="shared" si="3"/>
        <v>100% просмотрено</v>
      </c>
      <c r="J136" s="316" t="str">
        <f t="shared" si="3"/>
        <v>Просмотры</v>
      </c>
      <c r="K136" s="318" t="str">
        <f t="shared" si="3"/>
        <v>Просмотры (VTR), %</v>
      </c>
      <c r="L136" s="316" t="str">
        <f t="shared" si="3"/>
        <v>Pause</v>
      </c>
      <c r="M136" s="316" t="str">
        <f t="shared" si="3"/>
        <v>Resume</v>
      </c>
      <c r="N136" s="316" t="str">
        <f t="shared" si="3"/>
        <v>Mute</v>
      </c>
      <c r="O136" s="316" t="str">
        <f t="shared" si="3"/>
        <v>Unmute</v>
      </c>
      <c r="P136" s="317" t="str">
        <f t="shared" si="3"/>
        <v>CPV</v>
      </c>
      <c r="Q136" s="316" t="str">
        <f t="shared" si="3"/>
        <v>Клики</v>
      </c>
      <c r="R136" s="317" t="str">
        <f t="shared" si="3"/>
        <v>CPC</v>
      </c>
      <c r="S136" s="317"/>
      <c r="T136" s="318" t="str">
        <f t="shared" ref="T136:AA136" si="4">T19</f>
        <v>CTR, %</v>
      </c>
      <c r="U136" s="316" t="str">
        <f t="shared" si="4"/>
        <v>Сессии</v>
      </c>
      <c r="V136" s="317" t="str">
        <f t="shared" si="4"/>
        <v>CPS</v>
      </c>
      <c r="W136" s="318" t="str">
        <f t="shared" si="4"/>
        <v>Потери клик-сессия, %</v>
      </c>
      <c r="X136" s="318" t="str">
        <f t="shared" si="4"/>
        <v>Показатель отказов, %</v>
      </c>
      <c r="Y136" s="319" t="str">
        <f t="shared" si="4"/>
        <v>Глубина просмотра</v>
      </c>
      <c r="Z136" s="320" t="str">
        <f t="shared" si="4"/>
        <v>Время на сайте</v>
      </c>
      <c r="AA136" s="294" t="str">
        <f t="shared" si="4"/>
        <v>Клиентский бюджет</v>
      </c>
    </row>
    <row r="137" spans="2:27">
      <c r="B137" s="315">
        <f t="shared" ref="B137:D145" si="5">B21</f>
        <v>44308</v>
      </c>
      <c r="C137" s="316">
        <f t="shared" si="5"/>
        <v>37445</v>
      </c>
      <c r="D137" s="317">
        <f t="shared" si="5"/>
        <v>267.74255574843102</v>
      </c>
      <c r="E137" s="317"/>
      <c r="F137" s="316">
        <f t="shared" ref="F137:R145" si="6">F21</f>
        <v>30425</v>
      </c>
      <c r="G137" s="316">
        <f t="shared" si="6"/>
        <v>27702</v>
      </c>
      <c r="H137" s="316">
        <f t="shared" si="6"/>
        <v>26096</v>
      </c>
      <c r="I137" s="316">
        <f t="shared" si="6"/>
        <v>23523</v>
      </c>
      <c r="J137" s="316">
        <f t="shared" si="6"/>
        <v>23523</v>
      </c>
      <c r="K137" s="318">
        <f t="shared" si="6"/>
        <v>0.62820136199759602</v>
      </c>
      <c r="L137" s="316">
        <f t="shared" si="6"/>
        <v>6086</v>
      </c>
      <c r="M137" s="316">
        <f t="shared" si="6"/>
        <v>3278</v>
      </c>
      <c r="N137" s="316">
        <f t="shared" si="6"/>
        <v>490</v>
      </c>
      <c r="O137" s="316">
        <f t="shared" si="6"/>
        <v>190</v>
      </c>
      <c r="P137" s="317">
        <f t="shared" si="6"/>
        <v>0.42620499086000901</v>
      </c>
      <c r="Q137" s="316">
        <f t="shared" si="6"/>
        <v>302</v>
      </c>
      <c r="R137" s="317">
        <f t="shared" si="6"/>
        <v>33.197417218543002</v>
      </c>
      <c r="S137" s="317"/>
      <c r="T137" s="318">
        <f t="shared" ref="T137:AA145" si="7">T21</f>
        <v>8.0651622379489894E-3</v>
      </c>
      <c r="U137" s="316">
        <f t="shared" si="7"/>
        <v>0</v>
      </c>
      <c r="V137" s="317">
        <f t="shared" si="7"/>
        <v>0</v>
      </c>
      <c r="W137" s="318">
        <f t="shared" si="7"/>
        <v>1</v>
      </c>
      <c r="X137" s="318">
        <f t="shared" si="7"/>
        <v>0</v>
      </c>
      <c r="Y137" s="319">
        <f t="shared" si="7"/>
        <v>0</v>
      </c>
      <c r="Z137" s="320">
        <f t="shared" si="7"/>
        <v>0</v>
      </c>
      <c r="AA137" s="294">
        <f t="shared" si="7"/>
        <v>10025.620000000001</v>
      </c>
    </row>
    <row r="138" spans="2:27">
      <c r="B138" s="315">
        <f t="shared" si="5"/>
        <v>44309</v>
      </c>
      <c r="C138" s="316">
        <f t="shared" si="5"/>
        <v>94887</v>
      </c>
      <c r="D138" s="317">
        <f t="shared" si="5"/>
        <v>267.75280069977998</v>
      </c>
      <c r="E138" s="317"/>
      <c r="F138" s="316">
        <f t="shared" si="6"/>
        <v>71768</v>
      </c>
      <c r="G138" s="316">
        <f t="shared" si="6"/>
        <v>64211</v>
      </c>
      <c r="H138" s="316">
        <f t="shared" si="6"/>
        <v>60126</v>
      </c>
      <c r="I138" s="316">
        <f t="shared" si="6"/>
        <v>53093</v>
      </c>
      <c r="J138" s="316">
        <f t="shared" si="6"/>
        <v>53093</v>
      </c>
      <c r="K138" s="318">
        <f t="shared" si="6"/>
        <v>0.559539241413471</v>
      </c>
      <c r="L138" s="316">
        <f t="shared" si="6"/>
        <v>18930</v>
      </c>
      <c r="M138" s="316">
        <f t="shared" si="6"/>
        <v>9476</v>
      </c>
      <c r="N138" s="316">
        <f t="shared" si="6"/>
        <v>1380</v>
      </c>
      <c r="O138" s="316">
        <f t="shared" si="6"/>
        <v>723</v>
      </c>
      <c r="P138" s="317">
        <f t="shared" si="6"/>
        <v>0.47852372252462699</v>
      </c>
      <c r="Q138" s="316">
        <f t="shared" si="6"/>
        <v>990</v>
      </c>
      <c r="R138" s="317">
        <f t="shared" si="6"/>
        <v>25.662888888888901</v>
      </c>
      <c r="S138" s="317"/>
      <c r="T138" s="318">
        <f t="shared" si="7"/>
        <v>1.0433462961206501E-2</v>
      </c>
      <c r="U138" s="316">
        <f t="shared" si="7"/>
        <v>111</v>
      </c>
      <c r="V138" s="317">
        <f t="shared" si="7"/>
        <v>228.88522522522501</v>
      </c>
      <c r="W138" s="318">
        <f t="shared" si="7"/>
        <v>0.88787878787878804</v>
      </c>
      <c r="X138" s="318">
        <f t="shared" si="7"/>
        <v>0.88495599999999996</v>
      </c>
      <c r="Y138" s="319">
        <f t="shared" si="7"/>
        <v>1.150442</v>
      </c>
      <c r="Z138" s="320">
        <f t="shared" si="7"/>
        <v>5.1165950231481499E-4</v>
      </c>
      <c r="AA138" s="294">
        <f t="shared" si="7"/>
        <v>25406.26</v>
      </c>
    </row>
    <row r="139" spans="2:27">
      <c r="B139" s="315">
        <f t="shared" si="5"/>
        <v>44310</v>
      </c>
      <c r="C139" s="316">
        <f t="shared" si="5"/>
        <v>107609</v>
      </c>
      <c r="D139" s="317">
        <f t="shared" si="5"/>
        <v>267.759481084296</v>
      </c>
      <c r="E139" s="317"/>
      <c r="F139" s="316">
        <f t="shared" si="6"/>
        <v>79975</v>
      </c>
      <c r="G139" s="316">
        <f t="shared" si="6"/>
        <v>71058</v>
      </c>
      <c r="H139" s="316">
        <f t="shared" si="6"/>
        <v>66463</v>
      </c>
      <c r="I139" s="316">
        <f t="shared" si="6"/>
        <v>58432</v>
      </c>
      <c r="J139" s="316">
        <f t="shared" si="6"/>
        <v>58432</v>
      </c>
      <c r="K139" s="318">
        <f t="shared" si="6"/>
        <v>0.54300290867864198</v>
      </c>
      <c r="L139" s="316">
        <f t="shared" si="6"/>
        <v>23114</v>
      </c>
      <c r="M139" s="316">
        <f t="shared" si="6"/>
        <v>11193</v>
      </c>
      <c r="N139" s="316">
        <f t="shared" si="6"/>
        <v>1543</v>
      </c>
      <c r="O139" s="316">
        <f t="shared" si="6"/>
        <v>1147</v>
      </c>
      <c r="P139" s="317">
        <f t="shared" si="6"/>
        <v>0.49310874178532299</v>
      </c>
      <c r="Q139" s="316">
        <f t="shared" si="6"/>
        <v>1569</v>
      </c>
      <c r="R139" s="317">
        <f t="shared" si="6"/>
        <v>18.364136392606799</v>
      </c>
      <c r="S139" s="317"/>
      <c r="T139" s="318">
        <f t="shared" si="7"/>
        <v>1.4580564822644901E-2</v>
      </c>
      <c r="U139" s="316">
        <f t="shared" si="7"/>
        <v>591</v>
      </c>
      <c r="V139" s="317">
        <f t="shared" si="7"/>
        <v>48.753519458544801</v>
      </c>
      <c r="W139" s="318">
        <f t="shared" si="7"/>
        <v>0.62332695984703601</v>
      </c>
      <c r="X139" s="318">
        <f t="shared" si="7"/>
        <v>0.87123700000000004</v>
      </c>
      <c r="Y139" s="319">
        <f t="shared" si="7"/>
        <v>1.167224</v>
      </c>
      <c r="Z139" s="320">
        <f t="shared" si="7"/>
        <v>1.40969513888889E-4</v>
      </c>
      <c r="AA139" s="294">
        <f t="shared" si="7"/>
        <v>28813.33</v>
      </c>
    </row>
    <row r="140" spans="2:27">
      <c r="B140" s="315">
        <f t="shared" si="5"/>
        <v>44311</v>
      </c>
      <c r="C140" s="316">
        <f t="shared" si="5"/>
        <v>124559</v>
      </c>
      <c r="D140" s="317">
        <f t="shared" si="5"/>
        <v>267.78289806437101</v>
      </c>
      <c r="E140" s="317"/>
      <c r="F140" s="316">
        <f t="shared" si="6"/>
        <v>92233</v>
      </c>
      <c r="G140" s="316">
        <f t="shared" si="6"/>
        <v>81958</v>
      </c>
      <c r="H140" s="316">
        <f t="shared" si="6"/>
        <v>76697</v>
      </c>
      <c r="I140" s="316">
        <f t="shared" si="6"/>
        <v>66243</v>
      </c>
      <c r="J140" s="316">
        <f t="shared" si="6"/>
        <v>66243</v>
      </c>
      <c r="K140" s="318">
        <f t="shared" si="6"/>
        <v>0.53182026188392695</v>
      </c>
      <c r="L140" s="316">
        <f t="shared" si="6"/>
        <v>28777</v>
      </c>
      <c r="M140" s="316">
        <f t="shared" si="6"/>
        <v>12883</v>
      </c>
      <c r="N140" s="316">
        <f t="shared" si="6"/>
        <v>1272</v>
      </c>
      <c r="O140" s="316">
        <f t="shared" si="6"/>
        <v>979</v>
      </c>
      <c r="P140" s="317">
        <f t="shared" si="6"/>
        <v>0.50352142867925698</v>
      </c>
      <c r="Q140" s="316">
        <f t="shared" si="6"/>
        <v>1702</v>
      </c>
      <c r="R140" s="317">
        <f t="shared" si="6"/>
        <v>19.597397179788501</v>
      </c>
      <c r="S140" s="317"/>
      <c r="T140" s="318">
        <f t="shared" si="7"/>
        <v>1.3664207323437099E-2</v>
      </c>
      <c r="U140" s="316">
        <f t="shared" si="7"/>
        <v>549</v>
      </c>
      <c r="V140" s="317">
        <f t="shared" si="7"/>
        <v>60.755500910746797</v>
      </c>
      <c r="W140" s="318">
        <f t="shared" si="7"/>
        <v>0.67743830787309001</v>
      </c>
      <c r="X140" s="318">
        <f t="shared" si="7"/>
        <v>0.88051500000000005</v>
      </c>
      <c r="Y140" s="319">
        <f t="shared" si="7"/>
        <v>1.136029</v>
      </c>
      <c r="Z140" s="320">
        <f t="shared" si="7"/>
        <v>1.3445870370370401E-4</v>
      </c>
      <c r="AA140" s="294">
        <f t="shared" si="7"/>
        <v>33354.769999999997</v>
      </c>
    </row>
    <row r="141" spans="2:27">
      <c r="B141" s="315">
        <f t="shared" si="5"/>
        <v>44312</v>
      </c>
      <c r="C141" s="316">
        <f t="shared" si="5"/>
        <v>96175</v>
      </c>
      <c r="D141" s="317">
        <f t="shared" si="5"/>
        <v>267.73724980504301</v>
      </c>
      <c r="E141" s="317"/>
      <c r="F141" s="316">
        <f t="shared" si="6"/>
        <v>69415</v>
      </c>
      <c r="G141" s="316">
        <f t="shared" si="6"/>
        <v>60113</v>
      </c>
      <c r="H141" s="316">
        <f t="shared" si="6"/>
        <v>55695</v>
      </c>
      <c r="I141" s="316">
        <f t="shared" si="6"/>
        <v>48977</v>
      </c>
      <c r="J141" s="316">
        <f t="shared" si="6"/>
        <v>48977</v>
      </c>
      <c r="K141" s="318">
        <f t="shared" si="6"/>
        <v>0.50924876527163998</v>
      </c>
      <c r="L141" s="316">
        <f t="shared" si="6"/>
        <v>17451</v>
      </c>
      <c r="M141" s="316">
        <f t="shared" si="6"/>
        <v>7699</v>
      </c>
      <c r="N141" s="316">
        <f t="shared" si="6"/>
        <v>830</v>
      </c>
      <c r="O141" s="316">
        <f t="shared" si="6"/>
        <v>510</v>
      </c>
      <c r="P141" s="317">
        <f t="shared" si="6"/>
        <v>0.52574943340751801</v>
      </c>
      <c r="Q141" s="316">
        <f t="shared" si="6"/>
        <v>1136</v>
      </c>
      <c r="R141" s="317">
        <f t="shared" si="6"/>
        <v>22.666927816901399</v>
      </c>
      <c r="S141" s="317"/>
      <c r="T141" s="318">
        <f t="shared" si="7"/>
        <v>1.1811801403691201E-2</v>
      </c>
      <c r="U141" s="316">
        <f t="shared" si="7"/>
        <v>377</v>
      </c>
      <c r="V141" s="317">
        <f t="shared" si="7"/>
        <v>68.301405835543804</v>
      </c>
      <c r="W141" s="318">
        <f t="shared" si="7"/>
        <v>0.66813380281690105</v>
      </c>
      <c r="X141" s="318">
        <f t="shared" si="7"/>
        <v>0.885714</v>
      </c>
      <c r="Y141" s="319">
        <f t="shared" si="7"/>
        <v>1.137662</v>
      </c>
      <c r="Z141" s="320">
        <f t="shared" si="7"/>
        <v>4.6157916666666698E-5</v>
      </c>
      <c r="AA141" s="294">
        <f t="shared" si="7"/>
        <v>25749.63</v>
      </c>
    </row>
    <row r="142" spans="2:27">
      <c r="B142" s="315">
        <f t="shared" si="5"/>
        <v>44313</v>
      </c>
      <c r="C142" s="316">
        <f t="shared" si="5"/>
        <v>110350</v>
      </c>
      <c r="D142" s="317">
        <f t="shared" si="5"/>
        <v>267.694608065247</v>
      </c>
      <c r="E142" s="317"/>
      <c r="F142" s="316">
        <f t="shared" si="6"/>
        <v>90010</v>
      </c>
      <c r="G142" s="316">
        <f t="shared" si="6"/>
        <v>79781</v>
      </c>
      <c r="H142" s="316">
        <f t="shared" si="6"/>
        <v>73904</v>
      </c>
      <c r="I142" s="316">
        <f t="shared" si="6"/>
        <v>66452</v>
      </c>
      <c r="J142" s="316">
        <f t="shared" si="6"/>
        <v>66452</v>
      </c>
      <c r="K142" s="318">
        <f t="shared" si="6"/>
        <v>0.60219302220208404</v>
      </c>
      <c r="L142" s="316">
        <f t="shared" si="6"/>
        <v>17279</v>
      </c>
      <c r="M142" s="316">
        <f t="shared" si="6"/>
        <v>9302</v>
      </c>
      <c r="N142" s="316">
        <f t="shared" si="6"/>
        <v>1256</v>
      </c>
      <c r="O142" s="316">
        <f t="shared" si="6"/>
        <v>527</v>
      </c>
      <c r="P142" s="317">
        <f t="shared" si="6"/>
        <v>0.44453289592487799</v>
      </c>
      <c r="Q142" s="316">
        <f t="shared" si="6"/>
        <v>1276</v>
      </c>
      <c r="R142" s="317">
        <f t="shared" si="6"/>
        <v>23.1505485893417</v>
      </c>
      <c r="S142" s="317"/>
      <c r="T142" s="318">
        <f t="shared" si="7"/>
        <v>1.15632079746262E-2</v>
      </c>
      <c r="U142" s="316">
        <f t="shared" si="7"/>
        <v>430</v>
      </c>
      <c r="V142" s="317">
        <f t="shared" si="7"/>
        <v>68.697906976744207</v>
      </c>
      <c r="W142" s="318">
        <f t="shared" si="7"/>
        <v>0.66300940438871503</v>
      </c>
      <c r="X142" s="318">
        <f t="shared" si="7"/>
        <v>0.90719300000000003</v>
      </c>
      <c r="Y142" s="319">
        <f t="shared" si="7"/>
        <v>1.12761</v>
      </c>
      <c r="Z142" s="320">
        <f t="shared" si="7"/>
        <v>5.0214004629629597E-5</v>
      </c>
      <c r="AA142" s="294">
        <f t="shared" si="7"/>
        <v>29540.1</v>
      </c>
    </row>
    <row r="143" spans="2:27">
      <c r="B143" s="315">
        <f t="shared" si="5"/>
        <v>44314</v>
      </c>
      <c r="C143" s="316">
        <f t="shared" si="5"/>
        <v>98682</v>
      </c>
      <c r="D143" s="317">
        <f t="shared" si="5"/>
        <v>267.730183822784</v>
      </c>
      <c r="E143" s="317"/>
      <c r="F143" s="316">
        <f t="shared" si="6"/>
        <v>81802</v>
      </c>
      <c r="G143" s="316">
        <f t="shared" si="6"/>
        <v>73246</v>
      </c>
      <c r="H143" s="316">
        <f t="shared" si="6"/>
        <v>67921</v>
      </c>
      <c r="I143" s="316">
        <f t="shared" si="6"/>
        <v>60988</v>
      </c>
      <c r="J143" s="316">
        <f t="shared" si="6"/>
        <v>60988</v>
      </c>
      <c r="K143" s="318">
        <f t="shared" si="6"/>
        <v>0.61802557710626105</v>
      </c>
      <c r="L143" s="316">
        <f t="shared" si="6"/>
        <v>17488</v>
      </c>
      <c r="M143" s="316">
        <f t="shared" si="6"/>
        <v>10082</v>
      </c>
      <c r="N143" s="316">
        <f t="shared" si="6"/>
        <v>1110</v>
      </c>
      <c r="O143" s="316">
        <f t="shared" si="6"/>
        <v>415</v>
      </c>
      <c r="P143" s="317">
        <f t="shared" si="6"/>
        <v>0.43320243326556002</v>
      </c>
      <c r="Q143" s="316">
        <f t="shared" si="6"/>
        <v>1341</v>
      </c>
      <c r="R143" s="317">
        <f t="shared" si="6"/>
        <v>19.701826994779999</v>
      </c>
      <c r="S143" s="317"/>
      <c r="T143" s="318">
        <f t="shared" si="7"/>
        <v>1.35891043959385E-2</v>
      </c>
      <c r="U143" s="316">
        <f t="shared" si="7"/>
        <v>449</v>
      </c>
      <c r="V143" s="317">
        <f t="shared" si="7"/>
        <v>58.8422048997773</v>
      </c>
      <c r="W143" s="318">
        <f t="shared" si="7"/>
        <v>0.66517524235644998</v>
      </c>
      <c r="X143" s="318">
        <f t="shared" si="7"/>
        <v>0.87662300000000004</v>
      </c>
      <c r="Y143" s="319">
        <f t="shared" si="7"/>
        <v>1.1580090000000001</v>
      </c>
      <c r="Z143" s="320">
        <f t="shared" si="7"/>
        <v>7.2666145833333296E-5</v>
      </c>
      <c r="AA143" s="294">
        <f t="shared" si="7"/>
        <v>26420.15</v>
      </c>
    </row>
    <row r="144" spans="2:27">
      <c r="B144" s="315">
        <f t="shared" si="5"/>
        <v>44315</v>
      </c>
      <c r="C144" s="316">
        <f t="shared" si="5"/>
        <v>117427</v>
      </c>
      <c r="D144" s="317">
        <f t="shared" si="5"/>
        <v>267.73833956415501</v>
      </c>
      <c r="E144" s="317"/>
      <c r="F144" s="316">
        <f t="shared" si="6"/>
        <v>99922</v>
      </c>
      <c r="G144" s="316">
        <f t="shared" si="6"/>
        <v>89981</v>
      </c>
      <c r="H144" s="316">
        <f t="shared" si="6"/>
        <v>83281</v>
      </c>
      <c r="I144" s="316">
        <f t="shared" si="6"/>
        <v>75233</v>
      </c>
      <c r="J144" s="316">
        <f t="shared" si="6"/>
        <v>75233</v>
      </c>
      <c r="K144" s="318">
        <f t="shared" si="6"/>
        <v>0.64067888986348998</v>
      </c>
      <c r="L144" s="316">
        <f t="shared" si="6"/>
        <v>19484</v>
      </c>
      <c r="M144" s="316">
        <f t="shared" si="6"/>
        <v>11529</v>
      </c>
      <c r="N144" s="316">
        <f t="shared" si="6"/>
        <v>1417</v>
      </c>
      <c r="O144" s="316">
        <f t="shared" si="6"/>
        <v>615</v>
      </c>
      <c r="P144" s="317">
        <f t="shared" si="6"/>
        <v>0.41789786396926898</v>
      </c>
      <c r="Q144" s="316">
        <f t="shared" si="6"/>
        <v>1620</v>
      </c>
      <c r="R144" s="317">
        <f t="shared" si="6"/>
        <v>19.407228395061701</v>
      </c>
      <c r="S144" s="317"/>
      <c r="T144" s="318">
        <f t="shared" si="7"/>
        <v>1.37958050533523E-2</v>
      </c>
      <c r="U144" s="316">
        <f t="shared" si="7"/>
        <v>542</v>
      </c>
      <c r="V144" s="317">
        <f t="shared" si="7"/>
        <v>58.0068450184502</v>
      </c>
      <c r="W144" s="318">
        <f t="shared" si="7"/>
        <v>0.66543209876543197</v>
      </c>
      <c r="X144" s="318">
        <f t="shared" si="7"/>
        <v>0.86617100000000002</v>
      </c>
      <c r="Y144" s="319">
        <f t="shared" si="7"/>
        <v>1.2007429999999999</v>
      </c>
      <c r="Z144" s="320">
        <f t="shared" si="7"/>
        <v>9.4925439814814807E-5</v>
      </c>
      <c r="AA144" s="294">
        <f t="shared" si="7"/>
        <v>31439.71</v>
      </c>
    </row>
    <row r="145" spans="2:27">
      <c r="B145" s="315">
        <f t="shared" si="5"/>
        <v>44316</v>
      </c>
      <c r="C145" s="316">
        <f t="shared" si="5"/>
        <v>82508</v>
      </c>
      <c r="D145" s="317">
        <f t="shared" si="5"/>
        <v>267.69670819799302</v>
      </c>
      <c r="E145" s="317"/>
      <c r="F145" s="316">
        <f t="shared" si="6"/>
        <v>71125</v>
      </c>
      <c r="G145" s="316">
        <f t="shared" si="6"/>
        <v>64021</v>
      </c>
      <c r="H145" s="316">
        <f t="shared" si="6"/>
        <v>59239</v>
      </c>
      <c r="I145" s="316">
        <f t="shared" si="6"/>
        <v>54190</v>
      </c>
      <c r="J145" s="316">
        <f t="shared" si="6"/>
        <v>54190</v>
      </c>
      <c r="K145" s="318">
        <f t="shared" si="6"/>
        <v>0.65678479662578204</v>
      </c>
      <c r="L145" s="316">
        <f t="shared" si="6"/>
        <v>13503</v>
      </c>
      <c r="M145" s="316">
        <f t="shared" si="6"/>
        <v>8090</v>
      </c>
      <c r="N145" s="316">
        <f t="shared" si="6"/>
        <v>1292</v>
      </c>
      <c r="O145" s="316">
        <f t="shared" si="6"/>
        <v>410</v>
      </c>
      <c r="P145" s="317">
        <f t="shared" si="6"/>
        <v>0.40758663960140201</v>
      </c>
      <c r="Q145" s="316">
        <f t="shared" si="6"/>
        <v>1191</v>
      </c>
      <c r="R145" s="317">
        <f t="shared" si="6"/>
        <v>18.545020990764101</v>
      </c>
      <c r="S145" s="317"/>
      <c r="T145" s="318">
        <f t="shared" si="7"/>
        <v>1.44349638822902E-2</v>
      </c>
      <c r="U145" s="316">
        <f t="shared" si="7"/>
        <v>388</v>
      </c>
      <c r="V145" s="317">
        <f t="shared" si="7"/>
        <v>56.925567010309301</v>
      </c>
      <c r="W145" s="318">
        <f t="shared" si="7"/>
        <v>0.67422334172963905</v>
      </c>
      <c r="X145" s="318">
        <f t="shared" si="7"/>
        <v>0.87403600000000004</v>
      </c>
      <c r="Y145" s="319">
        <f t="shared" si="7"/>
        <v>1.1619539999999999</v>
      </c>
      <c r="Z145" s="320">
        <f t="shared" si="7"/>
        <v>3.3647407407407403E-5</v>
      </c>
      <c r="AA145" s="294">
        <f t="shared" si="7"/>
        <v>22087.119999999999</v>
      </c>
    </row>
    <row r="146" spans="2:27">
      <c r="B146" s="315" t="e">
        <f>#REF!</f>
        <v>#REF!</v>
      </c>
      <c r="C146" s="316" t="e">
        <f>#REF!</f>
        <v>#REF!</v>
      </c>
      <c r="D146" s="317" t="e">
        <f>#REF!</f>
        <v>#REF!</v>
      </c>
      <c r="E146" s="317"/>
      <c r="F146" s="316" t="e">
        <f>#REF!</f>
        <v>#REF!</v>
      </c>
      <c r="G146" s="316" t="e">
        <f>#REF!</f>
        <v>#REF!</v>
      </c>
      <c r="H146" s="316" t="e">
        <f>#REF!</f>
        <v>#REF!</v>
      </c>
      <c r="I146" s="316" t="e">
        <f>#REF!</f>
        <v>#REF!</v>
      </c>
      <c r="J146" s="316" t="e">
        <f>#REF!</f>
        <v>#REF!</v>
      </c>
      <c r="K146" s="318" t="e">
        <f>#REF!</f>
        <v>#REF!</v>
      </c>
      <c r="L146" s="316" t="e">
        <f>#REF!</f>
        <v>#REF!</v>
      </c>
      <c r="M146" s="316" t="e">
        <f>#REF!</f>
        <v>#REF!</v>
      </c>
      <c r="N146" s="316" t="e">
        <f>#REF!</f>
        <v>#REF!</v>
      </c>
      <c r="O146" s="316" t="e">
        <f>#REF!</f>
        <v>#REF!</v>
      </c>
      <c r="P146" s="317" t="e">
        <f>#REF!</f>
        <v>#REF!</v>
      </c>
      <c r="Q146" s="316" t="e">
        <f>#REF!</f>
        <v>#REF!</v>
      </c>
      <c r="R146" s="317" t="e">
        <f>#REF!</f>
        <v>#REF!</v>
      </c>
      <c r="S146" s="317"/>
      <c r="T146" s="318" t="e">
        <f>#REF!</f>
        <v>#REF!</v>
      </c>
      <c r="U146" s="316" t="e">
        <f>#REF!</f>
        <v>#REF!</v>
      </c>
      <c r="V146" s="317" t="e">
        <f>#REF!</f>
        <v>#REF!</v>
      </c>
      <c r="W146" s="318" t="e">
        <f>#REF!</f>
        <v>#REF!</v>
      </c>
      <c r="X146" s="318" t="e">
        <f>#REF!</f>
        <v>#REF!</v>
      </c>
      <c r="Y146" s="319" t="e">
        <f>#REF!</f>
        <v>#REF!</v>
      </c>
      <c r="Z146" s="320" t="e">
        <f>#REF!</f>
        <v>#REF!</v>
      </c>
      <c r="AA146" s="294" t="e">
        <f>#REF!</f>
        <v>#REF!</v>
      </c>
    </row>
    <row r="147" spans="2:27">
      <c r="B147" s="315" t="e">
        <f>#REF!</f>
        <v>#REF!</v>
      </c>
      <c r="C147" s="316" t="e">
        <f>#REF!</f>
        <v>#REF!</v>
      </c>
      <c r="D147" s="317" t="e">
        <f>#REF!</f>
        <v>#REF!</v>
      </c>
      <c r="E147" s="317"/>
      <c r="F147" s="316" t="e">
        <f>#REF!</f>
        <v>#REF!</v>
      </c>
      <c r="G147" s="316" t="e">
        <f>#REF!</f>
        <v>#REF!</v>
      </c>
      <c r="H147" s="316" t="e">
        <f>#REF!</f>
        <v>#REF!</v>
      </c>
      <c r="I147" s="316" t="e">
        <f>#REF!</f>
        <v>#REF!</v>
      </c>
      <c r="J147" s="316" t="e">
        <f>#REF!</f>
        <v>#REF!</v>
      </c>
      <c r="K147" s="318" t="e">
        <f>#REF!</f>
        <v>#REF!</v>
      </c>
      <c r="L147" s="316" t="e">
        <f>#REF!</f>
        <v>#REF!</v>
      </c>
      <c r="M147" s="316" t="e">
        <f>#REF!</f>
        <v>#REF!</v>
      </c>
      <c r="N147" s="316" t="e">
        <f>#REF!</f>
        <v>#REF!</v>
      </c>
      <c r="O147" s="316" t="e">
        <f>#REF!</f>
        <v>#REF!</v>
      </c>
      <c r="P147" s="317" t="e">
        <f>#REF!</f>
        <v>#REF!</v>
      </c>
      <c r="Q147" s="316" t="e">
        <f>#REF!</f>
        <v>#REF!</v>
      </c>
      <c r="R147" s="317" t="e">
        <f>#REF!</f>
        <v>#REF!</v>
      </c>
      <c r="S147" s="317"/>
      <c r="T147" s="318" t="e">
        <f>#REF!</f>
        <v>#REF!</v>
      </c>
      <c r="U147" s="316" t="e">
        <f>#REF!</f>
        <v>#REF!</v>
      </c>
      <c r="V147" s="317" t="e">
        <f>#REF!</f>
        <v>#REF!</v>
      </c>
      <c r="W147" s="318" t="e">
        <f>#REF!</f>
        <v>#REF!</v>
      </c>
      <c r="X147" s="318" t="e">
        <f>#REF!</f>
        <v>#REF!</v>
      </c>
      <c r="Y147" s="319" t="e">
        <f>#REF!</f>
        <v>#REF!</v>
      </c>
      <c r="Z147" s="320" t="e">
        <f>#REF!</f>
        <v>#REF!</v>
      </c>
      <c r="AA147" s="294" t="e">
        <f>#REF!</f>
        <v>#REF!</v>
      </c>
    </row>
    <row r="148" spans="2:27">
      <c r="B148" s="315" t="e">
        <f>#REF!</f>
        <v>#REF!</v>
      </c>
      <c r="C148" s="316" t="e">
        <f>#REF!</f>
        <v>#REF!</v>
      </c>
      <c r="D148" s="317" t="e">
        <f>#REF!</f>
        <v>#REF!</v>
      </c>
      <c r="E148" s="317"/>
      <c r="F148" s="316" t="e">
        <f>#REF!</f>
        <v>#REF!</v>
      </c>
      <c r="G148" s="316" t="e">
        <f>#REF!</f>
        <v>#REF!</v>
      </c>
      <c r="H148" s="316" t="e">
        <f>#REF!</f>
        <v>#REF!</v>
      </c>
      <c r="I148" s="316" t="e">
        <f>#REF!</f>
        <v>#REF!</v>
      </c>
      <c r="J148" s="316" t="e">
        <f>#REF!</f>
        <v>#REF!</v>
      </c>
      <c r="K148" s="318" t="e">
        <f>#REF!</f>
        <v>#REF!</v>
      </c>
      <c r="L148" s="316" t="e">
        <f>#REF!</f>
        <v>#REF!</v>
      </c>
      <c r="M148" s="316" t="e">
        <f>#REF!</f>
        <v>#REF!</v>
      </c>
      <c r="N148" s="316" t="e">
        <f>#REF!</f>
        <v>#REF!</v>
      </c>
      <c r="O148" s="316" t="e">
        <f>#REF!</f>
        <v>#REF!</v>
      </c>
      <c r="P148" s="317" t="e">
        <f>#REF!</f>
        <v>#REF!</v>
      </c>
      <c r="Q148" s="316" t="e">
        <f>#REF!</f>
        <v>#REF!</v>
      </c>
      <c r="R148" s="317" t="e">
        <f>#REF!</f>
        <v>#REF!</v>
      </c>
      <c r="S148" s="317"/>
      <c r="T148" s="318" t="e">
        <f>#REF!</f>
        <v>#REF!</v>
      </c>
      <c r="U148" s="316" t="e">
        <f>#REF!</f>
        <v>#REF!</v>
      </c>
      <c r="V148" s="317" t="e">
        <f>#REF!</f>
        <v>#REF!</v>
      </c>
      <c r="W148" s="318" t="e">
        <f>#REF!</f>
        <v>#REF!</v>
      </c>
      <c r="X148" s="318" t="e">
        <f>#REF!</f>
        <v>#REF!</v>
      </c>
      <c r="Y148" s="319" t="e">
        <f>#REF!</f>
        <v>#REF!</v>
      </c>
      <c r="Z148" s="320" t="e">
        <f>#REF!</f>
        <v>#REF!</v>
      </c>
      <c r="AA148" s="294" t="e">
        <f>#REF!</f>
        <v>#REF!</v>
      </c>
    </row>
    <row r="149" spans="2:27">
      <c r="B149" s="315" t="e">
        <f>#REF!</f>
        <v>#REF!</v>
      </c>
      <c r="C149" s="316" t="e">
        <f>#REF!</f>
        <v>#REF!</v>
      </c>
      <c r="D149" s="317" t="e">
        <f>#REF!</f>
        <v>#REF!</v>
      </c>
      <c r="E149" s="317"/>
      <c r="F149" s="316" t="e">
        <f>#REF!</f>
        <v>#REF!</v>
      </c>
      <c r="G149" s="316" t="e">
        <f>#REF!</f>
        <v>#REF!</v>
      </c>
      <c r="H149" s="316" t="e">
        <f>#REF!</f>
        <v>#REF!</v>
      </c>
      <c r="I149" s="316" t="e">
        <f>#REF!</f>
        <v>#REF!</v>
      </c>
      <c r="J149" s="316" t="e">
        <f>#REF!</f>
        <v>#REF!</v>
      </c>
      <c r="K149" s="318" t="e">
        <f>#REF!</f>
        <v>#REF!</v>
      </c>
      <c r="L149" s="316" t="e">
        <f>#REF!</f>
        <v>#REF!</v>
      </c>
      <c r="M149" s="316" t="e">
        <f>#REF!</f>
        <v>#REF!</v>
      </c>
      <c r="N149" s="316" t="e">
        <f>#REF!</f>
        <v>#REF!</v>
      </c>
      <c r="O149" s="316" t="e">
        <f>#REF!</f>
        <v>#REF!</v>
      </c>
      <c r="P149" s="317" t="e">
        <f>#REF!</f>
        <v>#REF!</v>
      </c>
      <c r="Q149" s="316" t="e">
        <f>#REF!</f>
        <v>#REF!</v>
      </c>
      <c r="R149" s="317" t="e">
        <f>#REF!</f>
        <v>#REF!</v>
      </c>
      <c r="S149" s="317"/>
      <c r="T149" s="318" t="e">
        <f>#REF!</f>
        <v>#REF!</v>
      </c>
      <c r="U149" s="316" t="e">
        <f>#REF!</f>
        <v>#REF!</v>
      </c>
      <c r="V149" s="317" t="e">
        <f>#REF!</f>
        <v>#REF!</v>
      </c>
      <c r="W149" s="318" t="e">
        <f>#REF!</f>
        <v>#REF!</v>
      </c>
      <c r="X149" s="318" t="e">
        <f>#REF!</f>
        <v>#REF!</v>
      </c>
      <c r="Y149" s="319" t="e">
        <f>#REF!</f>
        <v>#REF!</v>
      </c>
      <c r="Z149" s="320" t="e">
        <f>#REF!</f>
        <v>#REF!</v>
      </c>
      <c r="AA149" s="294" t="e">
        <f>#REF!</f>
        <v>#REF!</v>
      </c>
    </row>
    <row r="150" spans="2:27">
      <c r="B150" s="315" t="e">
        <f>#REF!</f>
        <v>#REF!</v>
      </c>
      <c r="C150" s="316" t="e">
        <f>#REF!</f>
        <v>#REF!</v>
      </c>
      <c r="D150" s="317" t="e">
        <f>#REF!</f>
        <v>#REF!</v>
      </c>
      <c r="E150" s="317"/>
      <c r="F150" s="316" t="e">
        <f>#REF!</f>
        <v>#REF!</v>
      </c>
      <c r="G150" s="316" t="e">
        <f>#REF!</f>
        <v>#REF!</v>
      </c>
      <c r="H150" s="316" t="e">
        <f>#REF!</f>
        <v>#REF!</v>
      </c>
      <c r="I150" s="316" t="e">
        <f>#REF!</f>
        <v>#REF!</v>
      </c>
      <c r="J150" s="316" t="e">
        <f>#REF!</f>
        <v>#REF!</v>
      </c>
      <c r="K150" s="318" t="e">
        <f>#REF!</f>
        <v>#REF!</v>
      </c>
      <c r="L150" s="316" t="e">
        <f>#REF!</f>
        <v>#REF!</v>
      </c>
      <c r="M150" s="316" t="e">
        <f>#REF!</f>
        <v>#REF!</v>
      </c>
      <c r="N150" s="316" t="e">
        <f>#REF!</f>
        <v>#REF!</v>
      </c>
      <c r="O150" s="316" t="e">
        <f>#REF!</f>
        <v>#REF!</v>
      </c>
      <c r="P150" s="317" t="e">
        <f>#REF!</f>
        <v>#REF!</v>
      </c>
      <c r="Q150" s="316" t="e">
        <f>#REF!</f>
        <v>#REF!</v>
      </c>
      <c r="R150" s="317" t="e">
        <f>#REF!</f>
        <v>#REF!</v>
      </c>
      <c r="S150" s="317"/>
      <c r="T150" s="318" t="e">
        <f>#REF!</f>
        <v>#REF!</v>
      </c>
      <c r="U150" s="316" t="e">
        <f>#REF!</f>
        <v>#REF!</v>
      </c>
      <c r="V150" s="317" t="e">
        <f>#REF!</f>
        <v>#REF!</v>
      </c>
      <c r="W150" s="318" t="e">
        <f>#REF!</f>
        <v>#REF!</v>
      </c>
      <c r="X150" s="318" t="e">
        <f>#REF!</f>
        <v>#REF!</v>
      </c>
      <c r="Y150" s="319" t="e">
        <f>#REF!</f>
        <v>#REF!</v>
      </c>
      <c r="Z150" s="320" t="e">
        <f>#REF!</f>
        <v>#REF!</v>
      </c>
      <c r="AA150" s="294" t="e">
        <f>#REF!</f>
        <v>#REF!</v>
      </c>
    </row>
    <row r="151" spans="2:27">
      <c r="B151" s="315" t="e">
        <f>#REF!</f>
        <v>#REF!</v>
      </c>
      <c r="C151" s="316" t="e">
        <f>#REF!</f>
        <v>#REF!</v>
      </c>
      <c r="D151" s="317" t="e">
        <f>#REF!</f>
        <v>#REF!</v>
      </c>
      <c r="E151" s="317"/>
      <c r="F151" s="316" t="e">
        <f>#REF!</f>
        <v>#REF!</v>
      </c>
      <c r="G151" s="316" t="e">
        <f>#REF!</f>
        <v>#REF!</v>
      </c>
      <c r="H151" s="316" t="e">
        <f>#REF!</f>
        <v>#REF!</v>
      </c>
      <c r="I151" s="316" t="e">
        <f>#REF!</f>
        <v>#REF!</v>
      </c>
      <c r="J151" s="316" t="e">
        <f>#REF!</f>
        <v>#REF!</v>
      </c>
      <c r="K151" s="318" t="e">
        <f>#REF!</f>
        <v>#REF!</v>
      </c>
      <c r="L151" s="316" t="e">
        <f>#REF!</f>
        <v>#REF!</v>
      </c>
      <c r="M151" s="316" t="e">
        <f>#REF!</f>
        <v>#REF!</v>
      </c>
      <c r="N151" s="316" t="e">
        <f>#REF!</f>
        <v>#REF!</v>
      </c>
      <c r="O151" s="316" t="e">
        <f>#REF!</f>
        <v>#REF!</v>
      </c>
      <c r="P151" s="317" t="e">
        <f>#REF!</f>
        <v>#REF!</v>
      </c>
      <c r="Q151" s="316" t="e">
        <f>#REF!</f>
        <v>#REF!</v>
      </c>
      <c r="R151" s="317" t="e">
        <f>#REF!</f>
        <v>#REF!</v>
      </c>
      <c r="S151" s="317"/>
      <c r="T151" s="318" t="e">
        <f>#REF!</f>
        <v>#REF!</v>
      </c>
      <c r="U151" s="316" t="e">
        <f>#REF!</f>
        <v>#REF!</v>
      </c>
      <c r="V151" s="317" t="e">
        <f>#REF!</f>
        <v>#REF!</v>
      </c>
      <c r="W151" s="318" t="e">
        <f>#REF!</f>
        <v>#REF!</v>
      </c>
      <c r="X151" s="318" t="e">
        <f>#REF!</f>
        <v>#REF!</v>
      </c>
      <c r="Y151" s="319" t="e">
        <f>#REF!</f>
        <v>#REF!</v>
      </c>
      <c r="Z151" s="320" t="e">
        <f>#REF!</f>
        <v>#REF!</v>
      </c>
      <c r="AA151" s="294" t="e">
        <f>#REF!</f>
        <v>#REF!</v>
      </c>
    </row>
    <row r="152" spans="2:27">
      <c r="B152" s="315" t="e">
        <f>#REF!</f>
        <v>#REF!</v>
      </c>
      <c r="C152" s="316" t="e">
        <f>#REF!</f>
        <v>#REF!</v>
      </c>
      <c r="D152" s="317" t="e">
        <f>#REF!</f>
        <v>#REF!</v>
      </c>
      <c r="E152" s="317"/>
      <c r="F152" s="316" t="e">
        <f>#REF!</f>
        <v>#REF!</v>
      </c>
      <c r="G152" s="316" t="e">
        <f>#REF!</f>
        <v>#REF!</v>
      </c>
      <c r="H152" s="316" t="e">
        <f>#REF!</f>
        <v>#REF!</v>
      </c>
      <c r="I152" s="316" t="e">
        <f>#REF!</f>
        <v>#REF!</v>
      </c>
      <c r="J152" s="316" t="e">
        <f>#REF!</f>
        <v>#REF!</v>
      </c>
      <c r="K152" s="318" t="e">
        <f>#REF!</f>
        <v>#REF!</v>
      </c>
      <c r="L152" s="316" t="e">
        <f>#REF!</f>
        <v>#REF!</v>
      </c>
      <c r="M152" s="316" t="e">
        <f>#REF!</f>
        <v>#REF!</v>
      </c>
      <c r="N152" s="316" t="e">
        <f>#REF!</f>
        <v>#REF!</v>
      </c>
      <c r="O152" s="316" t="e">
        <f>#REF!</f>
        <v>#REF!</v>
      </c>
      <c r="P152" s="317" t="e">
        <f>#REF!</f>
        <v>#REF!</v>
      </c>
      <c r="Q152" s="316" t="e">
        <f>#REF!</f>
        <v>#REF!</v>
      </c>
      <c r="R152" s="317" t="e">
        <f>#REF!</f>
        <v>#REF!</v>
      </c>
      <c r="S152" s="317"/>
      <c r="T152" s="318" t="e">
        <f>#REF!</f>
        <v>#REF!</v>
      </c>
      <c r="U152" s="316" t="e">
        <f>#REF!</f>
        <v>#REF!</v>
      </c>
      <c r="V152" s="317" t="e">
        <f>#REF!</f>
        <v>#REF!</v>
      </c>
      <c r="W152" s="318" t="e">
        <f>#REF!</f>
        <v>#REF!</v>
      </c>
      <c r="X152" s="318" t="e">
        <f>#REF!</f>
        <v>#REF!</v>
      </c>
      <c r="Y152" s="319" t="e">
        <f>#REF!</f>
        <v>#REF!</v>
      </c>
      <c r="Z152" s="320" t="e">
        <f>#REF!</f>
        <v>#REF!</v>
      </c>
      <c r="AA152" s="294" t="e">
        <f>#REF!</f>
        <v>#REF!</v>
      </c>
    </row>
    <row r="153" spans="2:27">
      <c r="B153" s="315" t="e">
        <f>#REF!</f>
        <v>#REF!</v>
      </c>
      <c r="C153" s="316" t="e">
        <f>#REF!</f>
        <v>#REF!</v>
      </c>
      <c r="D153" s="317" t="e">
        <f>#REF!</f>
        <v>#REF!</v>
      </c>
      <c r="E153" s="317"/>
      <c r="F153" s="316" t="e">
        <f>#REF!</f>
        <v>#REF!</v>
      </c>
      <c r="G153" s="316" t="e">
        <f>#REF!</f>
        <v>#REF!</v>
      </c>
      <c r="H153" s="316" t="e">
        <f>#REF!</f>
        <v>#REF!</v>
      </c>
      <c r="I153" s="316" t="e">
        <f>#REF!</f>
        <v>#REF!</v>
      </c>
      <c r="J153" s="316" t="e">
        <f>#REF!</f>
        <v>#REF!</v>
      </c>
      <c r="K153" s="318" t="e">
        <f>#REF!</f>
        <v>#REF!</v>
      </c>
      <c r="L153" s="316" t="e">
        <f>#REF!</f>
        <v>#REF!</v>
      </c>
      <c r="M153" s="316" t="e">
        <f>#REF!</f>
        <v>#REF!</v>
      </c>
      <c r="N153" s="316" t="e">
        <f>#REF!</f>
        <v>#REF!</v>
      </c>
      <c r="O153" s="316" t="e">
        <f>#REF!</f>
        <v>#REF!</v>
      </c>
      <c r="P153" s="317" t="e">
        <f>#REF!</f>
        <v>#REF!</v>
      </c>
      <c r="Q153" s="316" t="e">
        <f>#REF!</f>
        <v>#REF!</v>
      </c>
      <c r="R153" s="317" t="e">
        <f>#REF!</f>
        <v>#REF!</v>
      </c>
      <c r="S153" s="317"/>
      <c r="T153" s="318" t="e">
        <f>#REF!</f>
        <v>#REF!</v>
      </c>
      <c r="U153" s="316" t="e">
        <f>#REF!</f>
        <v>#REF!</v>
      </c>
      <c r="V153" s="317" t="e">
        <f>#REF!</f>
        <v>#REF!</v>
      </c>
      <c r="W153" s="318" t="e">
        <f>#REF!</f>
        <v>#REF!</v>
      </c>
      <c r="X153" s="318" t="e">
        <f>#REF!</f>
        <v>#REF!</v>
      </c>
      <c r="Y153" s="319" t="e">
        <f>#REF!</f>
        <v>#REF!</v>
      </c>
      <c r="Z153" s="320" t="e">
        <f>#REF!</f>
        <v>#REF!</v>
      </c>
      <c r="AA153" s="294" t="e">
        <f>#REF!</f>
        <v>#REF!</v>
      </c>
    </row>
    <row r="154" spans="2:27">
      <c r="B154" s="315" t="e">
        <f>#REF!</f>
        <v>#REF!</v>
      </c>
      <c r="C154" s="316" t="e">
        <f>#REF!</f>
        <v>#REF!</v>
      </c>
      <c r="D154" s="317" t="e">
        <f>#REF!</f>
        <v>#REF!</v>
      </c>
      <c r="E154" s="317"/>
      <c r="F154" s="316" t="e">
        <f>#REF!</f>
        <v>#REF!</v>
      </c>
      <c r="G154" s="316" t="e">
        <f>#REF!</f>
        <v>#REF!</v>
      </c>
      <c r="H154" s="316" t="e">
        <f>#REF!</f>
        <v>#REF!</v>
      </c>
      <c r="I154" s="316" t="e">
        <f>#REF!</f>
        <v>#REF!</v>
      </c>
      <c r="J154" s="316" t="e">
        <f>#REF!</f>
        <v>#REF!</v>
      </c>
      <c r="K154" s="318" t="e">
        <f>#REF!</f>
        <v>#REF!</v>
      </c>
      <c r="L154" s="316" t="e">
        <f>#REF!</f>
        <v>#REF!</v>
      </c>
      <c r="M154" s="316" t="e">
        <f>#REF!</f>
        <v>#REF!</v>
      </c>
      <c r="N154" s="316" t="e">
        <f>#REF!</f>
        <v>#REF!</v>
      </c>
      <c r="O154" s="316" t="e">
        <f>#REF!</f>
        <v>#REF!</v>
      </c>
      <c r="P154" s="317" t="e">
        <f>#REF!</f>
        <v>#REF!</v>
      </c>
      <c r="Q154" s="316" t="e">
        <f>#REF!</f>
        <v>#REF!</v>
      </c>
      <c r="R154" s="317" t="e">
        <f>#REF!</f>
        <v>#REF!</v>
      </c>
      <c r="S154" s="317"/>
      <c r="T154" s="318" t="e">
        <f>#REF!</f>
        <v>#REF!</v>
      </c>
      <c r="U154" s="316" t="e">
        <f>#REF!</f>
        <v>#REF!</v>
      </c>
      <c r="V154" s="317" t="e">
        <f>#REF!</f>
        <v>#REF!</v>
      </c>
      <c r="W154" s="318" t="e">
        <f>#REF!</f>
        <v>#REF!</v>
      </c>
      <c r="X154" s="318" t="e">
        <f>#REF!</f>
        <v>#REF!</v>
      </c>
      <c r="Y154" s="319" t="e">
        <f>#REF!</f>
        <v>#REF!</v>
      </c>
      <c r="Z154" s="320" t="e">
        <f>#REF!</f>
        <v>#REF!</v>
      </c>
      <c r="AA154" s="294" t="e">
        <f>#REF!</f>
        <v>#REF!</v>
      </c>
    </row>
    <row r="155" spans="2:27">
      <c r="B155" s="315" t="e">
        <f>#REF!</f>
        <v>#REF!</v>
      </c>
      <c r="C155" s="316" t="e">
        <f>#REF!</f>
        <v>#REF!</v>
      </c>
      <c r="D155" s="317" t="e">
        <f>#REF!</f>
        <v>#REF!</v>
      </c>
      <c r="E155" s="317"/>
      <c r="F155" s="316" t="e">
        <f>#REF!</f>
        <v>#REF!</v>
      </c>
      <c r="G155" s="316" t="e">
        <f>#REF!</f>
        <v>#REF!</v>
      </c>
      <c r="H155" s="316" t="e">
        <f>#REF!</f>
        <v>#REF!</v>
      </c>
      <c r="I155" s="316" t="e">
        <f>#REF!</f>
        <v>#REF!</v>
      </c>
      <c r="J155" s="316" t="e">
        <f>#REF!</f>
        <v>#REF!</v>
      </c>
      <c r="K155" s="318" t="e">
        <f>#REF!</f>
        <v>#REF!</v>
      </c>
      <c r="L155" s="316" t="e">
        <f>#REF!</f>
        <v>#REF!</v>
      </c>
      <c r="M155" s="316" t="e">
        <f>#REF!</f>
        <v>#REF!</v>
      </c>
      <c r="N155" s="316" t="e">
        <f>#REF!</f>
        <v>#REF!</v>
      </c>
      <c r="O155" s="316" t="e">
        <f>#REF!</f>
        <v>#REF!</v>
      </c>
      <c r="P155" s="317" t="e">
        <f>#REF!</f>
        <v>#REF!</v>
      </c>
      <c r="Q155" s="316" t="e">
        <f>#REF!</f>
        <v>#REF!</v>
      </c>
      <c r="R155" s="317" t="e">
        <f>#REF!</f>
        <v>#REF!</v>
      </c>
      <c r="S155" s="317"/>
      <c r="T155" s="318" t="e">
        <f>#REF!</f>
        <v>#REF!</v>
      </c>
      <c r="U155" s="316" t="e">
        <f>#REF!</f>
        <v>#REF!</v>
      </c>
      <c r="V155" s="317" t="e">
        <f>#REF!</f>
        <v>#REF!</v>
      </c>
      <c r="W155" s="318" t="e">
        <f>#REF!</f>
        <v>#REF!</v>
      </c>
      <c r="X155" s="318" t="e">
        <f>#REF!</f>
        <v>#REF!</v>
      </c>
      <c r="Y155" s="319" t="e">
        <f>#REF!</f>
        <v>#REF!</v>
      </c>
      <c r="Z155" s="320" t="e">
        <f>#REF!</f>
        <v>#REF!</v>
      </c>
      <c r="AA155" s="294" t="e">
        <f>#REF!</f>
        <v>#REF!</v>
      </c>
    </row>
    <row r="156" spans="2:27">
      <c r="B156" s="315" t="e">
        <f>#REF!</f>
        <v>#REF!</v>
      </c>
      <c r="C156" s="316" t="e">
        <f>#REF!</f>
        <v>#REF!</v>
      </c>
      <c r="D156" s="317" t="e">
        <f>#REF!</f>
        <v>#REF!</v>
      </c>
      <c r="E156" s="317"/>
      <c r="F156" s="316" t="e">
        <f>#REF!</f>
        <v>#REF!</v>
      </c>
      <c r="G156" s="316" t="e">
        <f>#REF!</f>
        <v>#REF!</v>
      </c>
      <c r="H156" s="316" t="e">
        <f>#REF!</f>
        <v>#REF!</v>
      </c>
      <c r="I156" s="316" t="e">
        <f>#REF!</f>
        <v>#REF!</v>
      </c>
      <c r="J156" s="316" t="e">
        <f>#REF!</f>
        <v>#REF!</v>
      </c>
      <c r="K156" s="318" t="e">
        <f>#REF!</f>
        <v>#REF!</v>
      </c>
      <c r="L156" s="316" t="e">
        <f>#REF!</f>
        <v>#REF!</v>
      </c>
      <c r="M156" s="316" t="e">
        <f>#REF!</f>
        <v>#REF!</v>
      </c>
      <c r="N156" s="316" t="e">
        <f>#REF!</f>
        <v>#REF!</v>
      </c>
      <c r="O156" s="316" t="e">
        <f>#REF!</f>
        <v>#REF!</v>
      </c>
      <c r="P156" s="317" t="e">
        <f>#REF!</f>
        <v>#REF!</v>
      </c>
      <c r="Q156" s="316" t="e">
        <f>#REF!</f>
        <v>#REF!</v>
      </c>
      <c r="R156" s="317" t="e">
        <f>#REF!</f>
        <v>#REF!</v>
      </c>
      <c r="S156" s="317"/>
      <c r="T156" s="318" t="e">
        <f>#REF!</f>
        <v>#REF!</v>
      </c>
      <c r="U156" s="316" t="e">
        <f>#REF!</f>
        <v>#REF!</v>
      </c>
      <c r="V156" s="317" t="e">
        <f>#REF!</f>
        <v>#REF!</v>
      </c>
      <c r="W156" s="318" t="e">
        <f>#REF!</f>
        <v>#REF!</v>
      </c>
      <c r="X156" s="318" t="e">
        <f>#REF!</f>
        <v>#REF!</v>
      </c>
      <c r="Y156" s="319" t="e">
        <f>#REF!</f>
        <v>#REF!</v>
      </c>
      <c r="Z156" s="320" t="e">
        <f>#REF!</f>
        <v>#REF!</v>
      </c>
      <c r="AA156" s="294" t="e">
        <f>#REF!</f>
        <v>#REF!</v>
      </c>
    </row>
    <row r="157" spans="2:27">
      <c r="B157" s="315" t="e">
        <f>#REF!</f>
        <v>#REF!</v>
      </c>
      <c r="C157" s="316" t="e">
        <f>#REF!</f>
        <v>#REF!</v>
      </c>
      <c r="D157" s="317" t="e">
        <f>#REF!</f>
        <v>#REF!</v>
      </c>
      <c r="E157" s="317"/>
      <c r="F157" s="316" t="e">
        <f>#REF!</f>
        <v>#REF!</v>
      </c>
      <c r="G157" s="316" t="e">
        <f>#REF!</f>
        <v>#REF!</v>
      </c>
      <c r="H157" s="316" t="e">
        <f>#REF!</f>
        <v>#REF!</v>
      </c>
      <c r="I157" s="316" t="e">
        <f>#REF!</f>
        <v>#REF!</v>
      </c>
      <c r="J157" s="316" t="e">
        <f>#REF!</f>
        <v>#REF!</v>
      </c>
      <c r="K157" s="318" t="e">
        <f>#REF!</f>
        <v>#REF!</v>
      </c>
      <c r="L157" s="316" t="e">
        <f>#REF!</f>
        <v>#REF!</v>
      </c>
      <c r="M157" s="316" t="e">
        <f>#REF!</f>
        <v>#REF!</v>
      </c>
      <c r="N157" s="316" t="e">
        <f>#REF!</f>
        <v>#REF!</v>
      </c>
      <c r="O157" s="316" t="e">
        <f>#REF!</f>
        <v>#REF!</v>
      </c>
      <c r="P157" s="317" t="e">
        <f>#REF!</f>
        <v>#REF!</v>
      </c>
      <c r="Q157" s="316" t="e">
        <f>#REF!</f>
        <v>#REF!</v>
      </c>
      <c r="R157" s="317" t="e">
        <f>#REF!</f>
        <v>#REF!</v>
      </c>
      <c r="S157" s="317"/>
      <c r="T157" s="318" t="e">
        <f>#REF!</f>
        <v>#REF!</v>
      </c>
      <c r="U157" s="316" t="e">
        <f>#REF!</f>
        <v>#REF!</v>
      </c>
      <c r="V157" s="317" t="e">
        <f>#REF!</f>
        <v>#REF!</v>
      </c>
      <c r="W157" s="318" t="e">
        <f>#REF!</f>
        <v>#REF!</v>
      </c>
      <c r="X157" s="318" t="e">
        <f>#REF!</f>
        <v>#REF!</v>
      </c>
      <c r="Y157" s="319" t="e">
        <f>#REF!</f>
        <v>#REF!</v>
      </c>
      <c r="Z157" s="320" t="e">
        <f>#REF!</f>
        <v>#REF!</v>
      </c>
      <c r="AA157" s="294" t="e">
        <f>#REF!</f>
        <v>#REF!</v>
      </c>
    </row>
    <row r="158" spans="2:27">
      <c r="B158" s="315" t="e">
        <f>#REF!</f>
        <v>#REF!</v>
      </c>
      <c r="C158" s="316" t="e">
        <f>#REF!</f>
        <v>#REF!</v>
      </c>
      <c r="D158" s="317" t="e">
        <f>#REF!</f>
        <v>#REF!</v>
      </c>
      <c r="E158" s="317"/>
      <c r="F158" s="316" t="e">
        <f>#REF!</f>
        <v>#REF!</v>
      </c>
      <c r="G158" s="316" t="e">
        <f>#REF!</f>
        <v>#REF!</v>
      </c>
      <c r="H158" s="316" t="e">
        <f>#REF!</f>
        <v>#REF!</v>
      </c>
      <c r="I158" s="316" t="e">
        <f>#REF!</f>
        <v>#REF!</v>
      </c>
      <c r="J158" s="316" t="e">
        <f>#REF!</f>
        <v>#REF!</v>
      </c>
      <c r="K158" s="318" t="e">
        <f>#REF!</f>
        <v>#REF!</v>
      </c>
      <c r="L158" s="316" t="e">
        <f>#REF!</f>
        <v>#REF!</v>
      </c>
      <c r="M158" s="316" t="e">
        <f>#REF!</f>
        <v>#REF!</v>
      </c>
      <c r="N158" s="316" t="e">
        <f>#REF!</f>
        <v>#REF!</v>
      </c>
      <c r="O158" s="316" t="e">
        <f>#REF!</f>
        <v>#REF!</v>
      </c>
      <c r="P158" s="317" t="e">
        <f>#REF!</f>
        <v>#REF!</v>
      </c>
      <c r="Q158" s="316" t="e">
        <f>#REF!</f>
        <v>#REF!</v>
      </c>
      <c r="R158" s="317" t="e">
        <f>#REF!</f>
        <v>#REF!</v>
      </c>
      <c r="S158" s="317"/>
      <c r="T158" s="318" t="e">
        <f>#REF!</f>
        <v>#REF!</v>
      </c>
      <c r="U158" s="316" t="e">
        <f>#REF!</f>
        <v>#REF!</v>
      </c>
      <c r="V158" s="317" t="e">
        <f>#REF!</f>
        <v>#REF!</v>
      </c>
      <c r="W158" s="318" t="e">
        <f>#REF!</f>
        <v>#REF!</v>
      </c>
      <c r="X158" s="318" t="e">
        <f>#REF!</f>
        <v>#REF!</v>
      </c>
      <c r="Y158" s="319" t="e">
        <f>#REF!</f>
        <v>#REF!</v>
      </c>
      <c r="Z158" s="320" t="e">
        <f>#REF!</f>
        <v>#REF!</v>
      </c>
      <c r="AA158" s="294" t="e">
        <f>#REF!</f>
        <v>#REF!</v>
      </c>
    </row>
    <row r="159" spans="2:27">
      <c r="B159" s="315">
        <f t="shared" ref="B159:AA165" si="8">B30</f>
        <v>44330</v>
      </c>
      <c r="C159" s="316">
        <f t="shared" si="8"/>
        <v>69055</v>
      </c>
      <c r="D159" s="317">
        <f t="shared" si="8"/>
        <v>267.71964376221803</v>
      </c>
      <c r="E159" s="317"/>
      <c r="F159" s="316">
        <f t="shared" si="8"/>
        <v>58664</v>
      </c>
      <c r="G159" s="316">
        <f t="shared" si="8"/>
        <v>54419</v>
      </c>
      <c r="H159" s="316">
        <f t="shared" si="8"/>
        <v>51579</v>
      </c>
      <c r="I159" s="316">
        <f t="shared" si="8"/>
        <v>47796</v>
      </c>
      <c r="J159" s="316">
        <f t="shared" si="8"/>
        <v>47796</v>
      </c>
      <c r="K159" s="318">
        <f t="shared" si="8"/>
        <v>0.69214394323365402</v>
      </c>
      <c r="L159" s="316">
        <f t="shared" si="8"/>
        <v>9015</v>
      </c>
      <c r="M159" s="316">
        <f t="shared" si="8"/>
        <v>5095</v>
      </c>
      <c r="N159" s="316">
        <f t="shared" si="8"/>
        <v>736</v>
      </c>
      <c r="O159" s="316">
        <f t="shared" si="8"/>
        <v>1012</v>
      </c>
      <c r="P159" s="317">
        <f t="shared" si="8"/>
        <v>0.38679763996987199</v>
      </c>
      <c r="Q159" s="316">
        <f t="shared" si="8"/>
        <v>763</v>
      </c>
      <c r="R159" s="317">
        <f t="shared" si="8"/>
        <v>24.2298558322411</v>
      </c>
      <c r="S159" s="317"/>
      <c r="T159" s="318">
        <f t="shared" si="8"/>
        <v>1.1049163710086201E-2</v>
      </c>
      <c r="U159" s="316">
        <f t="shared" si="8"/>
        <v>255</v>
      </c>
      <c r="V159" s="317">
        <f t="shared" si="8"/>
        <v>72.499529411764698</v>
      </c>
      <c r="W159" s="318">
        <f t="shared" si="8"/>
        <v>0.66579292267365697</v>
      </c>
      <c r="X159" s="318">
        <f t="shared" si="8"/>
        <v>0.87209300000000001</v>
      </c>
      <c r="Y159" s="319">
        <f t="shared" si="8"/>
        <v>1.1511629999999999</v>
      </c>
      <c r="Z159" s="320">
        <f t="shared" si="8"/>
        <v>5.5508356481481498E-5</v>
      </c>
      <c r="AA159" s="294">
        <f t="shared" si="8"/>
        <v>18487.38</v>
      </c>
    </row>
    <row r="160" spans="2:27">
      <c r="B160" s="315">
        <f t="shared" si="8"/>
        <v>44331</v>
      </c>
      <c r="C160" s="316">
        <f t="shared" si="8"/>
        <v>108941</v>
      </c>
      <c r="D160" s="317">
        <f t="shared" si="8"/>
        <v>267.70517986800201</v>
      </c>
      <c r="E160" s="317"/>
      <c r="F160" s="316">
        <f t="shared" si="8"/>
        <v>94223</v>
      </c>
      <c r="G160" s="316">
        <f t="shared" si="8"/>
        <v>86913</v>
      </c>
      <c r="H160" s="316">
        <f t="shared" si="8"/>
        <v>81937</v>
      </c>
      <c r="I160" s="316">
        <f t="shared" si="8"/>
        <v>75309</v>
      </c>
      <c r="J160" s="316">
        <f t="shared" si="8"/>
        <v>75309</v>
      </c>
      <c r="K160" s="318">
        <f t="shared" si="8"/>
        <v>0.691282437282566</v>
      </c>
      <c r="L160" s="316">
        <f t="shared" si="8"/>
        <v>13259</v>
      </c>
      <c r="M160" s="316">
        <f t="shared" si="8"/>
        <v>7601</v>
      </c>
      <c r="N160" s="316">
        <f t="shared" si="8"/>
        <v>1544</v>
      </c>
      <c r="O160" s="316">
        <f t="shared" si="8"/>
        <v>1735</v>
      </c>
      <c r="P160" s="317">
        <f t="shared" si="8"/>
        <v>0.38725876057310499</v>
      </c>
      <c r="Q160" s="316">
        <f t="shared" si="8"/>
        <v>1160</v>
      </c>
      <c r="R160" s="317">
        <f t="shared" si="8"/>
        <v>25.141439655172402</v>
      </c>
      <c r="S160" s="317"/>
      <c r="T160" s="318">
        <f t="shared" si="8"/>
        <v>1.0647965412471001E-2</v>
      </c>
      <c r="U160" s="316">
        <f t="shared" si="8"/>
        <v>411</v>
      </c>
      <c r="V160" s="317">
        <f t="shared" si="8"/>
        <v>70.958807785888098</v>
      </c>
      <c r="W160" s="318">
        <f t="shared" si="8"/>
        <v>0.64568965517241395</v>
      </c>
      <c r="X160" s="318">
        <f t="shared" si="8"/>
        <v>0.90322599999999997</v>
      </c>
      <c r="Y160" s="319">
        <f t="shared" si="8"/>
        <v>1.1339950000000001</v>
      </c>
      <c r="Z160" s="320">
        <f t="shared" si="8"/>
        <v>5.6005972222222199E-5</v>
      </c>
      <c r="AA160" s="294">
        <f t="shared" si="8"/>
        <v>29164.07</v>
      </c>
    </row>
    <row r="161" spans="2:27">
      <c r="B161" s="315">
        <f t="shared" si="8"/>
        <v>44332</v>
      </c>
      <c r="C161" s="316">
        <f t="shared" si="8"/>
        <v>127267</v>
      </c>
      <c r="D161" s="317">
        <f t="shared" si="8"/>
        <v>267.726904853576</v>
      </c>
      <c r="E161" s="317"/>
      <c r="F161" s="316">
        <f t="shared" si="8"/>
        <v>109343</v>
      </c>
      <c r="G161" s="316">
        <f t="shared" si="8"/>
        <v>100696</v>
      </c>
      <c r="H161" s="316">
        <f t="shared" si="8"/>
        <v>94913</v>
      </c>
      <c r="I161" s="316">
        <f t="shared" si="8"/>
        <v>86324</v>
      </c>
      <c r="J161" s="316">
        <f t="shared" si="8"/>
        <v>86324</v>
      </c>
      <c r="K161" s="318">
        <f t="shared" si="8"/>
        <v>0.67829052307353799</v>
      </c>
      <c r="L161" s="316">
        <f t="shared" si="8"/>
        <v>16041</v>
      </c>
      <c r="M161" s="316">
        <f t="shared" si="8"/>
        <v>8943</v>
      </c>
      <c r="N161" s="316">
        <f t="shared" si="8"/>
        <v>1292</v>
      </c>
      <c r="O161" s="316">
        <f t="shared" si="8"/>
        <v>1329</v>
      </c>
      <c r="P161" s="317">
        <f t="shared" si="8"/>
        <v>0.39470830823409497</v>
      </c>
      <c r="Q161" s="316">
        <f t="shared" si="8"/>
        <v>1394</v>
      </c>
      <c r="R161" s="317">
        <f t="shared" si="8"/>
        <v>24.442467718794799</v>
      </c>
      <c r="S161" s="317"/>
      <c r="T161" s="318">
        <f t="shared" si="8"/>
        <v>1.09533500436091E-2</v>
      </c>
      <c r="U161" s="316">
        <f t="shared" si="8"/>
        <v>490</v>
      </c>
      <c r="V161" s="317">
        <f t="shared" si="8"/>
        <v>69.5363265306122</v>
      </c>
      <c r="W161" s="318">
        <f t="shared" si="8"/>
        <v>0.64849354375896695</v>
      </c>
      <c r="X161" s="318">
        <f t="shared" si="8"/>
        <v>0.87576399999999999</v>
      </c>
      <c r="Y161" s="319">
        <f t="shared" si="8"/>
        <v>1.1792260000000001</v>
      </c>
      <c r="Z161" s="320">
        <f t="shared" si="8"/>
        <v>5.0412523148148199E-5</v>
      </c>
      <c r="AA161" s="294">
        <f t="shared" si="8"/>
        <v>34072.800000000003</v>
      </c>
    </row>
    <row r="162" spans="2:27">
      <c r="B162" s="315">
        <f t="shared" si="8"/>
        <v>44333</v>
      </c>
      <c r="C162" s="316">
        <f t="shared" si="8"/>
        <v>148033</v>
      </c>
      <c r="D162" s="317">
        <f t="shared" si="8"/>
        <v>267.69281173792302</v>
      </c>
      <c r="E162" s="317"/>
      <c r="F162" s="316">
        <f t="shared" si="8"/>
        <v>128189</v>
      </c>
      <c r="G162" s="316">
        <f t="shared" si="8"/>
        <v>117375</v>
      </c>
      <c r="H162" s="316">
        <f t="shared" si="8"/>
        <v>109801</v>
      </c>
      <c r="I162" s="316">
        <f t="shared" si="8"/>
        <v>99998</v>
      </c>
      <c r="J162" s="316">
        <f t="shared" si="8"/>
        <v>99998</v>
      </c>
      <c r="K162" s="318">
        <f t="shared" si="8"/>
        <v>0.67551154134551095</v>
      </c>
      <c r="L162" s="316">
        <f t="shared" si="8"/>
        <v>18905</v>
      </c>
      <c r="M162" s="316">
        <f t="shared" si="8"/>
        <v>10680</v>
      </c>
      <c r="N162" s="316">
        <f t="shared" si="8"/>
        <v>2175</v>
      </c>
      <c r="O162" s="316">
        <f t="shared" si="8"/>
        <v>1026</v>
      </c>
      <c r="P162" s="317">
        <f t="shared" si="8"/>
        <v>0.39628162563251301</v>
      </c>
      <c r="Q162" s="316">
        <f t="shared" si="8"/>
        <v>1309</v>
      </c>
      <c r="R162" s="317">
        <f t="shared" si="8"/>
        <v>30.273009931245198</v>
      </c>
      <c r="S162" s="317"/>
      <c r="T162" s="318">
        <f t="shared" si="8"/>
        <v>8.8426229286713096E-3</v>
      </c>
      <c r="U162" s="316">
        <f t="shared" si="8"/>
        <v>468</v>
      </c>
      <c r="V162" s="317">
        <f t="shared" si="8"/>
        <v>84.673867521367498</v>
      </c>
      <c r="W162" s="318">
        <f t="shared" si="8"/>
        <v>0.64247517188693704</v>
      </c>
      <c r="X162" s="318">
        <f t="shared" si="8"/>
        <v>0.88888900000000004</v>
      </c>
      <c r="Y162" s="319">
        <f t="shared" si="8"/>
        <v>1.136752</v>
      </c>
      <c r="Z162" s="320">
        <f t="shared" si="8"/>
        <v>6.6374097222222201E-5</v>
      </c>
      <c r="AA162" s="294">
        <f t="shared" si="8"/>
        <v>39627.370000000003</v>
      </c>
    </row>
    <row r="163" spans="2:27">
      <c r="B163" s="315">
        <f t="shared" si="8"/>
        <v>44334</v>
      </c>
      <c r="C163" s="316">
        <f t="shared" si="8"/>
        <v>137718</v>
      </c>
      <c r="D163" s="317">
        <f t="shared" si="8"/>
        <v>267.71925238530901</v>
      </c>
      <c r="E163" s="317"/>
      <c r="F163" s="316">
        <f t="shared" si="8"/>
        <v>117647</v>
      </c>
      <c r="G163" s="316">
        <f t="shared" si="8"/>
        <v>107077</v>
      </c>
      <c r="H163" s="316">
        <f t="shared" si="8"/>
        <v>99962</v>
      </c>
      <c r="I163" s="316">
        <f t="shared" si="8"/>
        <v>89882</v>
      </c>
      <c r="J163" s="316">
        <f t="shared" si="8"/>
        <v>89882</v>
      </c>
      <c r="K163" s="318">
        <f t="shared" si="8"/>
        <v>0.65265252181995104</v>
      </c>
      <c r="L163" s="316">
        <f t="shared" si="8"/>
        <v>17572</v>
      </c>
      <c r="M163" s="316">
        <f t="shared" si="8"/>
        <v>10397</v>
      </c>
      <c r="N163" s="316">
        <f t="shared" si="8"/>
        <v>1953</v>
      </c>
      <c r="O163" s="316">
        <f t="shared" si="8"/>
        <v>954</v>
      </c>
      <c r="P163" s="317">
        <f t="shared" si="8"/>
        <v>0.41020182016421503</v>
      </c>
      <c r="Q163" s="316">
        <f t="shared" si="8"/>
        <v>1630</v>
      </c>
      <c r="R163" s="317">
        <f t="shared" si="8"/>
        <v>22.619484662576699</v>
      </c>
      <c r="S163" s="317"/>
      <c r="T163" s="318">
        <f t="shared" si="8"/>
        <v>1.1835780362770301E-2</v>
      </c>
      <c r="U163" s="316">
        <f t="shared" si="8"/>
        <v>547</v>
      </c>
      <c r="V163" s="317">
        <f t="shared" si="8"/>
        <v>67.403583180987198</v>
      </c>
      <c r="W163" s="318">
        <f t="shared" si="8"/>
        <v>0.66441717791411004</v>
      </c>
      <c r="X163" s="318">
        <f t="shared" si="8"/>
        <v>0.85816899999999996</v>
      </c>
      <c r="Y163" s="319">
        <f t="shared" si="8"/>
        <v>1.18851</v>
      </c>
      <c r="Z163" s="320">
        <f t="shared" si="8"/>
        <v>6.74852083333333E-5</v>
      </c>
      <c r="AA163" s="294">
        <f t="shared" si="8"/>
        <v>36869.760000000002</v>
      </c>
    </row>
    <row r="164" spans="2:27">
      <c r="B164" s="315">
        <f t="shared" si="8"/>
        <v>44335</v>
      </c>
      <c r="C164" s="316">
        <f t="shared" si="8"/>
        <v>44527</v>
      </c>
      <c r="D164" s="317">
        <f t="shared" si="8"/>
        <v>267.735980416377</v>
      </c>
      <c r="E164" s="317"/>
      <c r="F164" s="316">
        <f t="shared" si="8"/>
        <v>37644</v>
      </c>
      <c r="G164" s="316">
        <f t="shared" si="8"/>
        <v>34380</v>
      </c>
      <c r="H164" s="316">
        <f t="shared" si="8"/>
        <v>32153</v>
      </c>
      <c r="I164" s="316">
        <f t="shared" si="8"/>
        <v>28637</v>
      </c>
      <c r="J164" s="316">
        <f t="shared" si="8"/>
        <v>28637</v>
      </c>
      <c r="K164" s="318">
        <f t="shared" si="8"/>
        <v>0.64313787140386702</v>
      </c>
      <c r="L164" s="316">
        <f t="shared" si="8"/>
        <v>7243</v>
      </c>
      <c r="M164" s="316">
        <f t="shared" si="8"/>
        <v>4624</v>
      </c>
      <c r="N164" s="316">
        <f t="shared" si="8"/>
        <v>270</v>
      </c>
      <c r="O164" s="316">
        <f t="shared" si="8"/>
        <v>251</v>
      </c>
      <c r="P164" s="317">
        <f t="shared" si="8"/>
        <v>0.41629639976254501</v>
      </c>
      <c r="Q164" s="316">
        <f t="shared" si="8"/>
        <v>488</v>
      </c>
      <c r="R164" s="317">
        <f t="shared" si="8"/>
        <v>24.429262295082001</v>
      </c>
      <c r="S164" s="317"/>
      <c r="T164" s="318">
        <f t="shared" si="8"/>
        <v>1.09596424641229E-2</v>
      </c>
      <c r="U164" s="316">
        <f t="shared" si="8"/>
        <v>157</v>
      </c>
      <c r="V164" s="317">
        <f t="shared" si="8"/>
        <v>75.932993630573193</v>
      </c>
      <c r="W164" s="318">
        <f t="shared" si="8"/>
        <v>0.67827868852458995</v>
      </c>
      <c r="X164" s="318">
        <f t="shared" si="8"/>
        <v>0.89506200000000002</v>
      </c>
      <c r="Y164" s="319">
        <f t="shared" si="8"/>
        <v>1.1172839999999999</v>
      </c>
      <c r="Z164" s="320">
        <f t="shared" si="8"/>
        <v>1.7355104166666699E-5</v>
      </c>
      <c r="AA164" s="294">
        <f t="shared" si="8"/>
        <v>11921.48</v>
      </c>
    </row>
    <row r="165" spans="2:27">
      <c r="B165" s="315">
        <f t="shared" si="8"/>
        <v>44336</v>
      </c>
      <c r="C165" s="316">
        <f t="shared" si="8"/>
        <v>71420</v>
      </c>
      <c r="D165" s="317">
        <f t="shared" si="8"/>
        <v>191.64267712125499</v>
      </c>
      <c r="E165" s="317"/>
      <c r="F165" s="316">
        <f t="shared" si="8"/>
        <v>57528</v>
      </c>
      <c r="G165" s="316">
        <f t="shared" si="8"/>
        <v>50322</v>
      </c>
      <c r="H165" s="316">
        <f t="shared" si="8"/>
        <v>45611</v>
      </c>
      <c r="I165" s="316">
        <f t="shared" si="8"/>
        <v>40990</v>
      </c>
      <c r="J165" s="316">
        <f t="shared" si="8"/>
        <v>40990</v>
      </c>
      <c r="K165" s="318">
        <f t="shared" si="8"/>
        <v>0.57392887146457605</v>
      </c>
      <c r="L165" s="316">
        <f t="shared" si="8"/>
        <v>19100</v>
      </c>
      <c r="M165" s="316">
        <f t="shared" si="8"/>
        <v>11489</v>
      </c>
      <c r="N165" s="316">
        <f t="shared" si="8"/>
        <v>766</v>
      </c>
      <c r="O165" s="316">
        <f t="shared" si="8"/>
        <v>1162</v>
      </c>
      <c r="P165" s="317">
        <f t="shared" si="8"/>
        <v>0.33391363747255398</v>
      </c>
      <c r="Q165" s="316">
        <f t="shared" si="8"/>
        <v>1571</v>
      </c>
      <c r="R165" s="317">
        <f t="shared" si="8"/>
        <v>8.7123615531508598</v>
      </c>
      <c r="S165" s="317"/>
      <c r="T165" s="318">
        <f t="shared" si="8"/>
        <v>2.1996639596751601E-2</v>
      </c>
      <c r="U165" s="316">
        <f t="shared" si="8"/>
        <v>470</v>
      </c>
      <c r="V165" s="317">
        <f t="shared" si="8"/>
        <v>29.121531914893598</v>
      </c>
      <c r="W165" s="318">
        <f t="shared" si="8"/>
        <v>0.70082749840865699</v>
      </c>
      <c r="X165" s="318">
        <f t="shared" si="8"/>
        <v>0.88210500000000003</v>
      </c>
      <c r="Y165" s="319">
        <f t="shared" si="8"/>
        <v>1.1305259999999999</v>
      </c>
      <c r="Z165" s="320">
        <f t="shared" si="8"/>
        <v>1.98827430555556E-5</v>
      </c>
      <c r="AA165" s="294">
        <f t="shared" si="8"/>
        <v>13687.12</v>
      </c>
    </row>
    <row r="166" spans="2:27">
      <c r="B166" s="315"/>
      <c r="C166" s="316"/>
      <c r="D166" s="317"/>
      <c r="E166" s="317"/>
      <c r="F166" s="316"/>
      <c r="G166" s="316"/>
      <c r="H166" s="316"/>
      <c r="I166" s="316"/>
      <c r="J166" s="316"/>
      <c r="K166" s="318"/>
      <c r="L166" s="316"/>
      <c r="M166" s="316"/>
      <c r="N166" s="316"/>
      <c r="O166" s="316"/>
      <c r="P166" s="317"/>
      <c r="Q166" s="316"/>
      <c r="R166" s="317"/>
      <c r="S166" s="317"/>
      <c r="T166" s="318"/>
      <c r="U166" s="316"/>
      <c r="V166" s="317"/>
      <c r="W166" s="318"/>
      <c r="X166" s="318"/>
      <c r="Y166" s="319"/>
      <c r="Z166" s="320"/>
    </row>
    <row r="167" spans="2:27">
      <c r="B167" s="315"/>
      <c r="C167" s="316"/>
      <c r="D167" s="317"/>
      <c r="E167" s="317"/>
      <c r="F167" s="316"/>
      <c r="G167" s="316"/>
      <c r="H167" s="316"/>
      <c r="I167" s="316"/>
      <c r="J167" s="316"/>
      <c r="K167" s="318"/>
      <c r="L167" s="316"/>
      <c r="M167" s="316"/>
      <c r="N167" s="316"/>
      <c r="O167" s="316"/>
      <c r="P167" s="317"/>
      <c r="Q167" s="316"/>
      <c r="R167" s="317"/>
      <c r="S167" s="317"/>
      <c r="T167" s="318"/>
      <c r="U167" s="316"/>
      <c r="V167" s="317"/>
      <c r="W167" s="318"/>
      <c r="X167" s="318"/>
      <c r="Y167" s="319"/>
      <c r="Z167" s="320"/>
    </row>
    <row r="168" spans="2:27">
      <c r="B168" s="315"/>
      <c r="C168" s="316"/>
      <c r="D168" s="317"/>
      <c r="E168" s="317"/>
      <c r="F168" s="316"/>
      <c r="G168" s="316"/>
      <c r="H168" s="316"/>
      <c r="I168" s="316"/>
      <c r="J168" s="316"/>
      <c r="K168" s="318"/>
      <c r="L168" s="316"/>
      <c r="M168" s="316"/>
      <c r="N168" s="316"/>
      <c r="O168" s="316"/>
      <c r="P168" s="317"/>
      <c r="Q168" s="316"/>
      <c r="R168" s="317"/>
      <c r="S168" s="317"/>
      <c r="T168" s="318"/>
      <c r="U168" s="316"/>
      <c r="V168" s="317"/>
      <c r="W168" s="318"/>
      <c r="X168" s="318"/>
      <c r="Y168" s="319"/>
      <c r="Z168" s="320"/>
    </row>
    <row r="169" spans="2:27">
      <c r="B169" s="315"/>
      <c r="C169" s="316"/>
      <c r="D169" s="317"/>
      <c r="E169" s="317"/>
      <c r="F169" s="316"/>
      <c r="G169" s="316"/>
      <c r="H169" s="316"/>
      <c r="I169" s="316"/>
      <c r="J169" s="316"/>
      <c r="K169" s="318"/>
      <c r="L169" s="316"/>
      <c r="M169" s="316"/>
      <c r="N169" s="316"/>
      <c r="O169" s="316"/>
      <c r="P169" s="317"/>
      <c r="Q169" s="316"/>
      <c r="R169" s="317"/>
      <c r="S169" s="317"/>
      <c r="T169" s="318"/>
      <c r="U169" s="316"/>
      <c r="V169" s="317"/>
      <c r="W169" s="318"/>
      <c r="X169" s="318"/>
      <c r="Y169" s="319"/>
      <c r="Z169" s="320"/>
    </row>
    <row r="170" spans="2:27">
      <c r="B170" s="315"/>
      <c r="C170" s="316"/>
      <c r="D170" s="317"/>
      <c r="E170" s="317"/>
      <c r="F170" s="316"/>
      <c r="G170" s="316"/>
      <c r="H170" s="316"/>
      <c r="I170" s="316"/>
      <c r="J170" s="316"/>
      <c r="K170" s="318"/>
      <c r="L170" s="316"/>
      <c r="M170" s="316"/>
      <c r="N170" s="316"/>
      <c r="O170" s="316"/>
      <c r="P170" s="317"/>
      <c r="Q170" s="316"/>
      <c r="R170" s="317"/>
      <c r="S170" s="317"/>
      <c r="T170" s="318"/>
      <c r="U170" s="316"/>
      <c r="V170" s="317"/>
      <c r="W170" s="318"/>
      <c r="X170" s="318"/>
      <c r="Y170" s="319"/>
      <c r="Z170" s="320"/>
    </row>
    <row r="171" spans="2:27">
      <c r="B171" s="315"/>
      <c r="C171" s="316"/>
      <c r="D171" s="317"/>
      <c r="E171" s="317"/>
      <c r="F171" s="316"/>
      <c r="G171" s="316"/>
      <c r="H171" s="316"/>
      <c r="I171" s="316"/>
      <c r="J171" s="316"/>
      <c r="K171" s="318"/>
      <c r="L171" s="316"/>
      <c r="M171" s="316"/>
      <c r="N171" s="316"/>
      <c r="O171" s="316"/>
      <c r="P171" s="317"/>
      <c r="Q171" s="316"/>
      <c r="R171" s="317"/>
      <c r="S171" s="317"/>
      <c r="T171" s="318"/>
      <c r="U171" s="316"/>
      <c r="V171" s="317"/>
      <c r="W171" s="318"/>
      <c r="X171" s="318"/>
      <c r="Y171" s="319"/>
      <c r="Z171" s="320"/>
    </row>
    <row r="172" spans="2:27">
      <c r="B172" s="315"/>
      <c r="C172" s="316"/>
      <c r="D172" s="317"/>
      <c r="E172" s="317"/>
      <c r="F172" s="316"/>
      <c r="G172" s="316"/>
      <c r="H172" s="316"/>
      <c r="I172" s="316"/>
      <c r="J172" s="316"/>
      <c r="K172" s="318"/>
      <c r="L172" s="316"/>
      <c r="M172" s="316"/>
      <c r="N172" s="316"/>
      <c r="O172" s="316"/>
      <c r="P172" s="317"/>
      <c r="Q172" s="316"/>
      <c r="R172" s="317"/>
      <c r="S172" s="317"/>
      <c r="T172" s="318"/>
      <c r="U172" s="316"/>
      <c r="V172" s="317"/>
      <c r="W172" s="318"/>
      <c r="X172" s="318"/>
      <c r="Y172" s="319"/>
      <c r="Z172" s="320"/>
    </row>
    <row r="173" spans="2:27">
      <c r="B173" s="315"/>
      <c r="C173" s="316"/>
      <c r="D173" s="317"/>
      <c r="E173" s="317"/>
      <c r="F173" s="316"/>
      <c r="G173" s="316"/>
      <c r="H173" s="316"/>
      <c r="I173" s="316"/>
      <c r="J173" s="316"/>
      <c r="K173" s="318"/>
      <c r="L173" s="316"/>
      <c r="M173" s="316"/>
      <c r="N173" s="316"/>
      <c r="O173" s="316"/>
      <c r="P173" s="317"/>
      <c r="Q173" s="316"/>
      <c r="R173" s="317"/>
      <c r="S173" s="317"/>
      <c r="T173" s="318"/>
      <c r="U173" s="316"/>
      <c r="V173" s="317"/>
      <c r="W173" s="318"/>
      <c r="X173" s="318"/>
      <c r="Y173" s="319"/>
      <c r="Z173" s="320"/>
    </row>
    <row r="174" spans="2:27">
      <c r="B174" s="315"/>
      <c r="C174" s="316"/>
      <c r="D174" s="317"/>
      <c r="E174" s="317"/>
      <c r="F174" s="316"/>
      <c r="G174" s="316"/>
      <c r="H174" s="316"/>
      <c r="I174" s="316"/>
      <c r="J174" s="316"/>
      <c r="K174" s="318"/>
      <c r="L174" s="316"/>
      <c r="M174" s="316"/>
      <c r="N174" s="316"/>
      <c r="O174" s="316"/>
      <c r="P174" s="317"/>
      <c r="Q174" s="316"/>
      <c r="R174" s="317"/>
      <c r="S174" s="317"/>
      <c r="T174" s="318"/>
      <c r="U174" s="316"/>
      <c r="V174" s="317"/>
      <c r="W174" s="318"/>
      <c r="X174" s="318"/>
      <c r="Y174" s="319"/>
      <c r="Z174" s="320"/>
    </row>
    <row r="175" spans="2:27">
      <c r="B175" s="315"/>
      <c r="C175" s="316"/>
      <c r="D175" s="317"/>
      <c r="E175" s="317"/>
      <c r="F175" s="316"/>
      <c r="G175" s="316"/>
      <c r="H175" s="316"/>
      <c r="I175" s="316"/>
      <c r="J175" s="316"/>
      <c r="K175" s="318"/>
      <c r="L175" s="316"/>
      <c r="M175" s="316"/>
      <c r="N175" s="316"/>
      <c r="O175" s="316"/>
      <c r="P175" s="317"/>
      <c r="Q175" s="316"/>
      <c r="R175" s="317"/>
      <c r="S175" s="317"/>
      <c r="T175" s="318"/>
      <c r="U175" s="316"/>
      <c r="V175" s="317"/>
      <c r="W175" s="318"/>
      <c r="X175" s="318"/>
      <c r="Y175" s="319"/>
      <c r="Z175" s="320"/>
    </row>
    <row r="176" spans="2:27">
      <c r="B176" s="315"/>
      <c r="C176" s="316"/>
      <c r="D176" s="317"/>
      <c r="E176" s="317"/>
      <c r="F176" s="316"/>
      <c r="G176" s="316"/>
      <c r="H176" s="316"/>
      <c r="I176" s="316"/>
      <c r="J176" s="316"/>
      <c r="K176" s="318"/>
      <c r="L176" s="316"/>
      <c r="M176" s="316"/>
      <c r="N176" s="316"/>
      <c r="O176" s="316"/>
      <c r="P176" s="317"/>
      <c r="Q176" s="316"/>
      <c r="R176" s="317"/>
      <c r="S176" s="317"/>
      <c r="T176" s="318"/>
      <c r="U176" s="316"/>
      <c r="V176" s="317"/>
      <c r="W176" s="318"/>
      <c r="X176" s="318"/>
      <c r="Y176" s="319"/>
      <c r="Z176" s="320"/>
    </row>
    <row r="177" spans="2:26">
      <c r="B177" s="315"/>
      <c r="C177" s="316"/>
      <c r="D177" s="317"/>
      <c r="E177" s="317"/>
      <c r="F177" s="316"/>
      <c r="G177" s="316"/>
      <c r="H177" s="316"/>
      <c r="I177" s="316"/>
      <c r="J177" s="316"/>
      <c r="K177" s="318"/>
      <c r="L177" s="316"/>
      <c r="M177" s="316"/>
      <c r="N177" s="316"/>
      <c r="O177" s="316"/>
      <c r="P177" s="317"/>
      <c r="Q177" s="316"/>
      <c r="R177" s="317"/>
      <c r="S177" s="317"/>
      <c r="T177" s="318"/>
      <c r="U177" s="316"/>
      <c r="V177" s="317"/>
      <c r="W177" s="318"/>
      <c r="X177" s="318"/>
      <c r="Y177" s="319"/>
      <c r="Z177" s="320"/>
    </row>
    <row r="178" spans="2:26">
      <c r="B178" s="315"/>
      <c r="C178" s="316"/>
      <c r="D178" s="317"/>
      <c r="E178" s="317"/>
      <c r="F178" s="316"/>
      <c r="G178" s="316"/>
      <c r="H178" s="316"/>
      <c r="I178" s="316"/>
      <c r="J178" s="316"/>
      <c r="K178" s="318"/>
      <c r="L178" s="316"/>
      <c r="M178" s="316"/>
      <c r="N178" s="316"/>
      <c r="O178" s="316"/>
      <c r="P178" s="317"/>
      <c r="Q178" s="316"/>
      <c r="R178" s="317"/>
      <c r="S178" s="317"/>
      <c r="T178" s="318"/>
      <c r="U178" s="316"/>
      <c r="V178" s="317"/>
      <c r="W178" s="318"/>
      <c r="X178" s="318"/>
      <c r="Y178" s="319"/>
      <c r="Z178" s="320"/>
    </row>
    <row r="179" spans="2:26">
      <c r="B179" s="315"/>
      <c r="C179" s="316"/>
      <c r="D179" s="317"/>
      <c r="E179" s="317"/>
      <c r="F179" s="316"/>
      <c r="G179" s="316"/>
      <c r="H179" s="316"/>
      <c r="I179" s="316"/>
      <c r="J179" s="316"/>
      <c r="K179" s="318"/>
      <c r="L179" s="316"/>
      <c r="M179" s="316"/>
      <c r="N179" s="316"/>
      <c r="O179" s="316"/>
      <c r="P179" s="317"/>
      <c r="Q179" s="316"/>
      <c r="R179" s="317"/>
      <c r="S179" s="317"/>
      <c r="T179" s="318"/>
      <c r="U179" s="316"/>
      <c r="V179" s="317"/>
      <c r="W179" s="318"/>
      <c r="X179" s="318"/>
      <c r="Y179" s="319"/>
      <c r="Z179" s="320"/>
    </row>
    <row r="180" spans="2:26">
      <c r="B180" s="315"/>
      <c r="C180" s="316"/>
      <c r="D180" s="317"/>
      <c r="E180" s="317"/>
      <c r="F180" s="316"/>
      <c r="G180" s="316"/>
      <c r="H180" s="316"/>
      <c r="I180" s="316"/>
      <c r="J180" s="316"/>
      <c r="K180" s="318"/>
      <c r="L180" s="316"/>
      <c r="M180" s="316"/>
      <c r="N180" s="316"/>
      <c r="O180" s="316"/>
      <c r="P180" s="317"/>
      <c r="Q180" s="316"/>
      <c r="R180" s="317"/>
      <c r="S180" s="317"/>
      <c r="T180" s="318"/>
      <c r="U180" s="316"/>
      <c r="V180" s="317"/>
      <c r="W180" s="318"/>
      <c r="X180" s="318"/>
      <c r="Y180" s="319"/>
      <c r="Z180" s="320"/>
    </row>
    <row r="181" spans="2:26">
      <c r="B181" s="315"/>
      <c r="C181" s="316"/>
      <c r="D181" s="317"/>
      <c r="E181" s="317"/>
      <c r="F181" s="316"/>
      <c r="G181" s="316"/>
      <c r="H181" s="316"/>
      <c r="I181" s="316"/>
      <c r="J181" s="316"/>
      <c r="K181" s="318"/>
      <c r="L181" s="316"/>
      <c r="M181" s="316"/>
      <c r="N181" s="316"/>
      <c r="O181" s="316"/>
      <c r="P181" s="317"/>
      <c r="Q181" s="316"/>
      <c r="R181" s="317"/>
      <c r="S181" s="317"/>
      <c r="T181" s="318"/>
      <c r="U181" s="316"/>
      <c r="V181" s="317"/>
      <c r="W181" s="318"/>
      <c r="X181" s="318"/>
      <c r="Y181" s="319"/>
      <c r="Z181" s="320"/>
    </row>
    <row r="182" spans="2:26">
      <c r="B182" s="315"/>
      <c r="C182" s="316"/>
      <c r="D182" s="317"/>
      <c r="E182" s="317"/>
      <c r="F182" s="316"/>
      <c r="G182" s="316"/>
      <c r="H182" s="316"/>
      <c r="I182" s="316"/>
      <c r="J182" s="316"/>
      <c r="K182" s="318"/>
      <c r="L182" s="316"/>
      <c r="M182" s="316"/>
      <c r="N182" s="316"/>
      <c r="O182" s="316"/>
      <c r="P182" s="317"/>
      <c r="Q182" s="316"/>
      <c r="R182" s="317"/>
      <c r="S182" s="317"/>
      <c r="T182" s="318"/>
      <c r="U182" s="316"/>
      <c r="V182" s="317"/>
      <c r="W182" s="318"/>
      <c r="X182" s="318"/>
      <c r="Y182" s="319"/>
      <c r="Z182" s="320"/>
    </row>
    <row r="183" spans="2:26">
      <c r="B183" s="315"/>
      <c r="C183" s="316"/>
      <c r="D183" s="317"/>
      <c r="E183" s="317"/>
      <c r="F183" s="316"/>
      <c r="G183" s="316"/>
      <c r="H183" s="316"/>
      <c r="I183" s="316"/>
      <c r="J183" s="316"/>
      <c r="K183" s="318"/>
      <c r="L183" s="316"/>
      <c r="M183" s="316"/>
      <c r="N183" s="316"/>
      <c r="O183" s="316"/>
      <c r="P183" s="317"/>
      <c r="Q183" s="316"/>
      <c r="R183" s="317"/>
      <c r="S183" s="317"/>
      <c r="T183" s="318"/>
      <c r="U183" s="316"/>
      <c r="V183" s="317"/>
      <c r="W183" s="318"/>
      <c r="X183" s="318"/>
      <c r="Y183" s="319"/>
      <c r="Z183" s="320"/>
    </row>
    <row r="184" spans="2:26">
      <c r="B184" s="315"/>
      <c r="C184" s="316"/>
      <c r="D184" s="317"/>
      <c r="E184" s="317"/>
      <c r="F184" s="316"/>
      <c r="G184" s="316"/>
      <c r="H184" s="316"/>
      <c r="I184" s="316"/>
      <c r="J184" s="316"/>
      <c r="K184" s="318"/>
      <c r="L184" s="316"/>
      <c r="M184" s="316"/>
      <c r="N184" s="316"/>
      <c r="O184" s="316"/>
      <c r="P184" s="317"/>
      <c r="Q184" s="316"/>
      <c r="R184" s="317"/>
      <c r="S184" s="317"/>
      <c r="T184" s="318"/>
      <c r="U184" s="316"/>
      <c r="V184" s="317"/>
      <c r="W184" s="318"/>
      <c r="X184" s="318"/>
      <c r="Y184" s="319"/>
      <c r="Z184" s="320"/>
    </row>
    <row r="185" spans="2:26">
      <c r="B185" s="315"/>
      <c r="C185" s="316"/>
      <c r="D185" s="317"/>
      <c r="E185" s="317"/>
      <c r="F185" s="316"/>
      <c r="G185" s="316"/>
      <c r="H185" s="316"/>
      <c r="I185" s="316"/>
      <c r="J185" s="316"/>
      <c r="K185" s="318"/>
      <c r="L185" s="316"/>
      <c r="M185" s="316"/>
      <c r="N185" s="316"/>
      <c r="O185" s="316"/>
      <c r="P185" s="317"/>
      <c r="Q185" s="316"/>
      <c r="R185" s="317"/>
      <c r="S185" s="317"/>
      <c r="T185" s="318"/>
      <c r="U185" s="316"/>
      <c r="V185" s="317"/>
      <c r="W185" s="318"/>
      <c r="X185" s="318"/>
      <c r="Y185" s="319"/>
      <c r="Z185" s="320"/>
    </row>
  </sheetData>
  <pageMargins left="0.7" right="0.7" top="0.75" bottom="0.75" header="0.3" footer="0.3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4"/>
  <sheetViews>
    <sheetView workbookViewId="0">
      <selection activeCell="B5" sqref="B5"/>
    </sheetView>
  </sheetViews>
  <sheetFormatPr defaultRowHeight="12.75"/>
  <cols>
    <col min="1" max="1" width="9.140625" style="2"/>
    <col min="2" max="2" width="23.42578125" style="2" customWidth="1"/>
    <col min="3" max="3" width="10.140625" style="2" bestFit="1" customWidth="1"/>
    <col min="4" max="4" width="38.7109375" style="2" customWidth="1"/>
    <col min="5" max="5" width="11.85546875" style="2" customWidth="1"/>
    <col min="6" max="6" width="10.5703125" style="2" customWidth="1"/>
    <col min="7" max="8" width="12.7109375" style="2" customWidth="1"/>
    <col min="9" max="16384" width="9.140625" style="2"/>
  </cols>
  <sheetData>
    <row r="4" spans="2:8" ht="28.5" customHeight="1">
      <c r="B4" s="1"/>
      <c r="E4" s="430" t="s">
        <v>49</v>
      </c>
      <c r="F4" s="430"/>
      <c r="G4" s="430"/>
      <c r="H4" s="430"/>
    </row>
    <row r="5" spans="2:8" ht="36" customHeight="1">
      <c r="B5" s="7" t="s">
        <v>50</v>
      </c>
      <c r="C5" s="7" t="s">
        <v>51</v>
      </c>
      <c r="D5" s="7" t="s">
        <v>52</v>
      </c>
      <c r="E5" s="7" t="s">
        <v>71</v>
      </c>
      <c r="F5" s="7" t="s">
        <v>54</v>
      </c>
      <c r="G5" s="7" t="s">
        <v>53</v>
      </c>
      <c r="H5" s="7" t="s">
        <v>55</v>
      </c>
    </row>
    <row r="6" spans="2:8">
      <c r="B6" s="5" t="s">
        <v>56</v>
      </c>
      <c r="C6" s="4" t="e">
        <f>СТАТИСТИКА!#REF!</f>
        <v>#REF!</v>
      </c>
      <c r="D6" s="3"/>
      <c r="E6" s="8" t="e">
        <f>СТАТИСТИКА!#REF!</f>
        <v>#REF!</v>
      </c>
      <c r="F6" s="6" t="e">
        <f>СТАТИСТИКА!#REF!</f>
        <v>#REF!</v>
      </c>
      <c r="G6" s="6" t="e">
        <f>СТАТИСТИКА!#REF!</f>
        <v>#REF!</v>
      </c>
      <c r="H6" s="6" t="e">
        <f>СТАТИСТИКА!#REF!</f>
        <v>#REF!</v>
      </c>
    </row>
    <row r="7" spans="2:8">
      <c r="B7" s="3"/>
      <c r="C7" s="3"/>
      <c r="D7" s="3"/>
      <c r="E7" s="3"/>
      <c r="F7" s="3"/>
      <c r="G7" s="3"/>
      <c r="H7" s="3"/>
    </row>
    <row r="8" spans="2:8">
      <c r="B8" s="3"/>
      <c r="C8" s="3"/>
      <c r="D8" s="3"/>
      <c r="E8" s="3"/>
      <c r="F8" s="3"/>
      <c r="G8" s="3"/>
      <c r="H8" s="3"/>
    </row>
    <row r="9" spans="2:8">
      <c r="B9" s="3"/>
      <c r="C9" s="3"/>
      <c r="D9" s="3"/>
      <c r="E9" s="3"/>
      <c r="F9" s="3"/>
      <c r="G9" s="3"/>
      <c r="H9" s="3"/>
    </row>
    <row r="10" spans="2:8">
      <c r="B10" s="3"/>
      <c r="C10" s="3"/>
      <c r="D10" s="3"/>
      <c r="E10" s="3"/>
      <c r="F10" s="3"/>
      <c r="G10" s="3"/>
      <c r="H10" s="3"/>
    </row>
    <row r="11" spans="2:8">
      <c r="B11" s="3"/>
      <c r="C11" s="3"/>
      <c r="D11" s="3"/>
      <c r="E11" s="3"/>
      <c r="F11" s="3"/>
      <c r="G11" s="3"/>
      <c r="H11" s="3"/>
    </row>
    <row r="12" spans="2:8">
      <c r="B12" s="3"/>
      <c r="C12" s="3"/>
      <c r="D12" s="3"/>
      <c r="E12" s="3"/>
      <c r="F12" s="3"/>
      <c r="G12" s="3"/>
      <c r="H12" s="3"/>
    </row>
    <row r="13" spans="2:8">
      <c r="B13" s="3"/>
      <c r="C13" s="3"/>
      <c r="D13" s="3"/>
      <c r="E13" s="3"/>
      <c r="F13" s="3"/>
      <c r="G13" s="3"/>
      <c r="H13" s="3"/>
    </row>
    <row r="14" spans="2:8">
      <c r="B14" s="3"/>
      <c r="C14" s="3"/>
      <c r="D14" s="3"/>
      <c r="E14" s="3"/>
      <c r="F14" s="3"/>
      <c r="G14" s="3"/>
      <c r="H14" s="3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DL113"/>
  <sheetViews>
    <sheetView zoomScale="70" zoomScaleNormal="70" workbookViewId="0">
      <pane ySplit="11" topLeftCell="A12" activePane="bottomLeft" state="frozen"/>
      <selection pane="bottomLeft" activeCell="Q6" sqref="Q6:Q7"/>
    </sheetView>
  </sheetViews>
  <sheetFormatPr defaultColWidth="9.140625" defaultRowHeight="12.75" outlineLevelCol="1"/>
  <cols>
    <col min="1" max="1" width="6.140625" style="35" customWidth="1"/>
    <col min="2" max="2" width="5.42578125" style="250" customWidth="1"/>
    <col min="3" max="3" width="24.140625" style="250" hidden="1" customWidth="1"/>
    <col min="4" max="4" width="28.85546875" style="91" customWidth="1"/>
    <col min="5" max="5" width="45.7109375" style="91" customWidth="1"/>
    <col min="6" max="6" width="30.7109375" style="250" customWidth="1"/>
    <col min="7" max="7" width="18.42578125" style="91" customWidth="1" outlineLevel="1"/>
    <col min="8" max="8" width="16.5703125" style="91" customWidth="1" outlineLevel="1"/>
    <col min="9" max="9" width="4" style="91" customWidth="1" outlineLevel="1"/>
    <col min="10" max="10" width="11.42578125" style="91" customWidth="1" outlineLevel="1"/>
    <col min="11" max="11" width="12.7109375" style="91" customWidth="1" outlineLevel="1"/>
    <col min="12" max="12" width="14.28515625" style="91" customWidth="1" outlineLevel="1"/>
    <col min="13" max="13" width="16.85546875" style="91" customWidth="1"/>
    <col min="14" max="15" width="11.42578125" style="91" customWidth="1"/>
    <col min="16" max="16" width="13.5703125" style="91" customWidth="1"/>
    <col min="17" max="18" width="19.42578125" style="91" customWidth="1"/>
    <col min="19" max="28" width="12.85546875" style="91" customWidth="1"/>
    <col min="29" max="29" width="13.140625" style="91" customWidth="1"/>
    <col min="30" max="32" width="13.140625" style="91" hidden="1" customWidth="1"/>
    <col min="33" max="42" width="5.7109375" style="92" hidden="1" customWidth="1" outlineLevel="1"/>
    <col min="43" max="43" width="8.42578125" style="92" hidden="1" customWidth="1" outlineLevel="1"/>
    <col min="44" max="46" width="7.42578125" style="92" hidden="1" customWidth="1" outlineLevel="1"/>
    <col min="47" max="47" width="9" style="92" hidden="1" customWidth="1" outlineLevel="1"/>
    <col min="48" max="63" width="9" style="92" customWidth="1" outlineLevel="1"/>
    <col min="64" max="93" width="9" style="92" hidden="1" customWidth="1" outlineLevel="1"/>
    <col min="94" max="94" width="9" style="91" hidden="1" customWidth="1"/>
    <col min="95" max="95" width="17" style="91" hidden="1" customWidth="1"/>
    <col min="96" max="96" width="9.140625" style="91" customWidth="1"/>
    <col min="97" max="99" width="14.85546875" style="91" hidden="1" customWidth="1"/>
    <col min="100" max="100" width="9.140625" style="91" hidden="1" customWidth="1"/>
    <col min="101" max="16384" width="9.140625" style="91"/>
  </cols>
  <sheetData>
    <row r="1" spans="1:112" ht="15.75" customHeight="1">
      <c r="B1" s="90"/>
      <c r="C1" s="90"/>
      <c r="CY1" s="93"/>
      <c r="CZ1" s="93"/>
      <c r="DA1" s="93"/>
      <c r="DB1" s="93"/>
      <c r="DC1" s="93"/>
      <c r="DD1" s="93"/>
      <c r="DE1" s="93"/>
      <c r="DF1" s="93"/>
      <c r="DG1" s="93"/>
      <c r="DH1" s="93"/>
    </row>
    <row r="2" spans="1:112" ht="15.75" customHeight="1">
      <c r="B2" s="90"/>
      <c r="C2" s="90"/>
      <c r="E2" s="86" t="s">
        <v>2</v>
      </c>
      <c r="F2" s="250" t="s">
        <v>128</v>
      </c>
      <c r="L2" s="93"/>
      <c r="M2" s="93"/>
      <c r="N2" s="93"/>
      <c r="O2" s="93"/>
      <c r="P2" s="93"/>
      <c r="Q2" s="93"/>
      <c r="R2" s="93"/>
      <c r="AX2" s="28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CY2" s="93"/>
      <c r="CZ2" s="93"/>
      <c r="DA2" s="93"/>
      <c r="DB2" s="93"/>
      <c r="DC2" s="93"/>
      <c r="DD2" s="93"/>
      <c r="DE2" s="93"/>
      <c r="DF2" s="93"/>
      <c r="DG2" s="93"/>
      <c r="DH2" s="93"/>
    </row>
    <row r="3" spans="1:112" s="93" customFormat="1" ht="15.75" customHeight="1">
      <c r="A3" s="94"/>
      <c r="B3" s="95"/>
      <c r="C3" s="95"/>
      <c r="D3" s="96"/>
      <c r="E3" s="86" t="s">
        <v>3</v>
      </c>
      <c r="F3" s="250" t="s">
        <v>129</v>
      </c>
      <c r="G3" s="91"/>
      <c r="H3" s="91"/>
      <c r="I3" s="91"/>
      <c r="J3" s="91"/>
      <c r="K3" s="91"/>
      <c r="AM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</row>
    <row r="4" spans="1:112" s="93" customFormat="1" ht="15.75" customHeight="1">
      <c r="A4" s="97"/>
      <c r="B4" s="95"/>
      <c r="C4" s="95"/>
      <c r="E4" s="86" t="s">
        <v>4</v>
      </c>
      <c r="F4" s="250" t="s">
        <v>130</v>
      </c>
      <c r="G4" s="91"/>
      <c r="H4" s="91"/>
      <c r="I4" s="91"/>
      <c r="J4" s="91"/>
      <c r="K4" s="91"/>
      <c r="L4" s="91"/>
      <c r="Q4" s="98"/>
      <c r="AL4" s="99"/>
      <c r="AM4" s="22"/>
    </row>
    <row r="5" spans="1:112" s="93" customFormat="1" ht="15.75" customHeight="1">
      <c r="A5" s="97"/>
      <c r="B5" s="95"/>
      <c r="C5" s="95"/>
      <c r="E5" s="86" t="s">
        <v>48</v>
      </c>
      <c r="F5" s="250" t="s">
        <v>131</v>
      </c>
      <c r="G5" s="91"/>
      <c r="H5" s="91"/>
      <c r="I5" s="91"/>
      <c r="J5" s="91"/>
      <c r="K5" s="91"/>
      <c r="Q5" s="100"/>
      <c r="AO5" s="24"/>
      <c r="AT5" s="101"/>
      <c r="BB5" s="280"/>
    </row>
    <row r="6" spans="1:112" s="93" customFormat="1" ht="15.75" customHeight="1">
      <c r="A6" s="97"/>
      <c r="B6" s="95"/>
      <c r="C6" s="95"/>
      <c r="E6" s="86" t="s">
        <v>49</v>
      </c>
      <c r="F6" s="250" t="s">
        <v>132</v>
      </c>
      <c r="H6" s="91"/>
      <c r="I6" s="91"/>
      <c r="J6" s="91"/>
      <c r="K6" s="91"/>
      <c r="L6" s="91"/>
      <c r="M6" s="91"/>
      <c r="N6" s="91"/>
      <c r="AC6" s="26"/>
      <c r="AD6" s="26"/>
      <c r="AE6" s="26"/>
      <c r="AF6" s="26"/>
      <c r="BB6" s="280"/>
    </row>
    <row r="7" spans="1:112" s="93" customFormat="1" ht="15.75" customHeight="1">
      <c r="A7" s="97"/>
      <c r="B7" s="95"/>
      <c r="C7" s="95"/>
      <c r="E7" s="86" t="s">
        <v>72</v>
      </c>
      <c r="F7" s="102">
        <v>44305</v>
      </c>
      <c r="H7" s="91"/>
      <c r="I7" s="91"/>
      <c r="J7" s="91"/>
      <c r="K7" s="91"/>
      <c r="L7" s="91"/>
      <c r="M7" s="91"/>
      <c r="N7" s="91"/>
      <c r="S7" s="193" t="b">
        <f>IFERROR(S8=0,)</f>
        <v>1</v>
      </c>
      <c r="T7" s="193"/>
      <c r="U7" s="193" t="b">
        <f>IFERROR(U8=0,)</f>
        <v>1</v>
      </c>
      <c r="V7" s="193"/>
      <c r="W7" s="193" t="b">
        <f>IFERROR(W8=0,)</f>
        <v>1</v>
      </c>
      <c r="X7" s="193"/>
      <c r="Y7" s="193" t="b">
        <f>IFERROR(Y8=0,)</f>
        <v>1</v>
      </c>
      <c r="Z7" s="193"/>
      <c r="AA7" s="193"/>
      <c r="AB7" s="193"/>
      <c r="AC7" s="194"/>
      <c r="AD7" s="194"/>
      <c r="AE7" s="193" t="b">
        <f>IFERROR(AE8=0,)</f>
        <v>1</v>
      </c>
      <c r="AF7" s="26"/>
      <c r="AY7" s="129" t="s">
        <v>271</v>
      </c>
      <c r="BE7" s="129" t="s">
        <v>270</v>
      </c>
    </row>
    <row r="8" spans="1:112" s="93" customFormat="1" ht="15.75" customHeight="1">
      <c r="A8" s="97"/>
      <c r="B8" s="103"/>
      <c r="C8" s="104"/>
      <c r="E8" s="91"/>
      <c r="F8" s="91"/>
      <c r="G8" s="91"/>
      <c r="H8" s="91"/>
      <c r="I8" s="91"/>
      <c r="J8" s="91"/>
      <c r="K8" s="91"/>
      <c r="L8" s="91"/>
      <c r="M8" s="91"/>
      <c r="N8" s="91"/>
      <c r="S8" s="192">
        <f>SUM(S12:S16)-S17</f>
        <v>0</v>
      </c>
      <c r="T8" s="192"/>
      <c r="U8" s="192">
        <f>SUM(U12:U16)*0.8-U17</f>
        <v>0</v>
      </c>
      <c r="V8" s="192"/>
      <c r="W8" s="192">
        <f>SUM(W12:W16)-W17</f>
        <v>0</v>
      </c>
      <c r="X8" s="192"/>
      <c r="Y8" s="192">
        <f>SUM(Y12:Y16)-Y17</f>
        <v>0</v>
      </c>
      <c r="Z8" s="192"/>
      <c r="AA8" s="192"/>
      <c r="AB8" s="192"/>
      <c r="AC8" s="192"/>
      <c r="AD8" s="192"/>
      <c r="AE8" s="192">
        <f>SUM(AE12:AE16)-AE17</f>
        <v>0</v>
      </c>
      <c r="AF8" s="191"/>
      <c r="AG8" s="105"/>
      <c r="AH8" s="105"/>
      <c r="AI8" s="105"/>
      <c r="AJ8" s="105"/>
      <c r="AK8" s="105"/>
      <c r="AL8" s="105"/>
      <c r="AM8" s="106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278"/>
      <c r="AZ8" s="278"/>
      <c r="BA8" s="278" t="s">
        <v>267</v>
      </c>
      <c r="BB8" s="278"/>
      <c r="BC8" s="278"/>
      <c r="BD8" s="279"/>
      <c r="BE8" s="277"/>
      <c r="BF8" s="277" t="s">
        <v>268</v>
      </c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Q8" s="91"/>
    </row>
    <row r="9" spans="1:112" s="28" customFormat="1" ht="23.25" customHeight="1">
      <c r="A9" s="97"/>
      <c r="B9" s="424" t="s">
        <v>0</v>
      </c>
      <c r="C9" s="394" t="s">
        <v>46</v>
      </c>
      <c r="D9" s="394" t="s">
        <v>5</v>
      </c>
      <c r="E9" s="394" t="s">
        <v>6</v>
      </c>
      <c r="F9" s="394" t="s">
        <v>10</v>
      </c>
      <c r="G9" s="394" t="s">
        <v>7</v>
      </c>
      <c r="H9" s="394" t="s">
        <v>8</v>
      </c>
      <c r="I9" s="394" t="s">
        <v>9</v>
      </c>
      <c r="J9" s="394"/>
      <c r="K9" s="394" t="s">
        <v>21</v>
      </c>
      <c r="L9" s="394" t="s">
        <v>22</v>
      </c>
      <c r="M9" s="394" t="s">
        <v>18</v>
      </c>
      <c r="N9" s="394" t="s">
        <v>19</v>
      </c>
      <c r="O9" s="422" t="s">
        <v>11</v>
      </c>
      <c r="P9" s="394" t="s">
        <v>12</v>
      </c>
      <c r="Q9" s="394" t="s">
        <v>13</v>
      </c>
      <c r="R9" s="394" t="s">
        <v>31</v>
      </c>
      <c r="S9" s="397" t="s">
        <v>20</v>
      </c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8"/>
      <c r="AG9" s="394" t="s">
        <v>34</v>
      </c>
      <c r="AH9" s="394"/>
      <c r="AI9" s="394"/>
      <c r="AJ9" s="394"/>
      <c r="AK9" s="394"/>
      <c r="AL9" s="394" t="s">
        <v>35</v>
      </c>
      <c r="AM9" s="394"/>
      <c r="AN9" s="394"/>
      <c r="AO9" s="394"/>
      <c r="AP9" s="394"/>
      <c r="AQ9" s="394" t="s">
        <v>36</v>
      </c>
      <c r="AR9" s="394"/>
      <c r="AS9" s="394"/>
      <c r="AT9" s="394"/>
      <c r="AU9" s="394"/>
      <c r="AV9" s="423" t="s">
        <v>37</v>
      </c>
      <c r="AW9" s="423"/>
      <c r="AX9" s="423"/>
      <c r="AY9" s="423"/>
      <c r="AZ9" s="423"/>
      <c r="BA9" s="394" t="s">
        <v>38</v>
      </c>
      <c r="BB9" s="394"/>
      <c r="BC9" s="394"/>
      <c r="BD9" s="394"/>
      <c r="BE9" s="394"/>
      <c r="BF9" s="394"/>
      <c r="BG9" s="391" t="s">
        <v>39</v>
      </c>
      <c r="BH9" s="391"/>
      <c r="BI9" s="391"/>
      <c r="BJ9" s="391"/>
      <c r="BK9" s="391"/>
      <c r="BL9" s="397" t="s">
        <v>40</v>
      </c>
      <c r="BM9" s="393"/>
      <c r="BN9" s="393"/>
      <c r="BO9" s="393"/>
      <c r="BP9" s="398"/>
      <c r="BQ9" s="399" t="s">
        <v>41</v>
      </c>
      <c r="BR9" s="400"/>
      <c r="BS9" s="400"/>
      <c r="BT9" s="400"/>
      <c r="BU9" s="400"/>
      <c r="BV9" s="401"/>
      <c r="BW9" s="399" t="s">
        <v>42</v>
      </c>
      <c r="BX9" s="400"/>
      <c r="BY9" s="400"/>
      <c r="BZ9" s="400"/>
      <c r="CA9" s="401"/>
      <c r="CB9" s="397" t="s">
        <v>43</v>
      </c>
      <c r="CC9" s="393"/>
      <c r="CD9" s="393"/>
      <c r="CE9" s="393"/>
      <c r="CF9" s="398"/>
      <c r="CG9" s="394" t="s">
        <v>44</v>
      </c>
      <c r="CH9" s="394"/>
      <c r="CI9" s="394"/>
      <c r="CJ9" s="394"/>
      <c r="CK9" s="394"/>
      <c r="CL9" s="394" t="s">
        <v>45</v>
      </c>
      <c r="CM9" s="394"/>
      <c r="CN9" s="394"/>
      <c r="CO9" s="394"/>
      <c r="CP9" s="394" t="s">
        <v>24</v>
      </c>
      <c r="CQ9" s="394" t="s">
        <v>25</v>
      </c>
      <c r="CX9" s="93"/>
      <c r="CY9" s="93"/>
      <c r="CZ9" s="93"/>
      <c r="DA9" s="93"/>
      <c r="DB9" s="93"/>
      <c r="DC9" s="93"/>
      <c r="DD9" s="93"/>
      <c r="DE9" s="93"/>
      <c r="DF9" s="93"/>
      <c r="DG9" s="93"/>
    </row>
    <row r="10" spans="1:112" s="28" customFormat="1" ht="35.1" customHeight="1">
      <c r="A10" s="97"/>
      <c r="B10" s="424"/>
      <c r="C10" s="39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422"/>
      <c r="P10" s="394"/>
      <c r="Q10" s="394"/>
      <c r="R10" s="394"/>
      <c r="S10" s="394" t="s">
        <v>14</v>
      </c>
      <c r="T10" s="394" t="s">
        <v>94</v>
      </c>
      <c r="U10" s="394" t="s">
        <v>103</v>
      </c>
      <c r="V10" s="392" t="s">
        <v>91</v>
      </c>
      <c r="W10" s="392" t="s">
        <v>93</v>
      </c>
      <c r="X10" s="394" t="s">
        <v>1</v>
      </c>
      <c r="Y10" s="394" t="s">
        <v>16</v>
      </c>
      <c r="Z10" s="394" t="s">
        <v>95</v>
      </c>
      <c r="AA10" s="394" t="s">
        <v>30</v>
      </c>
      <c r="AB10" s="392" t="s">
        <v>92</v>
      </c>
      <c r="AC10" s="394" t="s">
        <v>17</v>
      </c>
      <c r="AD10" s="392" t="s">
        <v>119</v>
      </c>
      <c r="AE10" s="394" t="s">
        <v>69</v>
      </c>
      <c r="AF10" s="394" t="s">
        <v>70</v>
      </c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87">
        <v>44256</v>
      </c>
      <c r="AR10" s="87">
        <f>AQ11+1</f>
        <v>44263</v>
      </c>
      <c r="AS10" s="87">
        <f t="shared" ref="AS10:CO10" si="0">AR11+1</f>
        <v>44270</v>
      </c>
      <c r="AT10" s="87">
        <f t="shared" si="0"/>
        <v>44277</v>
      </c>
      <c r="AU10" s="87">
        <f t="shared" si="0"/>
        <v>44284</v>
      </c>
      <c r="AV10" s="87">
        <f t="shared" si="0"/>
        <v>44287</v>
      </c>
      <c r="AW10" s="87">
        <f t="shared" si="0"/>
        <v>44291</v>
      </c>
      <c r="AX10" s="220">
        <f t="shared" si="0"/>
        <v>44298</v>
      </c>
      <c r="AY10" s="220">
        <f t="shared" si="0"/>
        <v>44305</v>
      </c>
      <c r="AZ10" s="220">
        <f t="shared" si="0"/>
        <v>44312</v>
      </c>
      <c r="BA10" s="220">
        <f t="shared" si="0"/>
        <v>44317</v>
      </c>
      <c r="BB10" s="220">
        <f t="shared" si="0"/>
        <v>44319</v>
      </c>
      <c r="BC10" s="220">
        <f t="shared" si="0"/>
        <v>44326</v>
      </c>
      <c r="BD10" s="220">
        <f t="shared" si="0"/>
        <v>44333</v>
      </c>
      <c r="BE10" s="87">
        <f t="shared" si="0"/>
        <v>44340</v>
      </c>
      <c r="BF10" s="87">
        <f t="shared" si="0"/>
        <v>44347</v>
      </c>
      <c r="BG10" s="87">
        <f t="shared" si="0"/>
        <v>44348</v>
      </c>
      <c r="BH10" s="87">
        <f t="shared" si="0"/>
        <v>44354</v>
      </c>
      <c r="BI10" s="87">
        <f t="shared" si="0"/>
        <v>44361</v>
      </c>
      <c r="BJ10" s="87">
        <f t="shared" si="0"/>
        <v>44368</v>
      </c>
      <c r="BK10" s="87">
        <f t="shared" si="0"/>
        <v>44375</v>
      </c>
      <c r="BL10" s="87">
        <f t="shared" si="0"/>
        <v>44378</v>
      </c>
      <c r="BM10" s="87">
        <f>BL11+1</f>
        <v>44382</v>
      </c>
      <c r="BN10" s="87">
        <f t="shared" si="0"/>
        <v>44389</v>
      </c>
      <c r="BO10" s="87">
        <f t="shared" si="0"/>
        <v>44396</v>
      </c>
      <c r="BP10" s="87">
        <f t="shared" si="0"/>
        <v>44403</v>
      </c>
      <c r="BQ10" s="87">
        <f t="shared" si="0"/>
        <v>44409</v>
      </c>
      <c r="BR10" s="87">
        <f t="shared" si="0"/>
        <v>44410</v>
      </c>
      <c r="BS10" s="87">
        <f t="shared" si="0"/>
        <v>44417</v>
      </c>
      <c r="BT10" s="87">
        <f t="shared" si="0"/>
        <v>44424</v>
      </c>
      <c r="BU10" s="87">
        <f t="shared" si="0"/>
        <v>44431</v>
      </c>
      <c r="BV10" s="87">
        <f t="shared" si="0"/>
        <v>44438</v>
      </c>
      <c r="BW10" s="87">
        <f t="shared" si="0"/>
        <v>44440</v>
      </c>
      <c r="BX10" s="87">
        <f t="shared" si="0"/>
        <v>44445</v>
      </c>
      <c r="BY10" s="87">
        <f t="shared" si="0"/>
        <v>44452</v>
      </c>
      <c r="BZ10" s="87">
        <f t="shared" si="0"/>
        <v>44459</v>
      </c>
      <c r="CA10" s="87">
        <f t="shared" si="0"/>
        <v>44466</v>
      </c>
      <c r="CB10" s="87">
        <f t="shared" si="0"/>
        <v>44470</v>
      </c>
      <c r="CC10" s="87">
        <f t="shared" si="0"/>
        <v>44473</v>
      </c>
      <c r="CD10" s="87">
        <f t="shared" si="0"/>
        <v>44480</v>
      </c>
      <c r="CE10" s="87">
        <f t="shared" si="0"/>
        <v>44487</v>
      </c>
      <c r="CF10" s="87">
        <f t="shared" si="0"/>
        <v>44494</v>
      </c>
      <c r="CG10" s="87">
        <f t="shared" si="0"/>
        <v>44501</v>
      </c>
      <c r="CH10" s="87">
        <f t="shared" si="0"/>
        <v>44508</v>
      </c>
      <c r="CI10" s="87">
        <f t="shared" si="0"/>
        <v>44515</v>
      </c>
      <c r="CJ10" s="87">
        <f t="shared" si="0"/>
        <v>44522</v>
      </c>
      <c r="CK10" s="87">
        <f t="shared" si="0"/>
        <v>44529</v>
      </c>
      <c r="CL10" s="87">
        <f t="shared" si="0"/>
        <v>44531</v>
      </c>
      <c r="CM10" s="87">
        <f t="shared" si="0"/>
        <v>44536</v>
      </c>
      <c r="CN10" s="87">
        <f t="shared" si="0"/>
        <v>44543</v>
      </c>
      <c r="CO10" s="87">
        <f t="shared" si="0"/>
        <v>44550</v>
      </c>
      <c r="CP10" s="394"/>
      <c r="CQ10" s="394"/>
      <c r="CX10" s="93"/>
      <c r="CY10" s="93"/>
      <c r="CZ10" s="93"/>
      <c r="DA10" s="93"/>
      <c r="DB10" s="93"/>
      <c r="DC10" s="93"/>
      <c r="DD10" s="93"/>
      <c r="DE10" s="93"/>
      <c r="DF10" s="93"/>
      <c r="DG10" s="93"/>
    </row>
    <row r="11" spans="1:112" s="28" customFormat="1" ht="35.1" customHeight="1">
      <c r="A11" s="29"/>
      <c r="B11" s="424"/>
      <c r="C11" s="394"/>
      <c r="D11" s="394"/>
      <c r="E11" s="394"/>
      <c r="F11" s="394"/>
      <c r="G11" s="394"/>
      <c r="H11" s="394"/>
      <c r="I11" s="394"/>
      <c r="J11" s="394"/>
      <c r="K11" s="394"/>
      <c r="L11" s="394"/>
      <c r="M11" s="394"/>
      <c r="N11" s="394"/>
      <c r="O11" s="422"/>
      <c r="P11" s="394"/>
      <c r="Q11" s="394"/>
      <c r="R11" s="394"/>
      <c r="S11" s="394"/>
      <c r="T11" s="394"/>
      <c r="U11" s="394"/>
      <c r="V11" s="421"/>
      <c r="W11" s="421"/>
      <c r="X11" s="394"/>
      <c r="Y11" s="394"/>
      <c r="Z11" s="394"/>
      <c r="AA11" s="394"/>
      <c r="AB11" s="421"/>
      <c r="AC11" s="394"/>
      <c r="AD11" s="421"/>
      <c r="AE11" s="394"/>
      <c r="AF11" s="394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87">
        <f>AQ10+6</f>
        <v>44262</v>
      </c>
      <c r="AR11" s="87">
        <f>AR10+6</f>
        <v>44269</v>
      </c>
      <c r="AS11" s="87">
        <f t="shared" ref="AS11:CO11" si="1">AS10+6</f>
        <v>44276</v>
      </c>
      <c r="AT11" s="87">
        <f t="shared" si="1"/>
        <v>44283</v>
      </c>
      <c r="AU11" s="87">
        <v>44286</v>
      </c>
      <c r="AV11" s="87">
        <v>44290</v>
      </c>
      <c r="AW11" s="87">
        <f t="shared" si="1"/>
        <v>44297</v>
      </c>
      <c r="AX11" s="87">
        <f t="shared" si="1"/>
        <v>44304</v>
      </c>
      <c r="AY11" s="87">
        <f t="shared" si="1"/>
        <v>44311</v>
      </c>
      <c r="AZ11" s="87">
        <v>44316</v>
      </c>
      <c r="BA11" s="87">
        <v>44318</v>
      </c>
      <c r="BB11" s="87">
        <f t="shared" si="1"/>
        <v>44325</v>
      </c>
      <c r="BC11" s="87">
        <f t="shared" si="1"/>
        <v>44332</v>
      </c>
      <c r="BD11" s="87">
        <f t="shared" si="1"/>
        <v>44339</v>
      </c>
      <c r="BE11" s="87">
        <f t="shared" si="1"/>
        <v>44346</v>
      </c>
      <c r="BF11" s="87">
        <v>44347</v>
      </c>
      <c r="BG11" s="87">
        <v>44353</v>
      </c>
      <c r="BH11" s="87">
        <f t="shared" si="1"/>
        <v>44360</v>
      </c>
      <c r="BI11" s="87">
        <f t="shared" si="1"/>
        <v>44367</v>
      </c>
      <c r="BJ11" s="87">
        <f t="shared" si="1"/>
        <v>44374</v>
      </c>
      <c r="BK11" s="87">
        <v>44377</v>
      </c>
      <c r="BL11" s="87">
        <v>44381</v>
      </c>
      <c r="BM11" s="87">
        <f t="shared" si="1"/>
        <v>44388</v>
      </c>
      <c r="BN11" s="87">
        <f t="shared" si="1"/>
        <v>44395</v>
      </c>
      <c r="BO11" s="87">
        <f t="shared" si="1"/>
        <v>44402</v>
      </c>
      <c r="BP11" s="87">
        <v>44408</v>
      </c>
      <c r="BQ11" s="87">
        <v>44409</v>
      </c>
      <c r="BR11" s="87">
        <f t="shared" si="1"/>
        <v>44416</v>
      </c>
      <c r="BS11" s="87">
        <f t="shared" si="1"/>
        <v>44423</v>
      </c>
      <c r="BT11" s="87">
        <f t="shared" si="1"/>
        <v>44430</v>
      </c>
      <c r="BU11" s="87">
        <f t="shared" si="1"/>
        <v>44437</v>
      </c>
      <c r="BV11" s="87">
        <v>44439</v>
      </c>
      <c r="BW11" s="87">
        <v>44444</v>
      </c>
      <c r="BX11" s="87">
        <f t="shared" si="1"/>
        <v>44451</v>
      </c>
      <c r="BY11" s="87">
        <f t="shared" si="1"/>
        <v>44458</v>
      </c>
      <c r="BZ11" s="87">
        <f t="shared" si="1"/>
        <v>44465</v>
      </c>
      <c r="CA11" s="87">
        <v>44469</v>
      </c>
      <c r="CB11" s="87">
        <v>44472</v>
      </c>
      <c r="CC11" s="87">
        <f t="shared" si="1"/>
        <v>44479</v>
      </c>
      <c r="CD11" s="87">
        <f t="shared" si="1"/>
        <v>44486</v>
      </c>
      <c r="CE11" s="87">
        <f t="shared" si="1"/>
        <v>44493</v>
      </c>
      <c r="CF11" s="87">
        <f t="shared" si="1"/>
        <v>44500</v>
      </c>
      <c r="CG11" s="87">
        <f t="shared" si="1"/>
        <v>44507</v>
      </c>
      <c r="CH11" s="87">
        <f t="shared" si="1"/>
        <v>44514</v>
      </c>
      <c r="CI11" s="87">
        <f t="shared" si="1"/>
        <v>44521</v>
      </c>
      <c r="CJ11" s="87">
        <f t="shared" si="1"/>
        <v>44528</v>
      </c>
      <c r="CK11" s="87">
        <v>44530</v>
      </c>
      <c r="CL11" s="87">
        <v>44535</v>
      </c>
      <c r="CM11" s="87">
        <f t="shared" si="1"/>
        <v>44542</v>
      </c>
      <c r="CN11" s="87">
        <f t="shared" si="1"/>
        <v>44549</v>
      </c>
      <c r="CO11" s="87">
        <f t="shared" si="1"/>
        <v>44556</v>
      </c>
      <c r="CP11" s="394"/>
      <c r="CQ11" s="394"/>
      <c r="CX11" s="93"/>
      <c r="CY11" s="93"/>
      <c r="CZ11" s="93"/>
      <c r="DA11" s="93"/>
      <c r="DB11" s="93"/>
      <c r="DC11" s="93"/>
      <c r="DD11" s="93"/>
      <c r="DE11" s="93"/>
      <c r="DF11" s="93"/>
      <c r="DG11" s="93"/>
    </row>
    <row r="12" spans="1:112" s="101" customFormat="1" ht="57.75" customHeight="1">
      <c r="A12" s="417" t="s">
        <v>123</v>
      </c>
      <c r="B12" s="108">
        <v>1</v>
      </c>
      <c r="C12" s="109" t="str">
        <f>D12</f>
        <v>Instagram</v>
      </c>
      <c r="D12" s="197" t="s">
        <v>133</v>
      </c>
      <c r="E12" s="200" t="s">
        <v>135</v>
      </c>
      <c r="F12" s="202" t="s">
        <v>137</v>
      </c>
      <c r="G12" s="203" t="s">
        <v>32</v>
      </c>
      <c r="H12" s="203" t="s">
        <v>33</v>
      </c>
      <c r="I12" s="204">
        <f t="shared" ref="I12:I13" si="2">COUNT(AQ12:CO12)</f>
        <v>4</v>
      </c>
      <c r="J12" s="203" t="s">
        <v>272</v>
      </c>
      <c r="K12" s="205">
        <f t="shared" ref="K12:K16" si="3">L12/I12</f>
        <v>165.31881706227963</v>
      </c>
      <c r="L12" s="206">
        <v>661.27526824911854</v>
      </c>
      <c r="M12" s="207">
        <v>66</v>
      </c>
      <c r="N12" s="208">
        <v>1</v>
      </c>
      <c r="O12" s="209">
        <v>0</v>
      </c>
      <c r="P12" s="210">
        <f>IF(OR(H12="1000 показов",H12="клики",H12="engagement",H12="вовлечение",H12="просмотры"),IF(H12="клики",Q12*1000/S12,IF(OR(H12="engagement",H12="просмотры",H12="вовлечение"),Q12*1000/S12,M12*N12*(1-O12))),IF(ISERR(M12*N12/S12*1000*(1-O12)),0,M12*N12*L12*(1-O12)/S12*1000))</f>
        <v>66</v>
      </c>
      <c r="Q12" s="210">
        <f>IF(H12="клики",M12*N12*(1-O12)*Y12,IF(OR(H12="просмотры",H12="engagement",H12="вовлечение"),L12*M12*N12*(1-O12),IF(OR(H12="пакет",H12="неделя",H12="день",H12="месяц",H12="единица",H12="единиц"),M12*N12*(1-O12)*L12,L12*P12)))</f>
        <v>43644.167704441825</v>
      </c>
      <c r="R12" s="211">
        <f>Q12*1.2</f>
        <v>52373.00124533019</v>
      </c>
      <c r="S12" s="212">
        <f>L12*1000</f>
        <v>661275.26824911858</v>
      </c>
      <c r="T12" s="213">
        <v>3</v>
      </c>
      <c r="U12" s="212">
        <f>S12/T12</f>
        <v>220425.08941637285</v>
      </c>
      <c r="V12" s="214">
        <v>0.06</v>
      </c>
      <c r="W12" s="212">
        <f t="shared" ref="W12:W13" si="4">S12*V12</f>
        <v>39676.51609494711</v>
      </c>
      <c r="X12" s="215">
        <v>1.8E-3</v>
      </c>
      <c r="Y12" s="212">
        <f>S12*X12</f>
        <v>1190.2954828484135</v>
      </c>
      <c r="Z12" s="210">
        <f>Q12/S12*1000</f>
        <v>66</v>
      </c>
      <c r="AA12" s="210">
        <f t="shared" ref="AA12:AA16" si="5">Q12/U12*1000</f>
        <v>198</v>
      </c>
      <c r="AB12" s="111">
        <f>Q12/W12</f>
        <v>1.1000000000000001</v>
      </c>
      <c r="AC12" s="210">
        <f t="shared" ref="AC12:AC16" si="6">Q12/Y12</f>
        <v>36.666666666666664</v>
      </c>
      <c r="AD12" s="214"/>
      <c r="AE12" s="212"/>
      <c r="AF12" s="21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2"/>
      <c r="AR12" s="32"/>
      <c r="AS12" s="32"/>
      <c r="AT12" s="32"/>
      <c r="AU12" s="216"/>
      <c r="AV12" s="216"/>
      <c r="AW12" s="32"/>
      <c r="AX12" s="216"/>
      <c r="AY12" s="31">
        <f>1/7*4</f>
        <v>0.5714285714285714</v>
      </c>
      <c r="AZ12" s="31">
        <f t="shared" ref="AZ12:AZ13" si="7">1/7*5</f>
        <v>0.71428571428571419</v>
      </c>
      <c r="BA12" s="216"/>
      <c r="BB12" s="216"/>
      <c r="BC12" s="31">
        <f>1/7*3</f>
        <v>0.42857142857142855</v>
      </c>
      <c r="BD12" s="31">
        <f>1/7*3</f>
        <v>0.42857142857142855</v>
      </c>
      <c r="BE12" s="32"/>
      <c r="BF12" s="216"/>
      <c r="BG12" s="216"/>
      <c r="BH12" s="32"/>
      <c r="BI12" s="32"/>
      <c r="BJ12" s="32"/>
      <c r="BK12" s="216"/>
      <c r="BL12" s="216"/>
      <c r="BM12" s="32"/>
      <c r="BN12" s="32"/>
      <c r="BO12" s="32"/>
      <c r="BP12" s="216"/>
      <c r="BQ12" s="216"/>
      <c r="BR12" s="32"/>
      <c r="BS12" s="32"/>
      <c r="BT12" s="32"/>
      <c r="BU12" s="32"/>
      <c r="BV12" s="216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  <c r="CG12" s="216"/>
      <c r="CH12" s="216"/>
      <c r="CI12" s="216"/>
      <c r="CJ12" s="216"/>
      <c r="CK12" s="216"/>
      <c r="CL12" s="216"/>
      <c r="CM12" s="216"/>
      <c r="CN12" s="216"/>
      <c r="CO12" s="216"/>
      <c r="CP12" s="33"/>
      <c r="CQ12" s="33"/>
      <c r="CR12" s="28"/>
      <c r="CS12" s="110" t="e">
        <f>$Q$12*#REF!</f>
        <v>#REF!</v>
      </c>
      <c r="CT12" s="110" t="e">
        <f>$Q$12*#REF!</f>
        <v>#REF!</v>
      </c>
      <c r="CU12" s="110" t="e">
        <f>$Q$12*#REF!</f>
        <v>#REF!</v>
      </c>
      <c r="CX12" s="93"/>
      <c r="CY12" s="93"/>
      <c r="CZ12" s="93"/>
      <c r="DA12" s="93"/>
      <c r="DB12" s="93"/>
      <c r="DC12" s="93"/>
      <c r="DD12" s="93"/>
      <c r="DE12" s="93"/>
      <c r="DF12" s="93"/>
      <c r="DG12" s="93"/>
    </row>
    <row r="13" spans="1:112" s="101" customFormat="1" ht="57.75" customHeight="1">
      <c r="A13" s="417"/>
      <c r="B13" s="108">
        <f>B12+1</f>
        <v>2</v>
      </c>
      <c r="C13" s="109" t="str">
        <f t="shared" ref="C13:C16" si="8">D13</f>
        <v>Вконтакте</v>
      </c>
      <c r="D13" s="197" t="s">
        <v>126</v>
      </c>
      <c r="E13" s="200" t="s">
        <v>134</v>
      </c>
      <c r="F13" s="217" t="s">
        <v>138</v>
      </c>
      <c r="G13" s="203" t="s">
        <v>32</v>
      </c>
      <c r="H13" s="203" t="s">
        <v>33</v>
      </c>
      <c r="I13" s="204">
        <f t="shared" si="2"/>
        <v>4</v>
      </c>
      <c r="J13" s="203" t="s">
        <v>272</v>
      </c>
      <c r="K13" s="205">
        <f t="shared" si="3"/>
        <v>258.35071992425128</v>
      </c>
      <c r="L13" s="206">
        <v>1033.4028796970051</v>
      </c>
      <c r="M13" s="207">
        <v>88</v>
      </c>
      <c r="N13" s="208">
        <v>1</v>
      </c>
      <c r="O13" s="209">
        <v>0</v>
      </c>
      <c r="P13" s="210">
        <f>IF(OR(H13="1000 показов",H13="клики",H13="engagement",H13="вовлечение",H13="просмотры"),IF(H13="клики",Q13*1000/S13,IF(OR(H13="engagement",H13="просмотры",H13="вовлечение"),Q13*1000/S13,M13*N13*(1-O13))),IF(ISERR(M13*N13/S13*1000*(1-O13)),0,M13*N13*L13*(1-O13)/S13*1000))</f>
        <v>88</v>
      </c>
      <c r="Q13" s="321">
        <f>IF(H13="клики",M13*N13*(1-O13)*Y13,IF(OR(H13="просмотры",H13="engagement",H13="вовлечение"),L13*M13*N13*(1-O13),IF(OR(H13="пакет",H13="неделя",H13="день",H13="месяц",H13="единица",H13="единиц"),M13*N13*(1-O13)*L13,L13*P13)))</f>
        <v>90939.45341333645</v>
      </c>
      <c r="R13" s="211">
        <f>Q13*1.2</f>
        <v>109127.34409600374</v>
      </c>
      <c r="S13" s="212">
        <f t="shared" ref="S13" si="9">L13*1000</f>
        <v>1033402.8796970051</v>
      </c>
      <c r="T13" s="213">
        <v>3</v>
      </c>
      <c r="U13" s="212">
        <f>S13/T13</f>
        <v>344467.62656566838</v>
      </c>
      <c r="V13" s="215">
        <v>0.15</v>
      </c>
      <c r="W13" s="212">
        <f t="shared" si="4"/>
        <v>155010.43195455076</v>
      </c>
      <c r="X13" s="215">
        <v>2.3E-3</v>
      </c>
      <c r="Y13" s="212">
        <f>S13*X13</f>
        <v>2376.8266233031118</v>
      </c>
      <c r="Z13" s="210">
        <f>Q13/S13*1000</f>
        <v>88</v>
      </c>
      <c r="AA13" s="210">
        <f t="shared" si="5"/>
        <v>264</v>
      </c>
      <c r="AB13" s="111">
        <f>Q13/W13</f>
        <v>0.58666666666666667</v>
      </c>
      <c r="AC13" s="210">
        <f t="shared" si="6"/>
        <v>38.260869565217391</v>
      </c>
      <c r="AD13" s="214"/>
      <c r="AE13" s="212"/>
      <c r="AF13" s="21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2"/>
      <c r="AR13" s="32"/>
      <c r="AS13" s="32"/>
      <c r="AT13" s="32"/>
      <c r="AU13" s="216"/>
      <c r="AV13" s="216"/>
      <c r="AW13" s="32"/>
      <c r="AX13" s="216"/>
      <c r="AY13" s="31">
        <f>1/7*4</f>
        <v>0.5714285714285714</v>
      </c>
      <c r="AZ13" s="31">
        <f t="shared" si="7"/>
        <v>0.71428571428571419</v>
      </c>
      <c r="BA13" s="216"/>
      <c r="BB13" s="216"/>
      <c r="BC13" s="31">
        <f>1/7*3</f>
        <v>0.42857142857142855</v>
      </c>
      <c r="BD13" s="31">
        <f>1/7*3</f>
        <v>0.42857142857142855</v>
      </c>
      <c r="BE13" s="32"/>
      <c r="BF13" s="216"/>
      <c r="BG13" s="216"/>
      <c r="BH13" s="32"/>
      <c r="BI13" s="32"/>
      <c r="BJ13" s="32"/>
      <c r="BK13" s="216"/>
      <c r="BL13" s="216"/>
      <c r="BM13" s="32"/>
      <c r="BN13" s="32"/>
      <c r="BO13" s="32"/>
      <c r="BP13" s="216"/>
      <c r="BQ13" s="216"/>
      <c r="BR13" s="32"/>
      <c r="BS13" s="32"/>
      <c r="BT13" s="32"/>
      <c r="BU13" s="32"/>
      <c r="BV13" s="216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179"/>
      <c r="CQ13" s="179"/>
      <c r="CR13" s="28"/>
      <c r="CS13" s="176"/>
      <c r="CT13" s="176"/>
      <c r="CU13" s="176"/>
      <c r="CX13" s="93"/>
      <c r="CY13" s="93"/>
      <c r="CZ13" s="93"/>
      <c r="DA13" s="93"/>
      <c r="DB13" s="93"/>
      <c r="DC13" s="93"/>
      <c r="DD13" s="93"/>
      <c r="DE13" s="93"/>
      <c r="DF13" s="93"/>
      <c r="DG13" s="93"/>
    </row>
    <row r="14" spans="1:112" s="101" customFormat="1" ht="57.75" customHeight="1">
      <c r="A14" s="417"/>
      <c r="B14" s="108">
        <f t="shared" ref="B14:B16" si="10">B13+1</f>
        <v>3</v>
      </c>
      <c r="C14" s="109" t="str">
        <f t="shared" si="8"/>
        <v>Instagram</v>
      </c>
      <c r="D14" s="197" t="s">
        <v>133</v>
      </c>
      <c r="E14" s="200" t="s">
        <v>135</v>
      </c>
      <c r="F14" s="217" t="s">
        <v>139</v>
      </c>
      <c r="G14" s="203" t="s">
        <v>32</v>
      </c>
      <c r="H14" s="203" t="s">
        <v>140</v>
      </c>
      <c r="I14" s="204">
        <f>COUNT(AV14:BD14)</f>
        <v>1</v>
      </c>
      <c r="J14" s="203" t="s">
        <v>269</v>
      </c>
      <c r="K14" s="205">
        <f t="shared" si="3"/>
        <v>1000</v>
      </c>
      <c r="L14" s="206">
        <v>1000</v>
      </c>
      <c r="M14" s="207">
        <v>44</v>
      </c>
      <c r="N14" s="208">
        <v>1</v>
      </c>
      <c r="O14" s="209">
        <v>0</v>
      </c>
      <c r="P14" s="210">
        <f t="shared" ref="P14:P15" si="11">IF(OR(H14="1000 показов",H14="клики",H14="engagement",H14="вовлечение",H14="просмотры"),IF(H14="клики",Q14*1000/S14,IF(OR(H14="engagement",H14="просмотры",H14="вовлечение"),Q14*1000/S14,M14*N14*(1-O14))),IF(ISERR(M14*N14/S14*1000*(1-O14)),0,M14*N14*L14*(1-O14)/S14*1000))</f>
        <v>145.19999999999999</v>
      </c>
      <c r="Q14" s="210">
        <f t="shared" ref="Q14:Q16" si="12">IF(H14="клики",M14*N14*(1-O14)*Y14,IF(OR(H14="просмотры",H14="engagement",H14="вовлечение"),L14*M14*N14*(1-O14),IF(OR(H14="пакет",H14="неделя",H14="день",H14="месяц",H14="единица",H14="единиц"),M14*N14*(1-O14)*L14,L14*P14)))</f>
        <v>44000</v>
      </c>
      <c r="R14" s="211">
        <f t="shared" ref="R14:R16" si="13">Q14*1.2</f>
        <v>52800</v>
      </c>
      <c r="S14" s="212">
        <f>Y14/X14</f>
        <v>303030.30303030304</v>
      </c>
      <c r="T14" s="213">
        <v>3</v>
      </c>
      <c r="U14" s="212">
        <f>S14/T14</f>
        <v>101010.10101010102</v>
      </c>
      <c r="V14" s="214" t="s">
        <v>120</v>
      </c>
      <c r="W14" s="214" t="s">
        <v>120</v>
      </c>
      <c r="X14" s="215">
        <v>3.3E-3</v>
      </c>
      <c r="Y14" s="212">
        <f>L14</f>
        <v>1000</v>
      </c>
      <c r="Z14" s="210">
        <f>Q14/S14*1000</f>
        <v>145.19999999999999</v>
      </c>
      <c r="AA14" s="210">
        <f t="shared" si="5"/>
        <v>435.59999999999997</v>
      </c>
      <c r="AB14" s="214" t="s">
        <v>120</v>
      </c>
      <c r="AC14" s="210">
        <f t="shared" si="6"/>
        <v>44</v>
      </c>
      <c r="AD14" s="214"/>
      <c r="AE14" s="212"/>
      <c r="AF14" s="21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2"/>
      <c r="AR14" s="32"/>
      <c r="AS14" s="32"/>
      <c r="AT14" s="32"/>
      <c r="AU14" s="216"/>
      <c r="AV14" s="216"/>
      <c r="AW14" s="216"/>
      <c r="AX14" s="216"/>
      <c r="AY14" s="216"/>
      <c r="AZ14" s="216"/>
      <c r="BA14" s="216"/>
      <c r="BB14" s="32"/>
      <c r="BC14" s="216"/>
      <c r="BD14" s="31">
        <f>1/7*4</f>
        <v>0.5714285714285714</v>
      </c>
      <c r="BE14" s="31">
        <v>1</v>
      </c>
      <c r="BF14" s="31">
        <f>1/7*1</f>
        <v>0.14285714285714285</v>
      </c>
      <c r="BG14" s="31">
        <f>1/7*2</f>
        <v>0.2857142857142857</v>
      </c>
      <c r="BH14" s="32"/>
      <c r="BI14" s="32"/>
      <c r="BJ14" s="32"/>
      <c r="BK14" s="216"/>
      <c r="BL14" s="216"/>
      <c r="BM14" s="32"/>
      <c r="BN14" s="32"/>
      <c r="BO14" s="32"/>
      <c r="BP14" s="216"/>
      <c r="BQ14" s="216"/>
      <c r="BR14" s="32"/>
      <c r="BS14" s="32"/>
      <c r="BT14" s="32"/>
      <c r="BU14" s="32"/>
      <c r="BV14" s="216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  <c r="CG14" s="216"/>
      <c r="CH14" s="216"/>
      <c r="CI14" s="216"/>
      <c r="CJ14" s="216"/>
      <c r="CK14" s="216"/>
      <c r="CL14" s="216"/>
      <c r="CM14" s="216"/>
      <c r="CN14" s="216"/>
      <c r="CO14" s="216"/>
      <c r="CP14" s="179"/>
      <c r="CQ14" s="179"/>
      <c r="CR14" s="28"/>
      <c r="CS14" s="176"/>
      <c r="CT14" s="176"/>
      <c r="CU14" s="176"/>
      <c r="CX14" s="93"/>
      <c r="CY14" s="93"/>
      <c r="CZ14" s="93"/>
      <c r="DA14" s="93"/>
      <c r="DB14" s="93"/>
      <c r="DC14" s="93"/>
      <c r="DD14" s="93"/>
      <c r="DE14" s="93"/>
      <c r="DF14" s="93"/>
      <c r="DG14" s="93"/>
    </row>
    <row r="15" spans="1:112" s="101" customFormat="1" ht="57.75" customHeight="1">
      <c r="A15" s="417"/>
      <c r="B15" s="108">
        <f t="shared" si="10"/>
        <v>4</v>
      </c>
      <c r="C15" s="109" t="str">
        <f t="shared" si="8"/>
        <v>Вконтакте</v>
      </c>
      <c r="D15" s="197" t="s">
        <v>126</v>
      </c>
      <c r="E15" s="200" t="s">
        <v>134</v>
      </c>
      <c r="F15" s="217" t="s">
        <v>141</v>
      </c>
      <c r="G15" s="203" t="s">
        <v>32</v>
      </c>
      <c r="H15" s="203" t="s">
        <v>140</v>
      </c>
      <c r="I15" s="204">
        <f t="shared" ref="I15:I16" si="14">COUNT(AV15:BD15)</f>
        <v>1</v>
      </c>
      <c r="J15" s="203" t="s">
        <v>269</v>
      </c>
      <c r="K15" s="205">
        <f t="shared" si="3"/>
        <v>2130.7217630853947</v>
      </c>
      <c r="L15" s="206">
        <v>2130.7217630853947</v>
      </c>
      <c r="M15" s="207">
        <v>44</v>
      </c>
      <c r="N15" s="208">
        <v>1</v>
      </c>
      <c r="O15" s="209">
        <v>0</v>
      </c>
      <c r="P15" s="210">
        <f t="shared" si="11"/>
        <v>189.20000000000002</v>
      </c>
      <c r="Q15" s="210">
        <f t="shared" si="12"/>
        <v>93751.757575757365</v>
      </c>
      <c r="R15" s="211">
        <f t="shared" si="13"/>
        <v>112502.10909090884</v>
      </c>
      <c r="S15" s="212">
        <f>Y15/X15</f>
        <v>495516.68908962666</v>
      </c>
      <c r="T15" s="213">
        <v>3</v>
      </c>
      <c r="U15" s="212">
        <f>S15/T15</f>
        <v>165172.22969654223</v>
      </c>
      <c r="V15" s="214" t="s">
        <v>120</v>
      </c>
      <c r="W15" s="214" t="s">
        <v>120</v>
      </c>
      <c r="X15" s="215">
        <v>4.3E-3</v>
      </c>
      <c r="Y15" s="212">
        <f>L15</f>
        <v>2130.7217630853947</v>
      </c>
      <c r="Z15" s="210">
        <f>Q15/S15*1000</f>
        <v>189.20000000000002</v>
      </c>
      <c r="AA15" s="210">
        <f t="shared" si="5"/>
        <v>567.6</v>
      </c>
      <c r="AB15" s="214" t="s">
        <v>120</v>
      </c>
      <c r="AC15" s="210">
        <f t="shared" si="6"/>
        <v>44</v>
      </c>
      <c r="AD15" s="214"/>
      <c r="AE15" s="212"/>
      <c r="AF15" s="21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2"/>
      <c r="AR15" s="32"/>
      <c r="AS15" s="32"/>
      <c r="AT15" s="32"/>
      <c r="AU15" s="216"/>
      <c r="AV15" s="216"/>
      <c r="AW15" s="216"/>
      <c r="AX15" s="216"/>
      <c r="AY15" s="216"/>
      <c r="AZ15" s="216"/>
      <c r="BA15" s="216"/>
      <c r="BB15" s="32"/>
      <c r="BC15" s="216"/>
      <c r="BD15" s="31">
        <f>1/7*4</f>
        <v>0.5714285714285714</v>
      </c>
      <c r="BE15" s="31">
        <v>1</v>
      </c>
      <c r="BF15" s="31">
        <f>1/7*1</f>
        <v>0.14285714285714285</v>
      </c>
      <c r="BG15" s="31">
        <f>1/7*2</f>
        <v>0.2857142857142857</v>
      </c>
      <c r="BH15" s="32"/>
      <c r="BI15" s="32"/>
      <c r="BJ15" s="32"/>
      <c r="BK15" s="216"/>
      <c r="BL15" s="216"/>
      <c r="BM15" s="32"/>
      <c r="BN15" s="32"/>
      <c r="BO15" s="32"/>
      <c r="BP15" s="216"/>
      <c r="BQ15" s="216"/>
      <c r="BR15" s="32"/>
      <c r="BS15" s="32"/>
      <c r="BT15" s="32"/>
      <c r="BU15" s="32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184"/>
      <c r="CQ15" s="184"/>
      <c r="CR15" s="28"/>
      <c r="CS15" s="185"/>
      <c r="CT15" s="185"/>
      <c r="CU15" s="185"/>
      <c r="CX15" s="93"/>
      <c r="CY15" s="93"/>
      <c r="CZ15" s="93"/>
      <c r="DA15" s="93"/>
      <c r="DB15" s="93"/>
      <c r="DC15" s="93"/>
      <c r="DD15" s="93"/>
      <c r="DE15" s="93"/>
      <c r="DF15" s="93"/>
      <c r="DG15" s="93"/>
    </row>
    <row r="16" spans="1:112" s="101" customFormat="1" ht="57.75" customHeight="1">
      <c r="A16" s="199" t="s">
        <v>124</v>
      </c>
      <c r="B16" s="108">
        <f t="shared" si="10"/>
        <v>5</v>
      </c>
      <c r="C16" s="109" t="str">
        <f t="shared" si="8"/>
        <v>Segmento</v>
      </c>
      <c r="D16" s="198" t="s">
        <v>75</v>
      </c>
      <c r="E16" s="201" t="s">
        <v>136</v>
      </c>
      <c r="F16" s="218" t="s">
        <v>142</v>
      </c>
      <c r="G16" s="203" t="s">
        <v>32</v>
      </c>
      <c r="H16" s="203" t="s">
        <v>33</v>
      </c>
      <c r="I16" s="204">
        <f t="shared" si="14"/>
        <v>4</v>
      </c>
      <c r="J16" s="203" t="s">
        <v>272</v>
      </c>
      <c r="K16" s="205">
        <f t="shared" si="3"/>
        <v>385.80246913580248</v>
      </c>
      <c r="L16" s="205">
        <v>1543.2098765432099</v>
      </c>
      <c r="M16" s="210">
        <v>270</v>
      </c>
      <c r="N16" s="208">
        <v>1.2</v>
      </c>
      <c r="O16" s="209">
        <v>0</v>
      </c>
      <c r="P16" s="210">
        <f>IF(OR(H16="1000 показов",H16="клики",H16="engagement",H16="вовлечение",H16="просмотры"),IF(H16="клики",Q16*1000/S16,IF(OR(H16="engagement",H16="просмотры",H16="вовлечение"),Q16*1000/S16,M16*N16*(1-O16))),IF(ISERR(M16*N16/S16*1000*(1-O16)),0,M16*N16*L16*(1-O16)/S16*1000))</f>
        <v>324</v>
      </c>
      <c r="Q16" s="210">
        <f t="shared" si="12"/>
        <v>500000</v>
      </c>
      <c r="R16" s="211">
        <f t="shared" si="13"/>
        <v>600000</v>
      </c>
      <c r="S16" s="212">
        <f>L16*1000</f>
        <v>1543209.8765432099</v>
      </c>
      <c r="T16" s="213">
        <v>2</v>
      </c>
      <c r="U16" s="212">
        <f t="shared" ref="U16" si="15">S16/T16</f>
        <v>771604.93827160494</v>
      </c>
      <c r="V16" s="214">
        <v>0.57999999999999996</v>
      </c>
      <c r="W16" s="212">
        <f>S16*V16</f>
        <v>895061.72839506168</v>
      </c>
      <c r="X16" s="215">
        <v>0.01</v>
      </c>
      <c r="Y16" s="212">
        <f>S16*X16</f>
        <v>15432.0987654321</v>
      </c>
      <c r="Z16" s="210">
        <f t="shared" ref="Z16" si="16">Q16/S16*1000</f>
        <v>324</v>
      </c>
      <c r="AA16" s="210">
        <f t="shared" si="5"/>
        <v>648</v>
      </c>
      <c r="AB16" s="111">
        <f t="shared" ref="AB16" si="17">Q16/W16</f>
        <v>0.55862068965517242</v>
      </c>
      <c r="AC16" s="219">
        <f t="shared" si="6"/>
        <v>32.4</v>
      </c>
      <c r="AD16" s="214"/>
      <c r="AE16" s="212"/>
      <c r="AF16" s="21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2"/>
      <c r="AR16" s="32"/>
      <c r="AS16" s="32"/>
      <c r="AT16" s="32"/>
      <c r="AU16" s="216"/>
      <c r="AV16" s="216"/>
      <c r="AW16" s="32"/>
      <c r="AX16" s="216"/>
      <c r="AY16" s="31">
        <f>1/7*4</f>
        <v>0.5714285714285714</v>
      </c>
      <c r="AZ16" s="31">
        <f t="shared" ref="AZ16" si="18">1/7*5</f>
        <v>0.71428571428571419</v>
      </c>
      <c r="BA16" s="216"/>
      <c r="BB16" s="32"/>
      <c r="BC16" s="31">
        <f>1/7*3</f>
        <v>0.42857142857142855</v>
      </c>
      <c r="BD16" s="31">
        <f>1/7*3</f>
        <v>0.42857142857142855</v>
      </c>
      <c r="BE16" s="32"/>
      <c r="BF16" s="216"/>
      <c r="BG16" s="216"/>
      <c r="BH16" s="32"/>
      <c r="BI16" s="32"/>
      <c r="BJ16" s="32"/>
      <c r="BK16" s="216"/>
      <c r="BL16" s="216"/>
      <c r="BM16" s="32"/>
      <c r="BN16" s="32"/>
      <c r="BO16" s="32"/>
      <c r="BP16" s="216"/>
      <c r="BQ16" s="216"/>
      <c r="BR16" s="32"/>
      <c r="BS16" s="32"/>
      <c r="BT16" s="32"/>
      <c r="BU16" s="32"/>
      <c r="BV16" s="216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33"/>
      <c r="CQ16" s="33"/>
      <c r="CS16" s="110" t="e">
        <f>$Q$12*#REF!</f>
        <v>#REF!</v>
      </c>
      <c r="CT16" s="110" t="e">
        <f>$Q$12*#REF!</f>
        <v>#REF!</v>
      </c>
      <c r="CU16" s="110" t="e">
        <f>$Q$12*#REF!</f>
        <v>#REF!</v>
      </c>
      <c r="CX16" s="93"/>
      <c r="CY16" s="93"/>
      <c r="CZ16" s="93"/>
      <c r="DA16" s="93"/>
      <c r="DB16" s="93"/>
      <c r="DC16" s="93"/>
      <c r="DD16" s="93"/>
      <c r="DE16" s="93"/>
      <c r="DF16" s="93"/>
      <c r="DG16" s="93"/>
    </row>
    <row r="17" spans="1:112" s="101" customFormat="1" ht="13.5" customHeight="1">
      <c r="A17" s="97"/>
      <c r="B17" s="188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7"/>
      <c r="P17" s="112">
        <f>SUMIF(S12:S16,"&gt;0",Q12:Q16)/S17*1000</f>
        <v>191.34096684710721</v>
      </c>
      <c r="Q17" s="112">
        <f>SUM(Q12:Q16)</f>
        <v>772335.37869353569</v>
      </c>
      <c r="R17" s="112">
        <f>SUM(R12:R16)</f>
        <v>926802.45443224278</v>
      </c>
      <c r="S17" s="180">
        <f>SUM(S12:S16)</f>
        <v>4036435.0166092631</v>
      </c>
      <c r="T17" s="181">
        <f>SUMIF(U12:U16,"&gt;0",S12:S16)/U17</f>
        <v>3.1481916652790765</v>
      </c>
      <c r="U17" s="182">
        <f>SUM(U12:U16)*0.8</f>
        <v>1282143.9879682316</v>
      </c>
      <c r="V17" s="183">
        <f>SUMIF(S12:S16,"&gt;0",W12:W16)/S17</f>
        <v>0.26997800582950643</v>
      </c>
      <c r="W17" s="180">
        <f>SUM(W12:W16)</f>
        <v>1089748.6764445596</v>
      </c>
      <c r="X17" s="183">
        <f>SUMIF(S12:S16,"&gt;0",Y12:Y16)/S17</f>
        <v>5.482546490556137E-3</v>
      </c>
      <c r="Y17" s="180">
        <f>SUM(Y12:Y16)</f>
        <v>22129.94263466902</v>
      </c>
      <c r="Z17" s="177">
        <f>SUMIF(S12:S16,"&gt;0",Q12:Q16)/S17*1000</f>
        <v>191.34096684710721</v>
      </c>
      <c r="AA17" s="177">
        <f>SUMIF(U12:U16,"&gt;0",Q12:Q16)/U17*1000</f>
        <v>602.37803705450301</v>
      </c>
      <c r="AB17" s="177">
        <f>SUMIF(W12:W16,"&gt;0",Q12:Q16)/W17</f>
        <v>0.58232107534022071</v>
      </c>
      <c r="AC17" s="177">
        <f>SUMIF(Y12:Y16,"&gt;0",Q12:Q16)/Y17</f>
        <v>34.900017204906185</v>
      </c>
      <c r="AD17" s="183" t="e">
        <f>SUMIF(AE12:AE16,"&gt;0",Y12:Y16)/AE17</f>
        <v>#DIV/0!</v>
      </c>
      <c r="AE17" s="180">
        <f>SUM(AE12:AE16)</f>
        <v>0</v>
      </c>
      <c r="AF17" s="177" t="e">
        <f>SUMIF(AE12:AE16,"&gt;0",Q12:Q16)/AE17</f>
        <v>#DIV/0!</v>
      </c>
      <c r="AG17" s="113"/>
      <c r="AH17" s="113"/>
      <c r="AI17" s="113"/>
      <c r="AJ17" s="113"/>
      <c r="AK17" s="113"/>
      <c r="AL17" s="113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114"/>
      <c r="CS17" s="110" t="e">
        <f>SUM(CS12:CS16)</f>
        <v>#REF!</v>
      </c>
      <c r="CT17" s="110" t="e">
        <f>SUM(CT12:CT16)</f>
        <v>#REF!</v>
      </c>
      <c r="CU17" s="110" t="e">
        <f>SUM(CU12:CU16)</f>
        <v>#REF!</v>
      </c>
      <c r="CX17" s="93"/>
      <c r="CY17" s="93"/>
      <c r="CZ17" s="93"/>
      <c r="DA17" s="93"/>
      <c r="DB17" s="93"/>
      <c r="DC17" s="93"/>
      <c r="DD17" s="93"/>
      <c r="DE17" s="93"/>
      <c r="DF17" s="93"/>
      <c r="DG17" s="93"/>
    </row>
    <row r="18" spans="1:112" s="41" customFormat="1" ht="13.5" customHeight="1">
      <c r="A18" s="35"/>
      <c r="B18" s="36"/>
      <c r="C18" s="36"/>
      <c r="D18" s="92"/>
      <c r="E18" s="92"/>
      <c r="F18" s="115"/>
      <c r="G18" s="116"/>
      <c r="M18" s="117" t="s">
        <v>26</v>
      </c>
      <c r="N18" s="118"/>
      <c r="O18" s="118"/>
      <c r="P18" s="127"/>
      <c r="Q18" s="126">
        <f>SUM(Q12:Q15)*0.1+Q16*0.05</f>
        <v>52233.53786935356</v>
      </c>
      <c r="R18" s="120"/>
      <c r="S18" s="121"/>
      <c r="T18" s="121"/>
      <c r="U18" s="122"/>
      <c r="V18" s="122"/>
      <c r="W18" s="122"/>
      <c r="X18" s="122"/>
      <c r="Y18" s="122"/>
      <c r="Z18" s="122"/>
      <c r="AA18" s="128"/>
      <c r="AB18" s="129"/>
      <c r="AC18" s="130"/>
      <c r="AD18" s="91"/>
      <c r="AE18" s="91"/>
      <c r="AF18" s="91"/>
      <c r="AG18" s="113"/>
      <c r="AH18" s="113"/>
      <c r="AI18" s="113"/>
      <c r="AJ18" s="113"/>
      <c r="AK18" s="113"/>
      <c r="AL18" s="113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114"/>
      <c r="CS18" s="123"/>
      <c r="CT18" s="123"/>
      <c r="CU18" s="123"/>
      <c r="CV18" s="42"/>
      <c r="CY18" s="93"/>
      <c r="CZ18" s="93"/>
      <c r="DA18" s="93"/>
      <c r="DB18" s="93"/>
      <c r="DC18" s="93"/>
      <c r="DD18" s="93"/>
      <c r="DE18" s="93"/>
      <c r="DF18" s="93"/>
      <c r="DG18" s="93"/>
      <c r="DH18" s="93"/>
    </row>
    <row r="19" spans="1:112" s="41" customFormat="1" ht="13.5" hidden="1" customHeight="1">
      <c r="A19" s="35"/>
      <c r="B19" s="36"/>
      <c r="C19" s="36"/>
      <c r="D19" s="92"/>
      <c r="E19" s="92"/>
      <c r="F19" s="115"/>
      <c r="G19" s="116"/>
      <c r="M19" s="117" t="s">
        <v>68</v>
      </c>
      <c r="N19" s="118"/>
      <c r="O19" s="118"/>
      <c r="P19" s="118"/>
      <c r="Q19" s="119"/>
      <c r="R19" s="120" t="e">
        <f>SUM(#REF!)/E21</f>
        <v>#REF!</v>
      </c>
      <c r="S19" s="121"/>
      <c r="T19" s="121"/>
      <c r="U19" s="122"/>
      <c r="V19" s="122"/>
      <c r="W19" s="122"/>
      <c r="X19" s="122"/>
      <c r="Y19" s="122"/>
      <c r="Z19" s="122"/>
      <c r="AA19" s="91"/>
      <c r="AB19" s="91"/>
      <c r="AC19" s="91"/>
      <c r="AD19" s="91"/>
      <c r="AE19" s="91"/>
      <c r="AF19" s="91"/>
      <c r="AG19" s="113"/>
      <c r="AH19" s="113"/>
      <c r="AI19" s="113"/>
      <c r="AJ19" s="113"/>
      <c r="AK19" s="113"/>
      <c r="AL19" s="113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114"/>
      <c r="CS19" s="123" t="e">
        <f>CS17/Q17*100%</f>
        <v>#REF!</v>
      </c>
      <c r="CT19" s="123" t="e">
        <f>CT17/Q17*100%</f>
        <v>#REF!</v>
      </c>
      <c r="CU19" s="123" t="e">
        <f>CU17/Q17*100%</f>
        <v>#REF!</v>
      </c>
      <c r="CV19" s="42" t="e">
        <f>CS19+CT19+CU19</f>
        <v>#REF!</v>
      </c>
      <c r="CY19" s="93"/>
      <c r="CZ19" s="93"/>
      <c r="DA19" s="93"/>
      <c r="DB19" s="93"/>
      <c r="DC19" s="93"/>
      <c r="DD19" s="93"/>
      <c r="DE19" s="93"/>
      <c r="DF19" s="93"/>
      <c r="DG19" s="93"/>
      <c r="DH19" s="93"/>
    </row>
    <row r="20" spans="1:112" s="41" customFormat="1" ht="13.5" customHeight="1">
      <c r="A20" s="35"/>
      <c r="B20" s="36"/>
      <c r="C20" s="36"/>
      <c r="D20" s="92"/>
      <c r="E20" s="92"/>
      <c r="F20" s="115"/>
      <c r="G20" s="116"/>
      <c r="M20" s="418" t="s">
        <v>122</v>
      </c>
      <c r="N20" s="419"/>
      <c r="O20" s="419"/>
      <c r="P20" s="420"/>
      <c r="Q20" s="126">
        <f>Q12*0.1+Q14*0.1</f>
        <v>8764.4167704441825</v>
      </c>
      <c r="R20" s="120"/>
      <c r="S20" s="121"/>
      <c r="T20" s="121"/>
      <c r="U20" s="122"/>
      <c r="V20" s="122"/>
      <c r="W20" s="122"/>
      <c r="X20" s="122"/>
      <c r="Y20" s="122"/>
      <c r="Z20" s="122"/>
      <c r="AA20" s="128"/>
      <c r="AB20" s="129"/>
      <c r="AC20" s="130"/>
      <c r="AD20" s="91"/>
      <c r="AE20" s="91"/>
      <c r="AF20" s="91"/>
      <c r="AG20" s="113"/>
      <c r="AH20" s="113"/>
      <c r="AI20" s="113"/>
      <c r="AJ20" s="113"/>
      <c r="AK20" s="113"/>
      <c r="AL20" s="113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114"/>
      <c r="CS20" s="84"/>
      <c r="CT20" s="84"/>
      <c r="CU20" s="84"/>
      <c r="CV20" s="42"/>
      <c r="CY20" s="93"/>
      <c r="CZ20" s="93"/>
      <c r="DA20" s="93"/>
      <c r="DB20" s="93"/>
      <c r="DC20" s="93"/>
      <c r="DD20" s="93"/>
      <c r="DE20" s="93"/>
      <c r="DF20" s="93"/>
      <c r="DG20" s="93"/>
      <c r="DH20" s="93"/>
    </row>
    <row r="21" spans="1:112" s="41" customFormat="1" ht="13.5" customHeight="1">
      <c r="A21" s="35"/>
      <c r="B21" s="43"/>
      <c r="C21" s="43"/>
      <c r="D21" s="44"/>
      <c r="E21" s="124"/>
      <c r="F21" s="125"/>
      <c r="G21" s="45"/>
      <c r="H21" s="45"/>
      <c r="I21" s="45"/>
      <c r="J21" s="92"/>
      <c r="K21" s="92"/>
      <c r="L21" s="92"/>
      <c r="M21" s="117" t="s">
        <v>47</v>
      </c>
      <c r="N21" s="118"/>
      <c r="O21" s="118"/>
      <c r="P21" s="118"/>
      <c r="Q21" s="126">
        <f>SUM(Q17:Q20)</f>
        <v>833333.33333333337</v>
      </c>
      <c r="R21" s="120"/>
      <c r="S21" s="121"/>
      <c r="T21" s="121"/>
      <c r="U21" s="122"/>
      <c r="V21" s="122"/>
      <c r="W21" s="122"/>
      <c r="X21" s="122"/>
      <c r="Y21" s="122"/>
      <c r="Z21" s="122"/>
      <c r="AA21" s="121"/>
      <c r="AB21" s="121"/>
      <c r="AC21" s="121"/>
      <c r="AD21" s="121"/>
      <c r="AE21" s="121"/>
      <c r="AF21" s="121"/>
      <c r="AG21" s="113"/>
      <c r="AH21" s="113"/>
      <c r="AI21" s="113"/>
      <c r="AJ21" s="113"/>
      <c r="AK21" s="113"/>
      <c r="AL21" s="113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1"/>
      <c r="CY21" s="93"/>
      <c r="CZ21" s="93"/>
      <c r="DA21" s="93"/>
      <c r="DB21" s="93"/>
      <c r="DC21" s="93"/>
      <c r="DD21" s="93"/>
      <c r="DE21" s="93"/>
      <c r="DF21" s="93"/>
      <c r="DG21" s="93"/>
      <c r="DH21" s="93"/>
    </row>
    <row r="22" spans="1:112" s="41" customFormat="1" ht="16.5" customHeight="1">
      <c r="A22" s="35"/>
      <c r="B22" s="46" t="s">
        <v>29</v>
      </c>
      <c r="C22" s="46"/>
      <c r="D22" s="47"/>
      <c r="E22" s="125"/>
      <c r="F22" s="45"/>
      <c r="G22" s="45"/>
      <c r="H22" s="45"/>
      <c r="I22" s="45"/>
      <c r="J22" s="92"/>
      <c r="K22" s="92"/>
      <c r="L22" s="92"/>
      <c r="M22" s="117" t="s">
        <v>27</v>
      </c>
      <c r="N22" s="118"/>
      <c r="O22" s="118"/>
      <c r="P22" s="127">
        <v>0.2</v>
      </c>
      <c r="Q22" s="126">
        <f>((Q21))*P22</f>
        <v>166666.66666666669</v>
      </c>
      <c r="R22" s="120"/>
      <c r="S22" s="121"/>
      <c r="T22" s="121"/>
      <c r="U22" s="122"/>
      <c r="V22" s="122"/>
      <c r="W22" s="122"/>
      <c r="X22" s="122"/>
      <c r="Y22" s="122"/>
      <c r="Z22" s="122"/>
      <c r="AA22" s="128"/>
      <c r="AB22" s="129"/>
      <c r="AC22" s="130"/>
      <c r="AD22" s="130"/>
      <c r="AE22" s="130"/>
      <c r="AF22" s="130"/>
      <c r="AG22" s="113"/>
      <c r="AH22" s="113"/>
      <c r="AI22" s="113"/>
      <c r="AJ22" s="113"/>
      <c r="AK22" s="113"/>
      <c r="AL22" s="113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Y22" s="93"/>
      <c r="CZ22" s="93"/>
      <c r="DA22" s="93"/>
      <c r="DB22" s="93"/>
      <c r="DC22" s="93"/>
      <c r="DD22" s="93"/>
      <c r="DE22" s="93"/>
      <c r="DF22" s="93"/>
      <c r="DG22" s="93"/>
      <c r="DH22" s="93"/>
    </row>
    <row r="23" spans="1:112" s="41" customFormat="1" ht="13.5" customHeight="1">
      <c r="A23" s="35"/>
      <c r="B23" s="46">
        <v>1</v>
      </c>
      <c r="C23" s="104"/>
      <c r="D23" s="46" t="s">
        <v>127</v>
      </c>
      <c r="F23" s="48"/>
      <c r="G23" s="49"/>
      <c r="H23" s="92"/>
      <c r="I23" s="92"/>
      <c r="J23" s="92"/>
      <c r="K23" s="92"/>
      <c r="L23" s="92"/>
      <c r="M23" s="117" t="s">
        <v>28</v>
      </c>
      <c r="N23" s="118"/>
      <c r="O23" s="118"/>
      <c r="P23" s="118"/>
      <c r="Q23" s="126">
        <f>SUM(Q21:Q22)</f>
        <v>1000000</v>
      </c>
      <c r="R23" s="122"/>
      <c r="S23" s="121"/>
      <c r="T23" s="121"/>
      <c r="U23" s="122"/>
      <c r="V23" s="122"/>
      <c r="W23" s="122"/>
      <c r="X23" s="122"/>
      <c r="Y23" s="122"/>
      <c r="Z23" s="122"/>
      <c r="AA23" s="128"/>
      <c r="AB23" s="129"/>
      <c r="AC23" s="130"/>
      <c r="AD23" s="130"/>
      <c r="AE23" s="130"/>
      <c r="AF23" s="130"/>
      <c r="AG23" s="113"/>
      <c r="AH23" s="113"/>
      <c r="AI23" s="113"/>
      <c r="AJ23" s="113"/>
      <c r="AK23" s="113"/>
      <c r="AL23" s="113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Y23" s="93"/>
      <c r="CZ23" s="93"/>
      <c r="DA23" s="93"/>
      <c r="DB23" s="93"/>
      <c r="DC23" s="93"/>
      <c r="DD23" s="93"/>
      <c r="DE23" s="93"/>
      <c r="DF23" s="93"/>
      <c r="DG23" s="93"/>
      <c r="DH23" s="93"/>
    </row>
    <row r="24" spans="1:112" s="41" customFormat="1" ht="18.75" customHeight="1">
      <c r="A24" s="35"/>
      <c r="B24" s="46">
        <v>2</v>
      </c>
      <c r="C24" s="104"/>
      <c r="D24" s="131" t="s">
        <v>57</v>
      </c>
      <c r="E24" s="51"/>
      <c r="F24" s="115"/>
      <c r="G24" s="116"/>
      <c r="H24" s="92"/>
      <c r="I24" s="92"/>
      <c r="J24" s="92"/>
      <c r="K24" s="92"/>
      <c r="L24" s="92"/>
      <c r="Q24" s="249">
        <f>1000000-Q23</f>
        <v>0</v>
      </c>
      <c r="R24" s="122"/>
      <c r="S24" s="121"/>
      <c r="T24" s="121"/>
      <c r="U24" s="52"/>
      <c r="V24" s="52"/>
      <c r="W24" s="52"/>
      <c r="X24" s="52"/>
      <c r="Y24" s="52"/>
      <c r="Z24" s="52"/>
      <c r="AA24" s="113"/>
      <c r="AB24" s="129"/>
      <c r="AC24" s="132"/>
      <c r="AD24" s="132"/>
      <c r="AE24" s="132"/>
      <c r="AF24" s="132"/>
      <c r="AG24" s="113"/>
      <c r="AH24" s="113"/>
      <c r="AI24" s="113"/>
      <c r="AJ24" s="113"/>
      <c r="AK24" s="113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Y24" s="93"/>
      <c r="CZ24" s="93"/>
      <c r="DA24" s="93"/>
      <c r="DB24" s="93"/>
      <c r="DC24" s="93"/>
      <c r="DD24" s="93"/>
      <c r="DE24" s="93"/>
      <c r="DF24" s="93"/>
      <c r="DG24" s="93"/>
      <c r="DH24" s="93"/>
    </row>
    <row r="25" spans="1:112" s="41" customFormat="1" ht="14.25" customHeight="1">
      <c r="A25" s="35"/>
      <c r="B25" s="46">
        <v>3</v>
      </c>
      <c r="C25" s="104"/>
      <c r="D25" s="131" t="s">
        <v>58</v>
      </c>
      <c r="E25" s="133"/>
      <c r="F25" s="53"/>
      <c r="G25" s="116"/>
      <c r="H25" s="116"/>
      <c r="I25" s="116"/>
      <c r="J25" s="116"/>
      <c r="K25" s="116"/>
      <c r="L25" s="116"/>
      <c r="M25" s="116"/>
      <c r="N25" s="116"/>
      <c r="O25" s="91"/>
      <c r="P25" s="189" t="str">
        <f>A12</f>
        <v>ТАРГЕТИРОВАННАЯ РЕКЛАМА</v>
      </c>
      <c r="Q25" s="143">
        <f>SUM(Q12:Q15)</f>
        <v>272335.37869353563</v>
      </c>
      <c r="R25" s="190">
        <f>Q25/$Q$27</f>
        <v>0.352612849555347</v>
      </c>
      <c r="S25" s="52"/>
      <c r="T25" s="52"/>
      <c r="U25" s="52"/>
      <c r="V25" s="52"/>
      <c r="W25" s="52"/>
      <c r="X25" s="52"/>
      <c r="Y25" s="52"/>
      <c r="Z25" s="52"/>
      <c r="AA25" s="26"/>
      <c r="AB25" s="134"/>
      <c r="AC25" s="135"/>
      <c r="AD25" s="135"/>
      <c r="AE25" s="135"/>
      <c r="AF25" s="135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Q25" s="91"/>
      <c r="CY25" s="93"/>
      <c r="CZ25" s="93"/>
      <c r="DA25" s="93"/>
      <c r="DB25" s="93"/>
      <c r="DC25" s="93"/>
      <c r="DD25" s="93"/>
      <c r="DE25" s="93"/>
      <c r="DF25" s="93"/>
      <c r="DG25" s="93"/>
      <c r="DH25" s="93"/>
    </row>
    <row r="26" spans="1:112" s="41" customFormat="1" ht="13.5" customHeight="1">
      <c r="A26" s="35"/>
      <c r="B26" s="46">
        <v>4</v>
      </c>
      <c r="C26" s="104"/>
      <c r="D26" s="131" t="s">
        <v>59</v>
      </c>
      <c r="E26" s="136"/>
      <c r="F26" s="54"/>
      <c r="G26" s="116"/>
      <c r="H26" s="116"/>
      <c r="I26" s="116"/>
      <c r="J26" s="116"/>
      <c r="K26" s="116"/>
      <c r="L26" s="116"/>
      <c r="M26" s="116"/>
      <c r="N26" s="116"/>
      <c r="O26" s="91"/>
      <c r="P26" s="189" t="str">
        <f>A16</f>
        <v>PROGRAMMATIC</v>
      </c>
      <c r="Q26" s="143">
        <f>Q16</f>
        <v>500000</v>
      </c>
      <c r="R26" s="190">
        <f t="shared" ref="R26:R27" si="19">Q26/$Q$27</f>
        <v>0.647387150444653</v>
      </c>
      <c r="S26" s="116"/>
      <c r="T26" s="116"/>
      <c r="U26" s="52"/>
      <c r="V26" s="52"/>
      <c r="W26" s="52"/>
      <c r="X26" s="52"/>
      <c r="Y26" s="52"/>
      <c r="Z26" s="52"/>
      <c r="AA26" s="137"/>
      <c r="AB26" s="137"/>
      <c r="AC26" s="138"/>
      <c r="AD26" s="138"/>
      <c r="AE26" s="138"/>
      <c r="AF26" s="138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Y26" s="93"/>
      <c r="CZ26" s="93"/>
      <c r="DA26" s="93"/>
      <c r="DB26" s="93"/>
      <c r="DC26" s="93"/>
      <c r="DD26" s="93"/>
      <c r="DE26" s="93"/>
      <c r="DF26" s="93"/>
      <c r="DG26" s="93"/>
      <c r="DH26" s="93"/>
    </row>
    <row r="27" spans="1:112" s="41" customFormat="1" ht="13.5" customHeight="1">
      <c r="A27" s="35"/>
      <c r="B27" s="46">
        <v>5</v>
      </c>
      <c r="C27" s="104"/>
      <c r="D27" s="131" t="s">
        <v>60</v>
      </c>
      <c r="E27" s="136"/>
      <c r="F27" s="54"/>
      <c r="G27" s="116"/>
      <c r="H27" s="116"/>
      <c r="I27" s="116"/>
      <c r="J27" s="116"/>
      <c r="K27" s="116"/>
      <c r="L27" s="116"/>
      <c r="M27" s="116"/>
      <c r="N27" s="116"/>
      <c r="O27" s="91"/>
      <c r="P27" s="189"/>
      <c r="Q27" s="143">
        <f>SUM(Q25:Q26)</f>
        <v>772335.37869353569</v>
      </c>
      <c r="R27" s="190">
        <f t="shared" si="19"/>
        <v>1</v>
      </c>
      <c r="S27" s="116"/>
      <c r="T27" s="116"/>
      <c r="U27" s="52"/>
      <c r="V27" s="52"/>
      <c r="W27" s="52"/>
      <c r="X27" s="52"/>
      <c r="Y27" s="52"/>
      <c r="Z27" s="52"/>
      <c r="AA27" s="137"/>
      <c r="AB27" s="137"/>
      <c r="AC27" s="138"/>
      <c r="AD27" s="138"/>
      <c r="AE27" s="138"/>
      <c r="AF27" s="138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Y27" s="93"/>
      <c r="CZ27" s="93"/>
      <c r="DA27" s="93"/>
      <c r="DB27" s="93"/>
      <c r="DC27" s="93"/>
      <c r="DD27" s="93"/>
      <c r="DE27" s="93"/>
      <c r="DF27" s="93"/>
      <c r="DG27" s="93"/>
      <c r="DH27" s="93"/>
    </row>
    <row r="28" spans="1:112" s="41" customFormat="1" ht="12.75" customHeight="1">
      <c r="A28" s="35"/>
      <c r="B28" s="46">
        <v>6</v>
      </c>
      <c r="C28" s="104"/>
      <c r="D28" s="131" t="s">
        <v>73</v>
      </c>
      <c r="E28" s="136"/>
      <c r="F28" s="58"/>
      <c r="G28" s="116"/>
      <c r="H28" s="116"/>
      <c r="I28" s="116"/>
      <c r="J28" s="116"/>
      <c r="K28" s="116"/>
      <c r="L28" s="116"/>
      <c r="M28" s="139"/>
      <c r="N28" s="116"/>
      <c r="O28" s="91"/>
      <c r="P28" s="189"/>
      <c r="Q28" s="143"/>
      <c r="R28" s="190"/>
      <c r="S28" s="116"/>
      <c r="T28" s="116"/>
      <c r="U28" s="52"/>
      <c r="V28" s="52"/>
      <c r="W28" s="52"/>
      <c r="X28" s="52"/>
      <c r="Y28" s="52"/>
      <c r="Z28" s="52"/>
      <c r="AA28" s="137"/>
      <c r="AB28" s="137"/>
      <c r="AC28" s="138"/>
      <c r="AD28" s="138"/>
      <c r="AE28" s="138"/>
      <c r="AF28" s="138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Y28" s="93"/>
      <c r="CZ28" s="93"/>
      <c r="DA28" s="93"/>
      <c r="DB28" s="93"/>
      <c r="DC28" s="93"/>
      <c r="DD28" s="93"/>
      <c r="DE28" s="93"/>
      <c r="DF28" s="93"/>
      <c r="DG28" s="93"/>
      <c r="DH28" s="93"/>
    </row>
    <row r="29" spans="1:112" s="41" customFormat="1" ht="12.75" customHeight="1">
      <c r="A29" s="35"/>
      <c r="B29" s="46"/>
      <c r="C29" s="104"/>
      <c r="D29" s="131" t="s">
        <v>74</v>
      </c>
      <c r="E29" s="136"/>
      <c r="F29" s="58"/>
      <c r="G29" s="116"/>
      <c r="H29" s="116"/>
      <c r="I29" s="116"/>
      <c r="J29" s="116"/>
      <c r="K29" s="116"/>
      <c r="L29" s="116"/>
      <c r="M29" s="139"/>
      <c r="N29" s="116"/>
      <c r="O29" s="91"/>
      <c r="P29" s="189"/>
      <c r="Q29" s="143"/>
      <c r="R29" s="196"/>
      <c r="S29" s="116"/>
      <c r="T29" s="116"/>
      <c r="U29" s="52"/>
      <c r="V29" s="52"/>
      <c r="W29" s="52"/>
      <c r="X29" s="52"/>
      <c r="Y29" s="52"/>
      <c r="Z29" s="52"/>
      <c r="AA29" s="137"/>
      <c r="AB29" s="137"/>
      <c r="AC29" s="138"/>
      <c r="AD29" s="138"/>
      <c r="AE29" s="138"/>
      <c r="AF29" s="138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Y29" s="93"/>
      <c r="CZ29" s="93"/>
      <c r="DA29" s="93"/>
      <c r="DB29" s="93"/>
      <c r="DC29" s="93"/>
      <c r="DD29" s="93"/>
      <c r="DE29" s="93"/>
      <c r="DF29" s="93"/>
      <c r="DG29" s="93"/>
      <c r="DH29" s="93"/>
    </row>
    <row r="30" spans="1:112" s="41" customFormat="1" ht="12.75" customHeight="1">
      <c r="A30" s="35"/>
      <c r="B30" s="46">
        <v>7</v>
      </c>
      <c r="C30" s="104"/>
      <c r="D30" s="131" t="s">
        <v>61</v>
      </c>
      <c r="E30" s="136"/>
      <c r="F30" s="58"/>
      <c r="G30" s="116"/>
      <c r="H30" s="116"/>
      <c r="I30" s="116"/>
      <c r="J30" s="116"/>
      <c r="K30" s="116"/>
      <c r="L30" s="116"/>
      <c r="M30" s="140"/>
      <c r="N30" s="61"/>
      <c r="O30" s="91"/>
      <c r="P30" s="91"/>
      <c r="Q30" s="143"/>
      <c r="R30" s="190"/>
      <c r="S30" s="116"/>
      <c r="T30" s="116"/>
      <c r="U30" s="141"/>
      <c r="V30" s="141"/>
      <c r="W30" s="141"/>
      <c r="X30" s="141"/>
      <c r="Y30" s="141"/>
      <c r="Z30" s="141"/>
      <c r="AA30" s="137"/>
      <c r="AB30" s="137"/>
      <c r="AC30" s="138"/>
      <c r="AD30" s="138"/>
      <c r="AE30" s="138"/>
      <c r="AF30" s="138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Y30" s="93"/>
      <c r="CZ30" s="93"/>
      <c r="DA30" s="93"/>
      <c r="DB30" s="93"/>
      <c r="DC30" s="93"/>
      <c r="DD30" s="93"/>
      <c r="DE30" s="93"/>
      <c r="DF30" s="93"/>
      <c r="DG30" s="93"/>
      <c r="DH30" s="93"/>
    </row>
    <row r="31" spans="1:112" s="41" customFormat="1" ht="12.75" customHeight="1">
      <c r="A31" s="35"/>
      <c r="B31" s="46">
        <v>8</v>
      </c>
      <c r="C31" s="104"/>
      <c r="D31" s="131" t="s">
        <v>62</v>
      </c>
      <c r="E31" s="63"/>
      <c r="F31" s="64"/>
      <c r="G31" s="46"/>
      <c r="H31" s="63"/>
      <c r="I31" s="65"/>
      <c r="J31" s="65"/>
      <c r="K31" s="65"/>
      <c r="L31" s="65"/>
      <c r="M31" s="91"/>
      <c r="N31" s="91"/>
      <c r="O31" s="91"/>
      <c r="P31" s="91"/>
      <c r="Q31" s="195">
        <f>Q27-Q17</f>
        <v>0</v>
      </c>
      <c r="R31" s="91"/>
      <c r="S31" s="137"/>
      <c r="T31" s="137"/>
      <c r="U31" s="141"/>
      <c r="V31" s="141"/>
      <c r="W31" s="141"/>
      <c r="X31" s="141"/>
      <c r="Y31" s="141"/>
      <c r="Z31" s="141"/>
      <c r="AA31" s="137"/>
      <c r="AB31" s="137"/>
      <c r="AC31" s="91"/>
      <c r="AD31" s="91"/>
      <c r="AE31" s="91"/>
      <c r="AF31" s="91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Y31" s="93"/>
      <c r="CZ31" s="93"/>
      <c r="DA31" s="93"/>
      <c r="DB31" s="93"/>
      <c r="DC31" s="93"/>
      <c r="DD31" s="93"/>
      <c r="DE31" s="93"/>
      <c r="DF31" s="93"/>
      <c r="DG31" s="93"/>
      <c r="DH31" s="93"/>
    </row>
    <row r="32" spans="1:112" s="41" customFormat="1" ht="12.75" customHeight="1">
      <c r="A32" s="35"/>
      <c r="B32" s="46">
        <v>9</v>
      </c>
      <c r="C32" s="104"/>
      <c r="D32" s="66" t="s">
        <v>63</v>
      </c>
      <c r="E32" s="91"/>
      <c r="F32" s="250"/>
      <c r="G32" s="91"/>
      <c r="H32" s="91"/>
      <c r="I32" s="91"/>
      <c r="J32" s="91"/>
      <c r="K32" s="91"/>
      <c r="L32" s="91"/>
      <c r="M32" s="61"/>
      <c r="N32" s="91"/>
      <c r="O32" s="91"/>
      <c r="P32" s="91"/>
      <c r="Q32" s="193" t="b">
        <f>IFERROR(Q31=0,)</f>
        <v>1</v>
      </c>
      <c r="R32" s="91"/>
      <c r="S32" s="137"/>
      <c r="T32" s="137"/>
      <c r="U32" s="141"/>
      <c r="V32" s="141"/>
      <c r="W32" s="141"/>
      <c r="X32" s="141"/>
      <c r="Y32" s="141"/>
      <c r="Z32" s="141"/>
      <c r="AA32" s="137"/>
      <c r="AB32" s="137"/>
      <c r="AC32" s="91"/>
      <c r="AD32" s="91"/>
      <c r="AE32" s="91"/>
      <c r="AF32" s="91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61"/>
      <c r="CY32" s="93"/>
      <c r="CZ32" s="93"/>
      <c r="DA32" s="93"/>
      <c r="DB32" s="93"/>
      <c r="DC32" s="93"/>
      <c r="DD32" s="93"/>
      <c r="DE32" s="93"/>
      <c r="DF32" s="93"/>
      <c r="DG32" s="93"/>
      <c r="DH32" s="93"/>
    </row>
    <row r="33" spans="1:116" s="61" customFormat="1" ht="12.75" customHeight="1">
      <c r="A33" s="35"/>
      <c r="B33" s="46">
        <v>10</v>
      </c>
      <c r="C33" s="104"/>
      <c r="D33" s="131" t="s">
        <v>64</v>
      </c>
      <c r="F33" s="68"/>
      <c r="M33" s="91"/>
      <c r="N33" s="91"/>
      <c r="O33" s="91"/>
      <c r="P33" s="91"/>
      <c r="Q33" s="91"/>
      <c r="R33" s="91"/>
      <c r="S33" s="137"/>
      <c r="T33" s="137"/>
      <c r="U33" s="141"/>
      <c r="V33" s="141"/>
      <c r="W33" s="141"/>
      <c r="X33" s="141"/>
      <c r="Y33" s="141"/>
      <c r="Z33" s="141"/>
      <c r="AB33" s="91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41"/>
      <c r="CQ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</row>
    <row r="34" spans="1:116" s="41" customFormat="1" ht="12.75" customHeight="1">
      <c r="A34" s="35"/>
      <c r="B34" s="46">
        <v>11</v>
      </c>
      <c r="C34" s="104"/>
      <c r="D34" s="131" t="s">
        <v>65</v>
      </c>
      <c r="E34" s="91"/>
      <c r="F34" s="250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143"/>
      <c r="R34" s="91"/>
      <c r="S34" s="137"/>
      <c r="T34" s="137"/>
      <c r="U34" s="91"/>
      <c r="V34" s="91"/>
      <c r="W34" s="91"/>
      <c r="X34" s="91"/>
      <c r="Y34" s="91"/>
      <c r="Z34" s="91"/>
      <c r="AA34" s="91"/>
      <c r="AB34" s="91"/>
      <c r="AC34" s="144"/>
      <c r="AD34" s="144"/>
      <c r="AE34" s="144"/>
      <c r="AF34" s="144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</row>
    <row r="35" spans="1:116" s="41" customFormat="1" ht="12.75" customHeight="1">
      <c r="A35" s="35"/>
      <c r="B35" s="46">
        <v>12</v>
      </c>
      <c r="C35" s="104"/>
      <c r="D35" s="131" t="s">
        <v>66</v>
      </c>
      <c r="E35" s="91"/>
      <c r="F35" s="250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143"/>
      <c r="R35" s="91"/>
      <c r="S35" s="137"/>
      <c r="T35" s="137"/>
      <c r="U35" s="91"/>
      <c r="V35" s="91"/>
      <c r="W35" s="91"/>
      <c r="X35" s="91"/>
      <c r="Y35" s="91"/>
      <c r="Z35" s="91"/>
      <c r="AA35" s="91"/>
      <c r="AB35" s="91"/>
      <c r="AC35" s="144"/>
      <c r="AD35" s="144"/>
      <c r="AE35" s="144"/>
      <c r="AF35" s="144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</row>
    <row r="36" spans="1:116" s="41" customFormat="1" ht="12.75" customHeight="1">
      <c r="A36" s="35"/>
      <c r="B36" s="46">
        <v>13</v>
      </c>
      <c r="C36" s="104"/>
      <c r="D36" s="131" t="s">
        <v>67</v>
      </c>
      <c r="E36" s="91"/>
      <c r="F36" s="250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143"/>
      <c r="R36" s="91"/>
      <c r="S36" s="137"/>
      <c r="T36" s="137"/>
      <c r="U36" s="91"/>
      <c r="V36" s="91"/>
      <c r="W36" s="91"/>
      <c r="X36" s="91"/>
      <c r="Y36" s="91"/>
      <c r="Z36" s="91"/>
      <c r="AA36" s="91"/>
      <c r="AB36" s="91"/>
      <c r="AC36" s="144"/>
      <c r="AD36" s="144"/>
      <c r="AE36" s="144"/>
      <c r="AF36" s="144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</row>
    <row r="37" spans="1:116" s="41" customFormat="1" ht="12.75" customHeight="1">
      <c r="A37" s="35"/>
      <c r="B37" s="46">
        <v>14</v>
      </c>
      <c r="C37" s="178"/>
      <c r="D37" s="131" t="s">
        <v>121</v>
      </c>
      <c r="E37" s="91"/>
      <c r="F37" s="250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137"/>
      <c r="T37" s="137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</row>
    <row r="38" spans="1:116" s="41" customFormat="1" ht="12.75" customHeight="1">
      <c r="A38" s="35"/>
      <c r="E38" s="91"/>
      <c r="F38" s="250"/>
      <c r="G38" s="91"/>
      <c r="H38" s="91"/>
      <c r="I38" s="91"/>
      <c r="J38" s="91"/>
      <c r="K38" s="91"/>
      <c r="L38" s="91"/>
      <c r="M38" s="91"/>
      <c r="N38" s="91"/>
      <c r="O38" s="91"/>
      <c r="P38" s="145"/>
      <c r="Q38" s="116"/>
      <c r="R38" s="61"/>
      <c r="S38" s="137"/>
      <c r="T38" s="137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1"/>
    </row>
    <row r="39" spans="1:116" s="41" customFormat="1" ht="12.75" customHeight="1">
      <c r="A39" s="35"/>
      <c r="E39" s="91"/>
      <c r="F39" s="250"/>
      <c r="G39" s="91"/>
      <c r="H39" s="91"/>
      <c r="I39" s="91"/>
      <c r="J39" s="91"/>
      <c r="K39" s="91"/>
      <c r="L39" s="91"/>
      <c r="M39" s="91"/>
      <c r="N39" s="91"/>
      <c r="S39" s="137"/>
      <c r="T39" s="137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1"/>
    </row>
    <row r="40" spans="1:116" s="41" customFormat="1" ht="12.75" customHeight="1">
      <c r="A40" s="35"/>
      <c r="E40" s="91"/>
      <c r="F40" s="250"/>
      <c r="G40" s="91"/>
      <c r="H40" s="91"/>
      <c r="I40" s="91"/>
      <c r="J40" s="91"/>
      <c r="K40" s="91"/>
      <c r="L40" s="91"/>
      <c r="M40" s="91"/>
      <c r="N40" s="91"/>
      <c r="S40" s="72"/>
      <c r="T40" s="72"/>
      <c r="U40" s="146"/>
      <c r="V40" s="146"/>
      <c r="W40" s="146"/>
      <c r="X40" s="146"/>
      <c r="Y40" s="146"/>
      <c r="Z40" s="146"/>
      <c r="AA40" s="74"/>
      <c r="AB40" s="91"/>
      <c r="AC40" s="91"/>
      <c r="AD40" s="91"/>
      <c r="AE40" s="91"/>
      <c r="AF40" s="91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1"/>
    </row>
    <row r="41" spans="1:116" s="41" customFormat="1" ht="12.75" customHeight="1">
      <c r="A41" s="35"/>
      <c r="B41" s="46"/>
      <c r="C41" s="131"/>
      <c r="D41" s="75"/>
      <c r="E41" s="91"/>
      <c r="F41" s="250"/>
      <c r="G41" s="91"/>
      <c r="H41" s="91"/>
      <c r="I41" s="91"/>
      <c r="J41" s="91"/>
      <c r="K41" s="91"/>
      <c r="L41" s="91"/>
      <c r="M41" s="91"/>
      <c r="N41" s="91"/>
      <c r="S41" s="137"/>
      <c r="T41" s="137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1"/>
    </row>
    <row r="42" spans="1:116" ht="13.5" customHeight="1">
      <c r="D42" s="76"/>
      <c r="E42" s="250"/>
      <c r="G42" s="250"/>
      <c r="H42" s="146"/>
      <c r="I42" s="250"/>
      <c r="J42" s="147"/>
      <c r="K42" s="146"/>
      <c r="L42" s="74"/>
      <c r="M42" s="250"/>
      <c r="N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250"/>
      <c r="CQ42" s="250"/>
      <c r="CR42" s="250"/>
      <c r="CS42" s="250"/>
      <c r="CT42" s="250"/>
      <c r="CU42" s="250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</row>
    <row r="43" spans="1:116" ht="13.5" customHeight="1">
      <c r="E43" s="250"/>
      <c r="G43" s="250"/>
      <c r="H43" s="250"/>
      <c r="I43" s="250"/>
      <c r="J43" s="250"/>
      <c r="K43" s="250"/>
      <c r="L43" s="250"/>
      <c r="M43" s="250"/>
      <c r="N43" s="250"/>
      <c r="S43" s="148"/>
      <c r="T43" s="148"/>
      <c r="U43" s="149"/>
      <c r="V43" s="149"/>
      <c r="W43" s="149"/>
      <c r="X43" s="149"/>
      <c r="Y43" s="149"/>
      <c r="Z43" s="149"/>
      <c r="AA43" s="250"/>
      <c r="AB43" s="250"/>
      <c r="AC43" s="250"/>
      <c r="AD43" s="250"/>
      <c r="AE43" s="250"/>
      <c r="AF43" s="250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250"/>
      <c r="CQ43" s="250"/>
      <c r="CR43" s="250"/>
      <c r="CS43" s="250"/>
      <c r="CT43" s="250"/>
      <c r="CU43" s="250"/>
      <c r="CV43" s="250"/>
      <c r="CW43" s="250"/>
      <c r="CX43" s="250"/>
      <c r="CY43" s="93"/>
      <c r="CZ43" s="93"/>
      <c r="DA43" s="93"/>
      <c r="DB43" s="93"/>
      <c r="DC43" s="93"/>
      <c r="DD43" s="93"/>
      <c r="DE43" s="93"/>
      <c r="DF43" s="93"/>
      <c r="DG43" s="93"/>
      <c r="DH43" s="93"/>
    </row>
    <row r="44" spans="1:116" ht="13.5" customHeight="1">
      <c r="D44" s="76"/>
      <c r="E44" s="250"/>
      <c r="G44" s="250"/>
      <c r="H44" s="250"/>
      <c r="I44" s="250"/>
      <c r="J44" s="147"/>
      <c r="K44" s="150"/>
      <c r="L44" s="80"/>
      <c r="M44" s="250"/>
      <c r="N44" s="250"/>
      <c r="P44" s="250"/>
      <c r="R44" s="250"/>
      <c r="S44" s="81">
        <v>0.11250404566260058</v>
      </c>
      <c r="T44" s="81"/>
      <c r="U44" s="250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250"/>
      <c r="CQ44" s="250"/>
      <c r="CR44" s="250"/>
      <c r="CS44" s="250"/>
      <c r="CT44" s="250"/>
      <c r="CU44" s="250"/>
      <c r="CV44" s="250"/>
      <c r="CW44" s="250"/>
      <c r="CX44" s="250"/>
      <c r="CY44" s="93"/>
      <c r="CZ44" s="93"/>
      <c r="DA44" s="93"/>
      <c r="DB44" s="93"/>
      <c r="DC44" s="93"/>
      <c r="DD44" s="93"/>
      <c r="DE44" s="93"/>
      <c r="DF44" s="93"/>
      <c r="DG44" s="93"/>
      <c r="DH44" s="93"/>
    </row>
    <row r="45" spans="1:116" ht="13.5" customHeight="1">
      <c r="D45" s="76"/>
      <c r="E45" s="250"/>
      <c r="G45" s="250"/>
      <c r="H45" s="250"/>
      <c r="I45" s="250"/>
      <c r="J45" s="147"/>
      <c r="K45" s="150"/>
      <c r="L45" s="80"/>
      <c r="M45" s="250"/>
      <c r="N45" s="250"/>
      <c r="S45" s="81">
        <v>0.15091251121219593</v>
      </c>
      <c r="T45" s="81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250"/>
      <c r="CQ45" s="250"/>
      <c r="CR45" s="250"/>
      <c r="CS45" s="250"/>
      <c r="CT45" s="250"/>
      <c r="CU45" s="250"/>
      <c r="CV45" s="250"/>
      <c r="CW45" s="250"/>
      <c r="CX45" s="250"/>
      <c r="CY45" s="93"/>
      <c r="CZ45" s="93"/>
      <c r="DA45" s="93"/>
      <c r="DB45" s="93"/>
      <c r="DC45" s="93"/>
      <c r="DD45" s="93"/>
      <c r="DE45" s="93"/>
      <c r="DF45" s="93"/>
      <c r="DG45" s="93"/>
      <c r="DH45" s="93"/>
    </row>
    <row r="46" spans="1:116" ht="13.5" customHeight="1">
      <c r="D46" s="76"/>
      <c r="E46" s="250"/>
      <c r="G46" s="250"/>
      <c r="H46" s="250"/>
      <c r="I46" s="250"/>
      <c r="J46" s="147"/>
      <c r="K46" s="150"/>
      <c r="L46" s="80"/>
      <c r="M46" s="250"/>
      <c r="N46" s="250"/>
      <c r="O46" s="82"/>
      <c r="R46" s="72"/>
      <c r="S46" s="81">
        <v>0.40072463117223722</v>
      </c>
      <c r="T46" s="81"/>
      <c r="U46" s="250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250"/>
      <c r="CQ46" s="250"/>
      <c r="CR46" s="250"/>
      <c r="CS46" s="250"/>
      <c r="CT46" s="250"/>
      <c r="CU46" s="250"/>
      <c r="CV46" s="250"/>
      <c r="CW46" s="250"/>
      <c r="CX46" s="250"/>
      <c r="CY46" s="93"/>
      <c r="CZ46" s="93"/>
      <c r="DA46" s="93"/>
      <c r="DB46" s="93"/>
      <c r="DC46" s="93"/>
      <c r="DD46" s="93"/>
      <c r="DE46" s="93"/>
      <c r="DF46" s="93"/>
      <c r="DG46" s="93"/>
      <c r="DH46" s="93"/>
    </row>
    <row r="47" spans="1:116">
      <c r="P47" s="147"/>
      <c r="S47" s="35"/>
      <c r="T47" s="35"/>
    </row>
    <row r="48" spans="1:116" ht="13.5" customHeight="1">
      <c r="D48" s="250"/>
      <c r="E48" s="250"/>
      <c r="G48" s="250"/>
      <c r="H48" s="250"/>
      <c r="I48" s="250"/>
      <c r="J48" s="250"/>
      <c r="K48" s="150"/>
      <c r="L48" s="151"/>
      <c r="M48" s="250"/>
      <c r="N48" s="250"/>
      <c r="O48" s="250"/>
      <c r="P48" s="415"/>
      <c r="Q48" s="415"/>
      <c r="R48" s="152"/>
      <c r="S48" s="153"/>
      <c r="T48" s="153"/>
      <c r="U48" s="250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250"/>
      <c r="CQ48" s="250"/>
      <c r="CR48" s="250"/>
      <c r="CS48" s="250"/>
      <c r="CT48" s="250"/>
      <c r="CU48" s="250"/>
      <c r="CV48" s="250"/>
      <c r="CW48" s="250"/>
      <c r="CX48" s="250"/>
      <c r="CY48" s="93"/>
      <c r="CZ48" s="93"/>
      <c r="DA48" s="93"/>
      <c r="DB48" s="93"/>
      <c r="DC48" s="93"/>
      <c r="DD48" s="93"/>
      <c r="DE48" s="93"/>
      <c r="DF48" s="93"/>
      <c r="DG48" s="93"/>
      <c r="DH48" s="93"/>
    </row>
    <row r="49" spans="4:112" ht="13.5" customHeight="1">
      <c r="D49" s="250"/>
      <c r="E49" s="250"/>
      <c r="G49" s="250"/>
      <c r="H49" s="250"/>
      <c r="I49" s="250"/>
      <c r="J49" s="250"/>
      <c r="K49" s="150"/>
      <c r="L49" s="250"/>
      <c r="M49" s="250"/>
      <c r="N49" s="250"/>
      <c r="O49" s="250"/>
      <c r="P49" s="415"/>
      <c r="Q49" s="415"/>
      <c r="R49" s="152"/>
      <c r="S49" s="153"/>
      <c r="T49" s="153"/>
      <c r="U49" s="250"/>
      <c r="V49" s="250"/>
      <c r="W49" s="250"/>
      <c r="X49" s="250"/>
      <c r="Y49" s="250"/>
      <c r="Z49" s="250"/>
      <c r="AA49" s="250"/>
      <c r="AB49" s="250"/>
      <c r="AC49" s="250"/>
      <c r="AD49" s="250"/>
      <c r="AE49" s="250"/>
      <c r="AF49" s="250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250"/>
      <c r="CQ49" s="250"/>
      <c r="CR49" s="250"/>
      <c r="CS49" s="250"/>
      <c r="CT49" s="250"/>
      <c r="CU49" s="250"/>
      <c r="CV49" s="250"/>
      <c r="CW49" s="250"/>
      <c r="CX49" s="250"/>
      <c r="CY49" s="93"/>
      <c r="CZ49" s="93"/>
      <c r="DA49" s="93"/>
      <c r="DB49" s="93"/>
      <c r="DC49" s="93"/>
      <c r="DD49" s="93"/>
      <c r="DE49" s="93"/>
      <c r="DF49" s="93"/>
      <c r="DG49" s="93"/>
      <c r="DH49" s="93"/>
    </row>
    <row r="50" spans="4:112" ht="13.5" customHeight="1">
      <c r="D50" s="250"/>
      <c r="E50" s="250"/>
      <c r="G50" s="250"/>
      <c r="H50" s="250"/>
      <c r="I50" s="250"/>
      <c r="J50" s="250"/>
      <c r="K50" s="250"/>
      <c r="L50" s="250"/>
      <c r="M50" s="250"/>
      <c r="N50" s="250"/>
      <c r="O50" s="250"/>
      <c r="P50" s="415"/>
      <c r="Q50" s="415"/>
      <c r="R50" s="152"/>
      <c r="S50" s="153"/>
      <c r="T50" s="153"/>
      <c r="U50" s="250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250"/>
      <c r="CQ50" s="250"/>
      <c r="CR50" s="250"/>
      <c r="CS50" s="250"/>
      <c r="CT50" s="250"/>
      <c r="CU50" s="250"/>
      <c r="CV50" s="250"/>
      <c r="CW50" s="250"/>
      <c r="CX50" s="250"/>
      <c r="CY50" s="93"/>
      <c r="CZ50" s="93"/>
      <c r="DA50" s="93"/>
      <c r="DB50" s="93"/>
      <c r="DC50" s="93"/>
      <c r="DD50" s="93"/>
      <c r="DE50" s="93"/>
      <c r="DF50" s="93"/>
      <c r="DG50" s="93"/>
      <c r="DH50" s="93"/>
    </row>
    <row r="51" spans="4:112" ht="13.5" customHeight="1">
      <c r="D51" s="250"/>
      <c r="E51" s="250"/>
      <c r="G51" s="250"/>
      <c r="H51" s="250"/>
      <c r="I51" s="250"/>
      <c r="J51" s="250"/>
      <c r="K51" s="250"/>
      <c r="L51" s="250"/>
      <c r="M51" s="250"/>
      <c r="N51" s="250"/>
      <c r="O51" s="250"/>
      <c r="P51" s="415"/>
      <c r="Q51" s="415"/>
      <c r="R51" s="152"/>
      <c r="S51" s="153"/>
      <c r="T51" s="153"/>
      <c r="U51" s="250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5"/>
      <c r="CO51" s="115"/>
      <c r="CP51" s="250"/>
      <c r="CQ51" s="250"/>
      <c r="CR51" s="250"/>
      <c r="CS51" s="250"/>
      <c r="CT51" s="250"/>
      <c r="CU51" s="250"/>
      <c r="CV51" s="250"/>
      <c r="CW51" s="250"/>
      <c r="CX51" s="250"/>
      <c r="CY51" s="93"/>
      <c r="CZ51" s="93"/>
      <c r="DA51" s="93"/>
      <c r="DB51" s="93"/>
      <c r="DC51" s="93"/>
      <c r="DD51" s="93"/>
      <c r="DE51" s="93"/>
      <c r="DF51" s="93"/>
      <c r="DG51" s="93"/>
      <c r="DH51" s="93"/>
    </row>
    <row r="52" spans="4:112" ht="13.5" customHeight="1">
      <c r="D52" s="250"/>
      <c r="E52" s="250"/>
      <c r="G52" s="250"/>
      <c r="H52" s="250"/>
      <c r="I52" s="250"/>
      <c r="J52" s="250"/>
      <c r="K52" s="250"/>
      <c r="L52" s="250"/>
      <c r="M52" s="250"/>
      <c r="N52" s="250"/>
      <c r="O52" s="250"/>
      <c r="P52" s="415"/>
      <c r="Q52" s="415"/>
      <c r="R52" s="152"/>
      <c r="S52" s="153"/>
      <c r="T52" s="153"/>
      <c r="U52" s="250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0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250"/>
      <c r="CQ52" s="250"/>
      <c r="CR52" s="250"/>
      <c r="CS52" s="250"/>
      <c r="CT52" s="250"/>
      <c r="CU52" s="250"/>
      <c r="CV52" s="250"/>
      <c r="CW52" s="250"/>
      <c r="CX52" s="250"/>
      <c r="CY52" s="93"/>
      <c r="CZ52" s="93"/>
      <c r="DA52" s="93"/>
      <c r="DB52" s="93"/>
      <c r="DC52" s="93"/>
      <c r="DD52" s="93"/>
      <c r="DE52" s="93"/>
      <c r="DF52" s="93"/>
      <c r="DG52" s="93"/>
      <c r="DH52" s="93"/>
    </row>
    <row r="53" spans="4:112" ht="13.5" customHeight="1">
      <c r="D53" s="250"/>
      <c r="E53" s="250"/>
      <c r="G53" s="250"/>
      <c r="H53" s="250"/>
      <c r="I53" s="250"/>
      <c r="J53" s="250"/>
      <c r="K53" s="250"/>
      <c r="L53" s="250"/>
      <c r="M53" s="250"/>
      <c r="N53" s="250"/>
      <c r="O53" s="250"/>
      <c r="P53" s="415"/>
      <c r="Q53" s="415"/>
      <c r="R53" s="152"/>
      <c r="S53" s="153"/>
      <c r="T53" s="153"/>
      <c r="U53" s="250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250"/>
      <c r="CQ53" s="250"/>
      <c r="CR53" s="250"/>
      <c r="CS53" s="250"/>
      <c r="CT53" s="250"/>
      <c r="CU53" s="250"/>
      <c r="CV53" s="250"/>
      <c r="CW53" s="250"/>
      <c r="CX53" s="250"/>
      <c r="CY53" s="93"/>
      <c r="CZ53" s="93"/>
      <c r="DA53" s="93"/>
      <c r="DB53" s="93"/>
      <c r="DC53" s="93"/>
      <c r="DD53" s="93"/>
      <c r="DE53" s="93"/>
      <c r="DF53" s="93"/>
      <c r="DG53" s="93"/>
      <c r="DH53" s="93"/>
    </row>
    <row r="54" spans="4:112" ht="13.5" customHeight="1">
      <c r="D54" s="250"/>
      <c r="E54" s="250"/>
      <c r="G54" s="250"/>
      <c r="H54" s="250"/>
      <c r="I54" s="250"/>
      <c r="J54" s="250"/>
      <c r="K54" s="250"/>
      <c r="L54" s="250"/>
      <c r="M54" s="250"/>
      <c r="N54" s="250"/>
      <c r="O54" s="250"/>
      <c r="P54" s="82"/>
      <c r="R54" s="152"/>
      <c r="S54" s="85"/>
      <c r="T54" s="85"/>
      <c r="U54" s="250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250"/>
      <c r="CQ54" s="250"/>
      <c r="CR54" s="250"/>
      <c r="CS54" s="250"/>
      <c r="CT54" s="250"/>
      <c r="CU54" s="250"/>
      <c r="CV54" s="250"/>
      <c r="CW54" s="250"/>
      <c r="CX54" s="250"/>
      <c r="CY54" s="93"/>
      <c r="CZ54" s="93"/>
      <c r="DA54" s="93"/>
      <c r="DB54" s="93"/>
      <c r="DC54" s="93"/>
      <c r="DD54" s="93"/>
      <c r="DE54" s="93"/>
      <c r="DF54" s="93"/>
      <c r="DG54" s="93"/>
      <c r="DH54" s="93"/>
    </row>
    <row r="55" spans="4:112" ht="13.5" customHeight="1">
      <c r="D55" s="250"/>
      <c r="E55" s="250"/>
      <c r="G55" s="250"/>
      <c r="H55" s="250"/>
      <c r="I55" s="250"/>
      <c r="J55" s="250"/>
      <c r="K55" s="250"/>
      <c r="L55" s="250"/>
      <c r="M55" s="250"/>
      <c r="N55" s="250"/>
      <c r="O55" s="250"/>
      <c r="P55" s="416"/>
      <c r="Q55" s="416"/>
      <c r="R55" s="152"/>
      <c r="S55" s="134"/>
      <c r="T55" s="134"/>
      <c r="U55" s="250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0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  <c r="CL55" s="115"/>
      <c r="CM55" s="115"/>
      <c r="CN55" s="115"/>
      <c r="CO55" s="115"/>
      <c r="CP55" s="250"/>
      <c r="CQ55" s="250"/>
      <c r="CR55" s="250"/>
      <c r="CS55" s="250"/>
      <c r="CT55" s="250"/>
      <c r="CU55" s="250"/>
      <c r="CV55" s="250"/>
      <c r="CW55" s="250"/>
      <c r="CX55" s="250"/>
      <c r="CY55" s="93"/>
      <c r="CZ55" s="93"/>
      <c r="DA55" s="93"/>
      <c r="DB55" s="93"/>
      <c r="DC55" s="93"/>
      <c r="DD55" s="93"/>
      <c r="DE55" s="93"/>
      <c r="DF55" s="93"/>
      <c r="DG55" s="93"/>
      <c r="DH55" s="93"/>
    </row>
    <row r="56" spans="4:112" ht="13.5" customHeight="1">
      <c r="D56" s="250"/>
      <c r="E56" s="250"/>
      <c r="G56" s="250"/>
      <c r="H56" s="250"/>
      <c r="I56" s="250"/>
      <c r="J56" s="250"/>
      <c r="K56" s="250"/>
      <c r="L56" s="250"/>
      <c r="M56" s="250"/>
      <c r="N56" s="250"/>
      <c r="O56" s="250"/>
      <c r="S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  <c r="CL56" s="115"/>
      <c r="CM56" s="115"/>
      <c r="CN56" s="115"/>
      <c r="CO56" s="115"/>
      <c r="CP56" s="250"/>
      <c r="CQ56" s="250"/>
      <c r="CR56" s="250"/>
      <c r="CS56" s="250"/>
      <c r="CT56" s="250"/>
      <c r="CU56" s="250"/>
      <c r="CV56" s="250"/>
      <c r="CW56" s="250"/>
      <c r="CX56" s="250"/>
      <c r="CY56" s="93"/>
      <c r="CZ56" s="93"/>
      <c r="DA56" s="93"/>
      <c r="DB56" s="93"/>
      <c r="DC56" s="93"/>
      <c r="DD56" s="93"/>
      <c r="DE56" s="93"/>
      <c r="DF56" s="93"/>
      <c r="DG56" s="93"/>
      <c r="DH56" s="93"/>
    </row>
    <row r="57" spans="4:112" ht="13.5" customHeight="1">
      <c r="D57" s="250"/>
      <c r="E57" s="250"/>
      <c r="G57" s="250"/>
      <c r="H57" s="250"/>
      <c r="I57" s="250"/>
      <c r="J57" s="250"/>
      <c r="K57" s="250"/>
      <c r="L57" s="250"/>
      <c r="M57" s="250"/>
      <c r="N57" s="250"/>
      <c r="O57" s="250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115"/>
      <c r="BT57" s="115"/>
      <c r="BU57" s="115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  <c r="CI57" s="115"/>
      <c r="CJ57" s="115"/>
      <c r="CK57" s="115"/>
      <c r="CL57" s="115"/>
      <c r="CM57" s="115"/>
      <c r="CN57" s="115"/>
      <c r="CO57" s="115"/>
      <c r="CP57" s="250"/>
      <c r="CQ57" s="250"/>
      <c r="CR57" s="250"/>
      <c r="CS57" s="250"/>
      <c r="CT57" s="250"/>
      <c r="CU57" s="250"/>
      <c r="CV57" s="250"/>
      <c r="CW57" s="250"/>
      <c r="CX57" s="250"/>
      <c r="CY57" s="93"/>
      <c r="CZ57" s="93"/>
      <c r="DA57" s="93"/>
      <c r="DB57" s="93"/>
      <c r="DC57" s="93"/>
      <c r="DD57" s="93"/>
      <c r="DE57" s="93"/>
      <c r="DF57" s="93"/>
      <c r="DG57" s="93"/>
      <c r="DH57" s="93"/>
    </row>
    <row r="58" spans="4:112" ht="13.5" customHeight="1">
      <c r="D58" s="250"/>
      <c r="E58" s="250"/>
      <c r="G58" s="250"/>
      <c r="H58" s="250"/>
      <c r="I58" s="250"/>
      <c r="J58" s="250"/>
      <c r="K58" s="250"/>
      <c r="L58" s="250"/>
      <c r="M58" s="250"/>
      <c r="N58" s="250"/>
      <c r="O58" s="250"/>
      <c r="S58" s="250"/>
      <c r="T58" s="250"/>
      <c r="U58" s="250"/>
      <c r="V58" s="250"/>
      <c r="W58" s="250"/>
      <c r="X58" s="250"/>
      <c r="Y58" s="250"/>
      <c r="Z58" s="250"/>
      <c r="AA58" s="250"/>
      <c r="AB58" s="250"/>
      <c r="AC58" s="250"/>
      <c r="AD58" s="250"/>
      <c r="AE58" s="250"/>
      <c r="AF58" s="250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250"/>
      <c r="CQ58" s="250"/>
      <c r="CR58" s="250"/>
      <c r="CS58" s="250"/>
      <c r="CT58" s="250"/>
      <c r="CU58" s="250"/>
      <c r="CV58" s="250"/>
      <c r="CW58" s="250"/>
      <c r="CX58" s="250"/>
      <c r="CY58" s="93"/>
      <c r="CZ58" s="93"/>
      <c r="DA58" s="93"/>
      <c r="DB58" s="93"/>
      <c r="DC58" s="93"/>
      <c r="DD58" s="93"/>
      <c r="DE58" s="93"/>
      <c r="DF58" s="93"/>
      <c r="DG58" s="93"/>
      <c r="DH58" s="93"/>
    </row>
    <row r="59" spans="4:112" ht="13.5" customHeight="1">
      <c r="D59" s="250"/>
      <c r="E59" s="250"/>
      <c r="G59" s="250"/>
      <c r="H59" s="250"/>
      <c r="I59" s="250"/>
      <c r="J59" s="250"/>
      <c r="K59" s="250"/>
      <c r="L59" s="250"/>
      <c r="M59" s="250"/>
      <c r="N59" s="250"/>
      <c r="O59" s="250"/>
      <c r="S59" s="250"/>
      <c r="T59" s="250"/>
      <c r="U59" s="250"/>
      <c r="V59" s="250"/>
      <c r="W59" s="250"/>
      <c r="X59" s="250"/>
      <c r="Y59" s="250"/>
      <c r="Z59" s="250"/>
      <c r="AA59" s="250"/>
      <c r="AB59" s="250"/>
      <c r="AC59" s="250"/>
      <c r="AD59" s="250"/>
      <c r="AE59" s="250"/>
      <c r="AF59" s="250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250"/>
      <c r="CQ59" s="250"/>
      <c r="CR59" s="250"/>
      <c r="CS59" s="250"/>
      <c r="CT59" s="250"/>
      <c r="CU59" s="250"/>
      <c r="CV59" s="250"/>
      <c r="CW59" s="250"/>
      <c r="CX59" s="250"/>
      <c r="CY59" s="93"/>
      <c r="CZ59" s="93"/>
      <c r="DA59" s="93"/>
      <c r="DB59" s="93"/>
      <c r="DC59" s="93"/>
      <c r="DD59" s="93"/>
      <c r="DE59" s="93"/>
      <c r="DF59" s="93"/>
      <c r="DG59" s="93"/>
      <c r="DH59" s="93"/>
    </row>
    <row r="60" spans="4:112" ht="13.5" customHeight="1">
      <c r="D60" s="250"/>
      <c r="E60" s="250"/>
      <c r="G60" s="250"/>
      <c r="H60" s="250"/>
      <c r="I60" s="250"/>
      <c r="J60" s="250"/>
      <c r="K60" s="250"/>
      <c r="L60" s="250"/>
      <c r="M60" s="250"/>
      <c r="N60" s="250"/>
      <c r="O60" s="250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115"/>
      <c r="CG60" s="115"/>
      <c r="CH60" s="115"/>
      <c r="CI60" s="115"/>
      <c r="CJ60" s="115"/>
      <c r="CK60" s="115"/>
      <c r="CL60" s="115"/>
      <c r="CM60" s="115"/>
      <c r="CN60" s="115"/>
      <c r="CO60" s="115"/>
      <c r="CP60" s="250"/>
      <c r="CQ60" s="250"/>
      <c r="CR60" s="250"/>
      <c r="CS60" s="250"/>
      <c r="CT60" s="250"/>
      <c r="CU60" s="250"/>
      <c r="CV60" s="250"/>
      <c r="CW60" s="250"/>
      <c r="CX60" s="250"/>
      <c r="CY60" s="93"/>
      <c r="CZ60" s="93"/>
      <c r="DA60" s="93"/>
      <c r="DB60" s="93"/>
      <c r="DC60" s="93"/>
      <c r="DD60" s="93"/>
      <c r="DE60" s="93"/>
      <c r="DF60" s="93"/>
      <c r="DG60" s="93"/>
      <c r="DH60" s="93"/>
    </row>
    <row r="61" spans="4:112" ht="13.5" customHeight="1">
      <c r="D61" s="250"/>
      <c r="E61" s="250"/>
      <c r="G61" s="250"/>
      <c r="H61" s="250"/>
      <c r="I61" s="250"/>
      <c r="J61" s="250"/>
      <c r="K61" s="250"/>
      <c r="L61" s="250"/>
      <c r="M61" s="250"/>
      <c r="N61" s="250"/>
      <c r="O61" s="250"/>
      <c r="S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250"/>
      <c r="AD61" s="250"/>
      <c r="AE61" s="250"/>
      <c r="AF61" s="250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115"/>
      <c r="CG61" s="115"/>
      <c r="CH61" s="115"/>
      <c r="CI61" s="115"/>
      <c r="CJ61" s="115"/>
      <c r="CK61" s="115"/>
      <c r="CL61" s="115"/>
      <c r="CM61" s="115"/>
      <c r="CN61" s="115"/>
      <c r="CO61" s="115"/>
      <c r="CP61" s="250"/>
      <c r="CQ61" s="250"/>
      <c r="CR61" s="250"/>
      <c r="CS61" s="250"/>
      <c r="CT61" s="250"/>
      <c r="CU61" s="250"/>
      <c r="CV61" s="250"/>
      <c r="CW61" s="250"/>
      <c r="CX61" s="250"/>
      <c r="CY61" s="93"/>
      <c r="CZ61" s="93"/>
      <c r="DA61" s="93"/>
      <c r="DB61" s="93"/>
      <c r="DC61" s="93"/>
      <c r="DD61" s="93"/>
      <c r="DE61" s="93"/>
      <c r="DF61" s="93"/>
      <c r="DG61" s="93"/>
      <c r="DH61" s="93"/>
    </row>
    <row r="62" spans="4:112" ht="13.5" customHeight="1">
      <c r="D62" s="250"/>
      <c r="E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250"/>
      <c r="AD62" s="250"/>
      <c r="AE62" s="250"/>
      <c r="AF62" s="250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250"/>
      <c r="CQ62" s="250"/>
      <c r="CR62" s="250"/>
      <c r="CS62" s="250"/>
      <c r="CT62" s="250"/>
      <c r="CU62" s="250"/>
      <c r="CV62" s="250"/>
      <c r="CW62" s="250"/>
      <c r="CX62" s="250"/>
      <c r="CY62" s="93"/>
      <c r="CZ62" s="93"/>
      <c r="DA62" s="93"/>
      <c r="DB62" s="93"/>
      <c r="DC62" s="93"/>
      <c r="DD62" s="93"/>
      <c r="DE62" s="93"/>
      <c r="DF62" s="93"/>
      <c r="DG62" s="93"/>
      <c r="DH62" s="93"/>
    </row>
    <row r="63" spans="4:112" ht="13.5" customHeight="1">
      <c r="D63" s="250"/>
      <c r="E63" s="250"/>
      <c r="G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15"/>
      <c r="CG63" s="115"/>
      <c r="CH63" s="115"/>
      <c r="CI63" s="115"/>
      <c r="CJ63" s="115"/>
      <c r="CK63" s="115"/>
      <c r="CL63" s="115"/>
      <c r="CM63" s="115"/>
      <c r="CN63" s="115"/>
      <c r="CO63" s="115"/>
      <c r="CP63" s="250"/>
      <c r="CQ63" s="250"/>
      <c r="CR63" s="250"/>
      <c r="CS63" s="250"/>
      <c r="CT63" s="250"/>
      <c r="CU63" s="250"/>
      <c r="CV63" s="250"/>
      <c r="CW63" s="250"/>
      <c r="CX63" s="250"/>
      <c r="CY63" s="93"/>
      <c r="CZ63" s="93"/>
      <c r="DA63" s="93"/>
      <c r="DB63" s="93"/>
      <c r="DC63" s="93"/>
      <c r="DD63" s="93"/>
      <c r="DE63" s="93"/>
      <c r="DF63" s="93"/>
      <c r="DG63" s="93"/>
      <c r="DH63" s="93"/>
    </row>
    <row r="64" spans="4:112" ht="13.5" customHeight="1">
      <c r="D64" s="250"/>
      <c r="E64" s="250"/>
      <c r="G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  <c r="CF64" s="115"/>
      <c r="CG64" s="115"/>
      <c r="CH64" s="115"/>
      <c r="CI64" s="115"/>
      <c r="CJ64" s="115"/>
      <c r="CK64" s="115"/>
      <c r="CL64" s="115"/>
      <c r="CM64" s="115"/>
      <c r="CN64" s="115"/>
      <c r="CO64" s="115"/>
      <c r="CP64" s="250"/>
      <c r="CQ64" s="250"/>
      <c r="CR64" s="250"/>
      <c r="CS64" s="250"/>
      <c r="CT64" s="250"/>
      <c r="CU64" s="250"/>
      <c r="CV64" s="250"/>
      <c r="CW64" s="250"/>
      <c r="CX64" s="250"/>
      <c r="CY64" s="93"/>
      <c r="CZ64" s="93"/>
      <c r="DA64" s="93"/>
      <c r="DB64" s="93"/>
      <c r="DC64" s="93"/>
      <c r="DD64" s="93"/>
      <c r="DE64" s="93"/>
      <c r="DF64" s="93"/>
      <c r="DG64" s="93"/>
      <c r="DH64" s="93"/>
    </row>
    <row r="65" spans="4:112" ht="13.5" customHeight="1">
      <c r="D65" s="250"/>
      <c r="E65" s="250"/>
      <c r="G65" s="250"/>
      <c r="H65" s="250"/>
      <c r="I65" s="250"/>
      <c r="J65" s="250"/>
      <c r="K65" s="250"/>
      <c r="L65" s="250"/>
      <c r="M65" s="250"/>
      <c r="N65" s="250"/>
      <c r="O65" s="250"/>
      <c r="U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  <c r="BQ65" s="115"/>
      <c r="BR65" s="115"/>
      <c r="BS65" s="115"/>
      <c r="BT65" s="115"/>
      <c r="BU65" s="115"/>
      <c r="BV65" s="115"/>
      <c r="BW65" s="115"/>
      <c r="BX65" s="115"/>
      <c r="BY65" s="115"/>
      <c r="BZ65" s="115"/>
      <c r="CA65" s="115"/>
      <c r="CB65" s="115"/>
      <c r="CC65" s="115"/>
      <c r="CD65" s="115"/>
      <c r="CE65" s="115"/>
      <c r="CF65" s="115"/>
      <c r="CG65" s="115"/>
      <c r="CH65" s="115"/>
      <c r="CI65" s="115"/>
      <c r="CJ65" s="115"/>
      <c r="CK65" s="115"/>
      <c r="CL65" s="115"/>
      <c r="CM65" s="115"/>
      <c r="CN65" s="115"/>
      <c r="CO65" s="115"/>
      <c r="CP65" s="250"/>
      <c r="CQ65" s="250"/>
      <c r="CR65" s="250"/>
      <c r="CS65" s="250"/>
      <c r="CT65" s="250"/>
      <c r="CU65" s="250"/>
      <c r="CV65" s="250"/>
      <c r="CW65" s="250"/>
      <c r="CX65" s="250"/>
      <c r="CY65" s="93"/>
      <c r="CZ65" s="93"/>
      <c r="DA65" s="93"/>
      <c r="DB65" s="93"/>
      <c r="DC65" s="93"/>
      <c r="DD65" s="93"/>
      <c r="DE65" s="93"/>
      <c r="DF65" s="93"/>
      <c r="DG65" s="93"/>
      <c r="DH65" s="93"/>
    </row>
    <row r="66" spans="4:112" ht="13.5" customHeight="1">
      <c r="D66" s="250"/>
      <c r="E66" s="250"/>
      <c r="G66" s="250"/>
      <c r="H66" s="250"/>
      <c r="I66" s="250"/>
      <c r="J66" s="250"/>
      <c r="K66" s="250"/>
      <c r="L66" s="250"/>
      <c r="M66" s="250"/>
      <c r="N66" s="250"/>
      <c r="O66" s="250"/>
      <c r="U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  <c r="AF66" s="250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250"/>
      <c r="CQ66" s="250"/>
      <c r="CR66" s="250"/>
      <c r="CS66" s="250"/>
      <c r="CT66" s="250"/>
      <c r="CU66" s="250"/>
      <c r="CV66" s="250"/>
      <c r="CW66" s="250"/>
      <c r="CX66" s="250"/>
      <c r="CY66" s="93"/>
      <c r="CZ66" s="93"/>
      <c r="DA66" s="93"/>
      <c r="DB66" s="93"/>
      <c r="DC66" s="93"/>
      <c r="DD66" s="93"/>
      <c r="DE66" s="93"/>
      <c r="DF66" s="93"/>
      <c r="DG66" s="93"/>
      <c r="DH66" s="93"/>
    </row>
    <row r="67" spans="4:112" ht="13.5" customHeight="1">
      <c r="D67" s="250"/>
      <c r="E67" s="250"/>
      <c r="G67" s="250"/>
      <c r="H67" s="250"/>
      <c r="I67" s="250"/>
      <c r="J67" s="250"/>
      <c r="K67" s="250"/>
      <c r="L67" s="250"/>
      <c r="M67" s="250"/>
      <c r="N67" s="250"/>
      <c r="O67" s="250"/>
      <c r="U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5"/>
      <c r="BI67" s="115"/>
      <c r="BJ67" s="115"/>
      <c r="BK67" s="115"/>
      <c r="BL67" s="115"/>
      <c r="BM67" s="115"/>
      <c r="BN67" s="115"/>
      <c r="BO67" s="115"/>
      <c r="BP67" s="115"/>
      <c r="BQ67" s="115"/>
      <c r="BR67" s="115"/>
      <c r="BS67" s="115"/>
      <c r="BT67" s="115"/>
      <c r="BU67" s="115"/>
      <c r="BV67" s="115"/>
      <c r="BW67" s="115"/>
      <c r="BX67" s="115"/>
      <c r="BY67" s="115"/>
      <c r="BZ67" s="115"/>
      <c r="CA67" s="115"/>
      <c r="CB67" s="115"/>
      <c r="CC67" s="115"/>
      <c r="CD67" s="115"/>
      <c r="CE67" s="115"/>
      <c r="CF67" s="115"/>
      <c r="CG67" s="115"/>
      <c r="CH67" s="115"/>
      <c r="CI67" s="115"/>
      <c r="CJ67" s="115"/>
      <c r="CK67" s="115"/>
      <c r="CL67" s="115"/>
      <c r="CM67" s="115"/>
      <c r="CN67" s="115"/>
      <c r="CO67" s="115"/>
      <c r="CP67" s="250"/>
      <c r="CQ67" s="250"/>
      <c r="CR67" s="250"/>
      <c r="CS67" s="250"/>
      <c r="CT67" s="250"/>
      <c r="CU67" s="250"/>
      <c r="CV67" s="250"/>
      <c r="CW67" s="250"/>
      <c r="CX67" s="250"/>
      <c r="CY67" s="93"/>
      <c r="CZ67" s="93"/>
      <c r="DA67" s="93"/>
      <c r="DB67" s="93"/>
      <c r="DC67" s="93"/>
      <c r="DD67" s="93"/>
      <c r="DE67" s="93"/>
      <c r="DF67" s="93"/>
      <c r="DG67" s="93"/>
      <c r="DH67" s="93"/>
    </row>
    <row r="68" spans="4:112" ht="13.5" customHeight="1">
      <c r="D68" s="250"/>
      <c r="E68" s="250"/>
      <c r="G68" s="250"/>
      <c r="H68" s="250"/>
      <c r="I68" s="250"/>
      <c r="J68" s="250"/>
      <c r="K68" s="250"/>
      <c r="L68" s="250"/>
      <c r="M68" s="250"/>
      <c r="N68" s="250"/>
      <c r="O68" s="250"/>
      <c r="U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0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  <c r="BW68" s="115"/>
      <c r="BX68" s="115"/>
      <c r="BY68" s="115"/>
      <c r="BZ68" s="115"/>
      <c r="CA68" s="115"/>
      <c r="CB68" s="115"/>
      <c r="CC68" s="115"/>
      <c r="CD68" s="115"/>
      <c r="CE68" s="115"/>
      <c r="CF68" s="115"/>
      <c r="CG68" s="115"/>
      <c r="CH68" s="115"/>
      <c r="CI68" s="115"/>
      <c r="CJ68" s="115"/>
      <c r="CK68" s="115"/>
      <c r="CL68" s="115"/>
      <c r="CM68" s="115"/>
      <c r="CN68" s="115"/>
      <c r="CO68" s="115"/>
      <c r="CP68" s="250"/>
      <c r="CQ68" s="250"/>
      <c r="CR68" s="250"/>
      <c r="CS68" s="250"/>
      <c r="CT68" s="250"/>
      <c r="CU68" s="250"/>
      <c r="CV68" s="250"/>
      <c r="CW68" s="250"/>
      <c r="CX68" s="250"/>
      <c r="CY68" s="93"/>
      <c r="CZ68" s="93"/>
      <c r="DA68" s="93"/>
      <c r="DB68" s="93"/>
      <c r="DC68" s="93"/>
      <c r="DD68" s="93"/>
      <c r="DE68" s="93"/>
      <c r="DF68" s="93"/>
      <c r="DG68" s="93"/>
      <c r="DH68" s="93"/>
    </row>
    <row r="69" spans="4:112" ht="13.5" customHeight="1">
      <c r="D69" s="250"/>
      <c r="E69" s="250"/>
      <c r="G69" s="250"/>
      <c r="H69" s="250"/>
      <c r="I69" s="250"/>
      <c r="J69" s="250"/>
      <c r="K69" s="250"/>
      <c r="L69" s="250"/>
      <c r="M69" s="250"/>
      <c r="N69" s="250"/>
      <c r="O69" s="250"/>
      <c r="U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15"/>
      <c r="BK69" s="115"/>
      <c r="BL69" s="115"/>
      <c r="BM69" s="115"/>
      <c r="BN69" s="115"/>
      <c r="BO69" s="115"/>
      <c r="BP69" s="115"/>
      <c r="BQ69" s="115"/>
      <c r="BR69" s="115"/>
      <c r="BS69" s="115"/>
      <c r="BT69" s="115"/>
      <c r="BU69" s="115"/>
      <c r="BV69" s="115"/>
      <c r="BW69" s="115"/>
      <c r="BX69" s="115"/>
      <c r="BY69" s="115"/>
      <c r="BZ69" s="115"/>
      <c r="CA69" s="115"/>
      <c r="CB69" s="115"/>
      <c r="CC69" s="115"/>
      <c r="CD69" s="115"/>
      <c r="CE69" s="115"/>
      <c r="CF69" s="115"/>
      <c r="CG69" s="115"/>
      <c r="CH69" s="115"/>
      <c r="CI69" s="115"/>
      <c r="CJ69" s="115"/>
      <c r="CK69" s="115"/>
      <c r="CL69" s="115"/>
      <c r="CM69" s="115"/>
      <c r="CN69" s="115"/>
      <c r="CO69" s="115"/>
      <c r="CP69" s="250"/>
      <c r="CQ69" s="250"/>
      <c r="CR69" s="250"/>
      <c r="CS69" s="250"/>
      <c r="CT69" s="250"/>
      <c r="CU69" s="250"/>
      <c r="CV69" s="250"/>
      <c r="CW69" s="250"/>
      <c r="CX69" s="250"/>
      <c r="CY69" s="93"/>
      <c r="CZ69" s="93"/>
      <c r="DA69" s="93"/>
      <c r="DB69" s="93"/>
      <c r="DC69" s="93"/>
      <c r="DD69" s="93"/>
      <c r="DE69" s="93"/>
      <c r="DF69" s="93"/>
      <c r="DG69" s="93"/>
      <c r="DH69" s="93"/>
    </row>
    <row r="70" spans="4:112" ht="13.5" customHeight="1">
      <c r="D70" s="250"/>
      <c r="E70" s="250"/>
      <c r="G70" s="250"/>
      <c r="H70" s="250"/>
      <c r="I70" s="250"/>
      <c r="J70" s="250"/>
      <c r="K70" s="250"/>
      <c r="L70" s="250"/>
      <c r="M70" s="250"/>
      <c r="N70" s="250"/>
      <c r="O70" s="250"/>
      <c r="U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0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5"/>
      <c r="BJ70" s="115"/>
      <c r="BK70" s="115"/>
      <c r="BL70" s="115"/>
      <c r="BM70" s="115"/>
      <c r="BN70" s="115"/>
      <c r="BO70" s="115"/>
      <c r="BP70" s="115"/>
      <c r="BQ70" s="115"/>
      <c r="BR70" s="115"/>
      <c r="BS70" s="115"/>
      <c r="BT70" s="115"/>
      <c r="BU70" s="115"/>
      <c r="BV70" s="115"/>
      <c r="BW70" s="115"/>
      <c r="BX70" s="115"/>
      <c r="BY70" s="115"/>
      <c r="BZ70" s="115"/>
      <c r="CA70" s="115"/>
      <c r="CB70" s="115"/>
      <c r="CC70" s="115"/>
      <c r="CD70" s="115"/>
      <c r="CE70" s="115"/>
      <c r="CF70" s="115"/>
      <c r="CG70" s="115"/>
      <c r="CH70" s="115"/>
      <c r="CI70" s="115"/>
      <c r="CJ70" s="115"/>
      <c r="CK70" s="115"/>
      <c r="CL70" s="115"/>
      <c r="CM70" s="115"/>
      <c r="CN70" s="115"/>
      <c r="CO70" s="115"/>
      <c r="CP70" s="250"/>
      <c r="CQ70" s="250"/>
      <c r="CR70" s="250"/>
      <c r="CS70" s="250"/>
      <c r="CT70" s="250"/>
      <c r="CU70" s="250"/>
      <c r="CV70" s="250"/>
      <c r="CW70" s="250"/>
      <c r="CX70" s="250"/>
      <c r="CY70" s="93"/>
      <c r="CZ70" s="93"/>
      <c r="DA70" s="93"/>
      <c r="DB70" s="93"/>
      <c r="DC70" s="93"/>
      <c r="DD70" s="93"/>
      <c r="DE70" s="93"/>
      <c r="DF70" s="93"/>
      <c r="DG70" s="93"/>
      <c r="DH70" s="93"/>
    </row>
    <row r="71" spans="4:112" ht="13.5" customHeight="1">
      <c r="D71" s="250"/>
      <c r="E71" s="250"/>
      <c r="G71" s="250"/>
      <c r="H71" s="250"/>
      <c r="I71" s="250"/>
      <c r="J71" s="250"/>
      <c r="K71" s="250"/>
      <c r="L71" s="250"/>
      <c r="M71" s="250"/>
      <c r="N71" s="250"/>
      <c r="O71" s="250"/>
      <c r="U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5"/>
      <c r="BI71" s="115"/>
      <c r="BJ71" s="115"/>
      <c r="BK71" s="115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5"/>
      <c r="BW71" s="115"/>
      <c r="BX71" s="115"/>
      <c r="BY71" s="115"/>
      <c r="BZ71" s="115"/>
      <c r="CA71" s="115"/>
      <c r="CB71" s="115"/>
      <c r="CC71" s="115"/>
      <c r="CD71" s="115"/>
      <c r="CE71" s="115"/>
      <c r="CF71" s="115"/>
      <c r="CG71" s="115"/>
      <c r="CH71" s="115"/>
      <c r="CI71" s="115"/>
      <c r="CJ71" s="115"/>
      <c r="CK71" s="115"/>
      <c r="CL71" s="115"/>
      <c r="CM71" s="115"/>
      <c r="CN71" s="115"/>
      <c r="CO71" s="115"/>
      <c r="CP71" s="250"/>
      <c r="CQ71" s="250"/>
      <c r="CR71" s="250"/>
      <c r="CS71" s="250"/>
      <c r="CT71" s="250"/>
      <c r="CU71" s="250"/>
      <c r="CV71" s="250"/>
      <c r="CW71" s="250"/>
      <c r="CX71" s="250"/>
      <c r="CY71" s="93"/>
      <c r="CZ71" s="93"/>
      <c r="DA71" s="93"/>
      <c r="DB71" s="93"/>
      <c r="DC71" s="93"/>
      <c r="DD71" s="93"/>
      <c r="DE71" s="93"/>
      <c r="DF71" s="93"/>
      <c r="DG71" s="93"/>
      <c r="DH71" s="93"/>
    </row>
    <row r="72" spans="4:112" ht="13.5" customHeight="1">
      <c r="D72" s="250"/>
      <c r="E72" s="250"/>
      <c r="G72" s="250"/>
      <c r="H72" s="250"/>
      <c r="I72" s="250"/>
      <c r="J72" s="250"/>
      <c r="K72" s="250"/>
      <c r="L72" s="250"/>
      <c r="M72" s="250"/>
      <c r="N72" s="250"/>
      <c r="O72" s="250"/>
      <c r="U72" s="250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  <c r="BK72" s="115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5"/>
      <c r="BW72" s="115"/>
      <c r="BX72" s="115"/>
      <c r="BY72" s="115"/>
      <c r="BZ72" s="115"/>
      <c r="CA72" s="115"/>
      <c r="CB72" s="115"/>
      <c r="CC72" s="115"/>
      <c r="CD72" s="115"/>
      <c r="CE72" s="115"/>
      <c r="CF72" s="115"/>
      <c r="CG72" s="115"/>
      <c r="CH72" s="115"/>
      <c r="CI72" s="115"/>
      <c r="CJ72" s="115"/>
      <c r="CK72" s="115"/>
      <c r="CL72" s="115"/>
      <c r="CM72" s="115"/>
      <c r="CN72" s="115"/>
      <c r="CO72" s="115"/>
      <c r="CP72" s="250"/>
      <c r="CQ72" s="250"/>
      <c r="CR72" s="250"/>
      <c r="CS72" s="250"/>
      <c r="CT72" s="250"/>
      <c r="CU72" s="250"/>
      <c r="CV72" s="250"/>
      <c r="CW72" s="250"/>
      <c r="CX72" s="250"/>
      <c r="CY72" s="93"/>
      <c r="CZ72" s="93"/>
      <c r="DA72" s="93"/>
      <c r="DB72" s="93"/>
      <c r="DC72" s="93"/>
      <c r="DD72" s="93"/>
      <c r="DE72" s="93"/>
      <c r="DF72" s="93"/>
      <c r="DG72" s="93"/>
      <c r="DH72" s="93"/>
    </row>
    <row r="73" spans="4:112" ht="13.5" customHeight="1">
      <c r="D73" s="250"/>
      <c r="E73" s="250"/>
      <c r="G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0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  <c r="BK73" s="115"/>
      <c r="BL73" s="115"/>
      <c r="BM73" s="115"/>
      <c r="BN73" s="115"/>
      <c r="BO73" s="115"/>
      <c r="BP73" s="115"/>
      <c r="BQ73" s="115"/>
      <c r="BR73" s="115"/>
      <c r="BS73" s="115"/>
      <c r="BT73" s="115"/>
      <c r="BU73" s="115"/>
      <c r="BV73" s="115"/>
      <c r="BW73" s="115"/>
      <c r="BX73" s="115"/>
      <c r="BY73" s="115"/>
      <c r="BZ73" s="115"/>
      <c r="CA73" s="115"/>
      <c r="CB73" s="115"/>
      <c r="CC73" s="115"/>
      <c r="CD73" s="115"/>
      <c r="CE73" s="115"/>
      <c r="CF73" s="115"/>
      <c r="CG73" s="115"/>
      <c r="CH73" s="115"/>
      <c r="CI73" s="115"/>
      <c r="CJ73" s="115"/>
      <c r="CK73" s="115"/>
      <c r="CL73" s="115"/>
      <c r="CM73" s="115"/>
      <c r="CN73" s="115"/>
      <c r="CO73" s="115"/>
      <c r="CP73" s="250"/>
      <c r="CQ73" s="250"/>
      <c r="CR73" s="250"/>
      <c r="CS73" s="250"/>
      <c r="CT73" s="250"/>
      <c r="CU73" s="250"/>
      <c r="CV73" s="250"/>
      <c r="CW73" s="250"/>
      <c r="CX73" s="250"/>
      <c r="CY73" s="93"/>
      <c r="CZ73" s="93"/>
      <c r="DA73" s="93"/>
      <c r="DB73" s="93"/>
      <c r="DC73" s="93"/>
      <c r="DD73" s="93"/>
      <c r="DE73" s="93"/>
      <c r="DF73" s="93"/>
      <c r="DG73" s="93"/>
      <c r="DH73" s="93"/>
    </row>
    <row r="74" spans="4:112" ht="13.5" customHeight="1">
      <c r="D74" s="250"/>
      <c r="E74" s="250"/>
      <c r="G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  <c r="BW74" s="115"/>
      <c r="BX74" s="115"/>
      <c r="BY74" s="115"/>
      <c r="BZ74" s="115"/>
      <c r="CA74" s="115"/>
      <c r="CB74" s="115"/>
      <c r="CC74" s="115"/>
      <c r="CD74" s="115"/>
      <c r="CE74" s="115"/>
      <c r="CF74" s="115"/>
      <c r="CG74" s="115"/>
      <c r="CH74" s="115"/>
      <c r="CI74" s="115"/>
      <c r="CJ74" s="115"/>
      <c r="CK74" s="115"/>
      <c r="CL74" s="115"/>
      <c r="CM74" s="115"/>
      <c r="CN74" s="115"/>
      <c r="CO74" s="115"/>
      <c r="CP74" s="250"/>
      <c r="CQ74" s="250"/>
      <c r="CR74" s="250"/>
      <c r="CS74" s="250"/>
      <c r="CT74" s="250"/>
      <c r="CU74" s="250"/>
      <c r="CV74" s="250"/>
      <c r="CW74" s="250"/>
      <c r="CX74" s="250"/>
      <c r="CY74" s="93"/>
      <c r="CZ74" s="93"/>
      <c r="DA74" s="93"/>
      <c r="DB74" s="93"/>
      <c r="DC74" s="93"/>
      <c r="DD74" s="93"/>
      <c r="DE74" s="93"/>
      <c r="DF74" s="93"/>
      <c r="DG74" s="93"/>
      <c r="DH74" s="93"/>
    </row>
    <row r="75" spans="4:112" ht="13.5" customHeight="1">
      <c r="D75" s="250"/>
      <c r="E75" s="250"/>
      <c r="G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  <c r="BW75" s="115"/>
      <c r="BX75" s="115"/>
      <c r="BY75" s="115"/>
      <c r="BZ75" s="115"/>
      <c r="CA75" s="115"/>
      <c r="CB75" s="115"/>
      <c r="CC75" s="115"/>
      <c r="CD75" s="115"/>
      <c r="CE75" s="115"/>
      <c r="CF75" s="115"/>
      <c r="CG75" s="115"/>
      <c r="CH75" s="115"/>
      <c r="CI75" s="115"/>
      <c r="CJ75" s="115"/>
      <c r="CK75" s="115"/>
      <c r="CL75" s="115"/>
      <c r="CM75" s="115"/>
      <c r="CN75" s="115"/>
      <c r="CO75" s="115"/>
      <c r="CP75" s="250"/>
      <c r="CQ75" s="250"/>
      <c r="CR75" s="250"/>
      <c r="CS75" s="250"/>
      <c r="CT75" s="250"/>
      <c r="CU75" s="250"/>
      <c r="CV75" s="250"/>
      <c r="CW75" s="250"/>
      <c r="CX75" s="250"/>
      <c r="CY75" s="93"/>
      <c r="CZ75" s="93"/>
      <c r="DA75" s="93"/>
      <c r="DB75" s="93"/>
      <c r="DC75" s="93"/>
      <c r="DD75" s="93"/>
      <c r="DE75" s="93"/>
      <c r="DF75" s="93"/>
      <c r="DG75" s="93"/>
      <c r="DH75" s="93"/>
    </row>
    <row r="76" spans="4:112" ht="13.5" customHeight="1">
      <c r="D76" s="250"/>
      <c r="E76" s="250"/>
      <c r="G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5"/>
      <c r="CM76" s="115"/>
      <c r="CN76" s="115"/>
      <c r="CO76" s="115"/>
      <c r="CP76" s="250"/>
      <c r="CQ76" s="250"/>
      <c r="CR76" s="250"/>
      <c r="CS76" s="250"/>
      <c r="CT76" s="250"/>
      <c r="CU76" s="250"/>
      <c r="CV76" s="250"/>
      <c r="CW76" s="250"/>
      <c r="CX76" s="250"/>
      <c r="CY76" s="93"/>
      <c r="CZ76" s="93"/>
      <c r="DA76" s="93"/>
      <c r="DB76" s="93"/>
      <c r="DC76" s="93"/>
      <c r="DD76" s="93"/>
      <c r="DE76" s="93"/>
      <c r="DF76" s="93"/>
      <c r="DG76" s="93"/>
      <c r="DH76" s="93"/>
    </row>
    <row r="77" spans="4:112" ht="13.5" customHeight="1">
      <c r="D77" s="250"/>
      <c r="E77" s="250"/>
      <c r="G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250"/>
      <c r="CQ77" s="250"/>
      <c r="CR77" s="250"/>
      <c r="CS77" s="250"/>
      <c r="CT77" s="250"/>
      <c r="CU77" s="250"/>
      <c r="CV77" s="250"/>
      <c r="CW77" s="250"/>
      <c r="CX77" s="250"/>
      <c r="CY77" s="93"/>
      <c r="CZ77" s="93"/>
      <c r="DA77" s="93"/>
      <c r="DB77" s="93"/>
      <c r="DC77" s="93"/>
      <c r="DD77" s="93"/>
      <c r="DE77" s="93"/>
      <c r="DF77" s="93"/>
      <c r="DG77" s="93"/>
      <c r="DH77" s="93"/>
    </row>
    <row r="78" spans="4:112" ht="13.5" customHeight="1">
      <c r="D78" s="250"/>
      <c r="E78" s="250"/>
      <c r="G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0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  <c r="BW78" s="115"/>
      <c r="BX78" s="115"/>
      <c r="BY78" s="115"/>
      <c r="BZ78" s="115"/>
      <c r="CA78" s="115"/>
      <c r="CB78" s="115"/>
      <c r="CC78" s="115"/>
      <c r="CD78" s="115"/>
      <c r="CE78" s="115"/>
      <c r="CF78" s="115"/>
      <c r="CG78" s="115"/>
      <c r="CH78" s="115"/>
      <c r="CI78" s="115"/>
      <c r="CJ78" s="115"/>
      <c r="CK78" s="115"/>
      <c r="CL78" s="115"/>
      <c r="CM78" s="115"/>
      <c r="CN78" s="115"/>
      <c r="CO78" s="115"/>
      <c r="CP78" s="250"/>
      <c r="CQ78" s="250"/>
      <c r="CR78" s="250"/>
      <c r="CS78" s="250"/>
      <c r="CT78" s="250"/>
      <c r="CU78" s="250"/>
      <c r="CV78" s="250"/>
      <c r="CW78" s="250"/>
      <c r="CX78" s="250"/>
      <c r="CY78" s="93"/>
      <c r="CZ78" s="93"/>
      <c r="DA78" s="93"/>
      <c r="DB78" s="93"/>
      <c r="DC78" s="93"/>
      <c r="DD78" s="93"/>
      <c r="DE78" s="93"/>
      <c r="DF78" s="93"/>
      <c r="DG78" s="93"/>
      <c r="DH78" s="93"/>
    </row>
    <row r="79" spans="4:112" ht="13.5" customHeight="1">
      <c r="D79" s="250"/>
      <c r="E79" s="250"/>
      <c r="G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0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  <c r="BW79" s="115"/>
      <c r="BX79" s="115"/>
      <c r="BY79" s="115"/>
      <c r="BZ79" s="115"/>
      <c r="CA79" s="115"/>
      <c r="CB79" s="115"/>
      <c r="CC79" s="115"/>
      <c r="CD79" s="115"/>
      <c r="CE79" s="115"/>
      <c r="CF79" s="115"/>
      <c r="CG79" s="115"/>
      <c r="CH79" s="115"/>
      <c r="CI79" s="115"/>
      <c r="CJ79" s="115"/>
      <c r="CK79" s="115"/>
      <c r="CL79" s="115"/>
      <c r="CM79" s="115"/>
      <c r="CN79" s="115"/>
      <c r="CO79" s="115"/>
      <c r="CP79" s="250"/>
      <c r="CQ79" s="250"/>
      <c r="CR79" s="250"/>
      <c r="CS79" s="250"/>
      <c r="CT79" s="250"/>
      <c r="CU79" s="250"/>
      <c r="CV79" s="250"/>
      <c r="CW79" s="250"/>
      <c r="CX79" s="250"/>
      <c r="CY79" s="93"/>
      <c r="CZ79" s="93"/>
      <c r="DA79" s="93"/>
      <c r="DB79" s="93"/>
      <c r="DC79" s="93"/>
      <c r="DD79" s="93"/>
      <c r="DE79" s="93"/>
      <c r="DF79" s="93"/>
      <c r="DG79" s="93"/>
      <c r="DH79" s="93"/>
    </row>
    <row r="80" spans="4:112" ht="13.5" customHeight="1">
      <c r="D80" s="250"/>
      <c r="E80" s="250"/>
      <c r="G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250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  <c r="BW80" s="115"/>
      <c r="BX80" s="115"/>
      <c r="BY80" s="115"/>
      <c r="BZ80" s="115"/>
      <c r="CA80" s="115"/>
      <c r="CB80" s="115"/>
      <c r="CC80" s="115"/>
      <c r="CD80" s="115"/>
      <c r="CE80" s="115"/>
      <c r="CF80" s="115"/>
      <c r="CG80" s="115"/>
      <c r="CH80" s="115"/>
      <c r="CI80" s="115"/>
      <c r="CJ80" s="115"/>
      <c r="CK80" s="115"/>
      <c r="CL80" s="115"/>
      <c r="CM80" s="115"/>
      <c r="CN80" s="115"/>
      <c r="CO80" s="115"/>
      <c r="CP80" s="250"/>
      <c r="CQ80" s="250"/>
      <c r="CR80" s="250"/>
      <c r="CS80" s="250"/>
      <c r="CT80" s="250"/>
      <c r="CU80" s="250"/>
      <c r="CV80" s="250"/>
      <c r="CW80" s="250"/>
      <c r="CX80" s="250"/>
      <c r="CY80" s="93"/>
      <c r="CZ80" s="93"/>
      <c r="DA80" s="93"/>
      <c r="DB80" s="93"/>
      <c r="DC80" s="93"/>
      <c r="DD80" s="93"/>
      <c r="DE80" s="93"/>
      <c r="DF80" s="93"/>
      <c r="DG80" s="93"/>
      <c r="DH80" s="93"/>
    </row>
    <row r="81" spans="2:112" ht="13.5" customHeight="1">
      <c r="D81" s="250"/>
      <c r="E81" s="250"/>
      <c r="G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0"/>
      <c r="AB81" s="250"/>
      <c r="AC81" s="250"/>
      <c r="AD81" s="250"/>
      <c r="AE81" s="250"/>
      <c r="AF81" s="250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  <c r="CI81" s="115"/>
      <c r="CJ81" s="115"/>
      <c r="CK81" s="115"/>
      <c r="CL81" s="115"/>
      <c r="CM81" s="115"/>
      <c r="CN81" s="115"/>
      <c r="CO81" s="115"/>
      <c r="CP81" s="250"/>
      <c r="CQ81" s="250"/>
      <c r="CR81" s="250"/>
      <c r="CS81" s="250"/>
      <c r="CT81" s="250"/>
      <c r="CU81" s="250"/>
      <c r="CV81" s="250"/>
      <c r="CW81" s="250"/>
      <c r="CX81" s="250"/>
      <c r="CY81" s="93"/>
      <c r="CZ81" s="93"/>
      <c r="DA81" s="93"/>
      <c r="DB81" s="93"/>
      <c r="DC81" s="93"/>
      <c r="DD81" s="93"/>
      <c r="DE81" s="93"/>
      <c r="DF81" s="93"/>
      <c r="DG81" s="93"/>
      <c r="DH81" s="93"/>
    </row>
    <row r="82" spans="2:112" ht="13.5" customHeight="1">
      <c r="D82" s="250"/>
      <c r="E82" s="250"/>
      <c r="G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0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  <c r="BQ82" s="115"/>
      <c r="BR82" s="115"/>
      <c r="BS82" s="115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  <c r="CI82" s="115"/>
      <c r="CJ82" s="115"/>
      <c r="CK82" s="115"/>
      <c r="CL82" s="115"/>
      <c r="CM82" s="115"/>
      <c r="CN82" s="115"/>
      <c r="CO82" s="115"/>
      <c r="CP82" s="250"/>
      <c r="CQ82" s="250"/>
      <c r="CR82" s="250"/>
      <c r="CS82" s="250"/>
      <c r="CT82" s="250"/>
      <c r="CU82" s="250"/>
      <c r="CV82" s="250"/>
      <c r="CW82" s="250"/>
      <c r="CX82" s="250"/>
      <c r="CY82" s="93"/>
      <c r="CZ82" s="93"/>
      <c r="DA82" s="93"/>
      <c r="DB82" s="93"/>
      <c r="DC82" s="93"/>
      <c r="DD82" s="93"/>
      <c r="DE82" s="93"/>
      <c r="DF82" s="93"/>
      <c r="DG82" s="93"/>
      <c r="DH82" s="93"/>
    </row>
    <row r="83" spans="2:112" ht="13.5" customHeight="1">
      <c r="D83" s="250"/>
      <c r="E83" s="250"/>
      <c r="G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0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  <c r="CI83" s="115"/>
      <c r="CJ83" s="115"/>
      <c r="CK83" s="115"/>
      <c r="CL83" s="115"/>
      <c r="CM83" s="115"/>
      <c r="CN83" s="115"/>
      <c r="CO83" s="115"/>
      <c r="CP83" s="250"/>
      <c r="CQ83" s="250"/>
      <c r="CR83" s="250"/>
      <c r="CS83" s="250"/>
      <c r="CT83" s="250"/>
      <c r="CU83" s="250"/>
      <c r="CV83" s="250"/>
      <c r="CW83" s="250"/>
      <c r="CX83" s="250"/>
      <c r="CY83" s="93"/>
      <c r="CZ83" s="93"/>
      <c r="DA83" s="93"/>
      <c r="DB83" s="93"/>
      <c r="DC83" s="93"/>
      <c r="DD83" s="93"/>
      <c r="DE83" s="93"/>
      <c r="DF83" s="93"/>
      <c r="DG83" s="93"/>
      <c r="DH83" s="93"/>
    </row>
    <row r="84" spans="2:112" ht="13.5" customHeight="1">
      <c r="D84" s="250"/>
      <c r="E84" s="250"/>
      <c r="G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  <c r="CI84" s="115"/>
      <c r="CJ84" s="115"/>
      <c r="CK84" s="115"/>
      <c r="CL84" s="115"/>
      <c r="CM84" s="115"/>
      <c r="CN84" s="115"/>
      <c r="CO84" s="115"/>
      <c r="CP84" s="250"/>
      <c r="CQ84" s="250"/>
      <c r="CR84" s="250"/>
      <c r="CS84" s="250"/>
      <c r="CT84" s="250"/>
      <c r="CU84" s="250"/>
      <c r="CV84" s="250"/>
      <c r="CW84" s="250"/>
      <c r="CX84" s="250"/>
      <c r="CY84" s="93"/>
      <c r="CZ84" s="93"/>
      <c r="DA84" s="93"/>
      <c r="DB84" s="93"/>
      <c r="DC84" s="93"/>
      <c r="DD84" s="93"/>
      <c r="DE84" s="93"/>
      <c r="DF84" s="93"/>
      <c r="DG84" s="93"/>
      <c r="DH84" s="93"/>
    </row>
    <row r="85" spans="2:112" ht="13.5" customHeight="1">
      <c r="D85" s="250"/>
      <c r="E85" s="250"/>
      <c r="G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  <c r="CI85" s="115"/>
      <c r="CJ85" s="115"/>
      <c r="CK85" s="115"/>
      <c r="CL85" s="115"/>
      <c r="CM85" s="115"/>
      <c r="CN85" s="115"/>
      <c r="CO85" s="115"/>
      <c r="CP85" s="250"/>
      <c r="CQ85" s="250"/>
      <c r="CR85" s="250"/>
      <c r="CS85" s="250"/>
      <c r="CT85" s="250"/>
      <c r="CU85" s="250"/>
      <c r="CV85" s="250"/>
      <c r="CW85" s="250"/>
      <c r="CX85" s="250"/>
      <c r="CY85" s="93"/>
      <c r="CZ85" s="93"/>
      <c r="DA85" s="93"/>
      <c r="DB85" s="93"/>
      <c r="DC85" s="93"/>
      <c r="DD85" s="93"/>
      <c r="DE85" s="93"/>
      <c r="DF85" s="93"/>
      <c r="DG85" s="93"/>
      <c r="DH85" s="93"/>
    </row>
    <row r="86" spans="2:112" ht="13.5" customHeight="1">
      <c r="D86" s="250"/>
      <c r="E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  <c r="CI86" s="115"/>
      <c r="CJ86" s="115"/>
      <c r="CK86" s="115"/>
      <c r="CL86" s="115"/>
      <c r="CM86" s="115"/>
      <c r="CN86" s="115"/>
      <c r="CO86" s="115"/>
      <c r="CP86" s="250"/>
      <c r="CQ86" s="250"/>
      <c r="CR86" s="250"/>
      <c r="CS86" s="250"/>
      <c r="CT86" s="250"/>
      <c r="CU86" s="250"/>
      <c r="CV86" s="250"/>
      <c r="CW86" s="250"/>
      <c r="CX86" s="250"/>
      <c r="CY86" s="93"/>
      <c r="CZ86" s="93"/>
      <c r="DA86" s="93"/>
      <c r="DB86" s="93"/>
      <c r="DC86" s="93"/>
      <c r="DD86" s="93"/>
      <c r="DE86" s="93"/>
      <c r="DF86" s="93"/>
      <c r="DG86" s="93"/>
      <c r="DH86" s="93"/>
    </row>
    <row r="87" spans="2:112" ht="13.5" customHeight="1">
      <c r="D87" s="250"/>
      <c r="E87" s="250"/>
      <c r="G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  <c r="CI87" s="115"/>
      <c r="CJ87" s="115"/>
      <c r="CK87" s="115"/>
      <c r="CL87" s="115"/>
      <c r="CM87" s="115"/>
      <c r="CN87" s="115"/>
      <c r="CO87" s="115"/>
      <c r="CP87" s="250"/>
      <c r="CQ87" s="250"/>
      <c r="CR87" s="250"/>
      <c r="CS87" s="250"/>
      <c r="CT87" s="250"/>
      <c r="CU87" s="250"/>
      <c r="CV87" s="250"/>
      <c r="CW87" s="250"/>
      <c r="CX87" s="250"/>
      <c r="CY87" s="93"/>
      <c r="CZ87" s="93"/>
      <c r="DA87" s="93"/>
      <c r="DB87" s="93"/>
      <c r="DC87" s="93"/>
      <c r="DD87" s="93"/>
      <c r="DE87" s="93"/>
      <c r="DF87" s="93"/>
      <c r="DG87" s="93"/>
      <c r="DH87" s="93"/>
    </row>
    <row r="88" spans="2:112" ht="13.5" customHeight="1">
      <c r="D88" s="250"/>
      <c r="E88" s="250"/>
      <c r="G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  <c r="CI88" s="115"/>
      <c r="CJ88" s="115"/>
      <c r="CK88" s="115"/>
      <c r="CL88" s="115"/>
      <c r="CM88" s="115"/>
      <c r="CN88" s="115"/>
      <c r="CO88" s="115"/>
      <c r="CP88" s="250"/>
      <c r="CQ88" s="250"/>
      <c r="CR88" s="250"/>
      <c r="CS88" s="250"/>
      <c r="CT88" s="250"/>
      <c r="CU88" s="250"/>
      <c r="CV88" s="250"/>
      <c r="CW88" s="250"/>
      <c r="CX88" s="250"/>
      <c r="CY88" s="93"/>
      <c r="CZ88" s="93"/>
      <c r="DA88" s="93"/>
      <c r="DB88" s="93"/>
      <c r="DC88" s="93"/>
      <c r="DD88" s="93"/>
      <c r="DE88" s="93"/>
      <c r="DF88" s="93"/>
      <c r="DG88" s="93"/>
      <c r="DH88" s="93"/>
    </row>
    <row r="89" spans="2:112" ht="13.5" customHeight="1">
      <c r="D89" s="250"/>
      <c r="E89" s="250"/>
      <c r="G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0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  <c r="CI89" s="115"/>
      <c r="CJ89" s="115"/>
      <c r="CK89" s="115"/>
      <c r="CL89" s="115"/>
      <c r="CM89" s="115"/>
      <c r="CN89" s="115"/>
      <c r="CO89" s="115"/>
      <c r="CP89" s="250"/>
      <c r="CQ89" s="250"/>
      <c r="CR89" s="250"/>
      <c r="CS89" s="250"/>
      <c r="CT89" s="250"/>
      <c r="CU89" s="250"/>
      <c r="CV89" s="250"/>
      <c r="CW89" s="250"/>
      <c r="CX89" s="250"/>
      <c r="CY89" s="93"/>
      <c r="CZ89" s="93"/>
      <c r="DA89" s="93"/>
      <c r="DB89" s="93"/>
      <c r="DC89" s="93"/>
      <c r="DD89" s="93"/>
      <c r="DE89" s="93"/>
      <c r="DF89" s="93"/>
      <c r="DG89" s="93"/>
      <c r="DH89" s="93"/>
    </row>
    <row r="90" spans="2:112" ht="13.5" customHeight="1">
      <c r="D90" s="250"/>
      <c r="E90" s="250"/>
      <c r="G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0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  <c r="CI90" s="115"/>
      <c r="CJ90" s="115"/>
      <c r="CK90" s="115"/>
      <c r="CL90" s="115"/>
      <c r="CM90" s="115"/>
      <c r="CN90" s="115"/>
      <c r="CO90" s="115"/>
      <c r="CP90" s="250"/>
      <c r="CQ90" s="250"/>
      <c r="CR90" s="250"/>
      <c r="CS90" s="250"/>
      <c r="CT90" s="250"/>
      <c r="CU90" s="250"/>
      <c r="CV90" s="250"/>
      <c r="CW90" s="250"/>
      <c r="CX90" s="250"/>
      <c r="CY90" s="93"/>
      <c r="CZ90" s="93"/>
      <c r="DA90" s="93"/>
      <c r="DB90" s="93"/>
      <c r="DC90" s="93"/>
      <c r="DD90" s="93"/>
      <c r="DE90" s="93"/>
      <c r="DF90" s="93"/>
      <c r="DG90" s="93"/>
      <c r="DH90" s="93"/>
    </row>
    <row r="91" spans="2:112" ht="13.5" customHeight="1">
      <c r="D91" s="250"/>
      <c r="E91" s="250"/>
      <c r="G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0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  <c r="CI91" s="115"/>
      <c r="CJ91" s="115"/>
      <c r="CK91" s="115"/>
      <c r="CL91" s="115"/>
      <c r="CM91" s="115"/>
      <c r="CN91" s="115"/>
      <c r="CO91" s="115"/>
      <c r="CP91" s="250"/>
      <c r="CQ91" s="250"/>
      <c r="CR91" s="250"/>
      <c r="CS91" s="250"/>
      <c r="CT91" s="250"/>
      <c r="CU91" s="250"/>
      <c r="CV91" s="250"/>
      <c r="CW91" s="250"/>
      <c r="CX91" s="250"/>
      <c r="CY91" s="93"/>
      <c r="CZ91" s="93"/>
      <c r="DA91" s="93"/>
      <c r="DB91" s="93"/>
      <c r="DC91" s="93"/>
      <c r="DD91" s="93"/>
      <c r="DE91" s="93"/>
      <c r="DF91" s="93"/>
      <c r="DG91" s="93"/>
      <c r="DH91" s="93"/>
    </row>
    <row r="92" spans="2:112" ht="13.5" customHeight="1">
      <c r="D92" s="250"/>
      <c r="E92" s="250"/>
      <c r="G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  <c r="CI92" s="115"/>
      <c r="CJ92" s="115"/>
      <c r="CK92" s="115"/>
      <c r="CL92" s="115"/>
      <c r="CM92" s="115"/>
      <c r="CN92" s="115"/>
      <c r="CO92" s="115"/>
      <c r="CP92" s="250"/>
      <c r="CQ92" s="250"/>
      <c r="CR92" s="250"/>
      <c r="CS92" s="250"/>
      <c r="CT92" s="250"/>
      <c r="CU92" s="250"/>
      <c r="CV92" s="250"/>
      <c r="CW92" s="250"/>
      <c r="CX92" s="250"/>
      <c r="CY92" s="93"/>
      <c r="CZ92" s="93"/>
      <c r="DA92" s="93"/>
      <c r="DB92" s="93"/>
      <c r="DC92" s="93"/>
      <c r="DD92" s="93"/>
      <c r="DE92" s="93"/>
      <c r="DF92" s="93"/>
      <c r="DG92" s="93"/>
      <c r="DH92" s="93"/>
    </row>
    <row r="93" spans="2:112" ht="13.5" customHeight="1">
      <c r="D93" s="250"/>
      <c r="E93" s="250"/>
      <c r="G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0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  <c r="CI93" s="115"/>
      <c r="CJ93" s="115"/>
      <c r="CK93" s="115"/>
      <c r="CL93" s="115"/>
      <c r="CM93" s="115"/>
      <c r="CN93" s="115"/>
      <c r="CO93" s="115"/>
      <c r="CP93" s="250"/>
      <c r="CQ93" s="250"/>
      <c r="CR93" s="250"/>
      <c r="CS93" s="250"/>
      <c r="CT93" s="250"/>
      <c r="CU93" s="250"/>
      <c r="CV93" s="250"/>
      <c r="CW93" s="250"/>
      <c r="CX93" s="250"/>
      <c r="CY93" s="93"/>
      <c r="CZ93" s="93"/>
      <c r="DA93" s="93"/>
      <c r="DB93" s="93"/>
      <c r="DC93" s="93"/>
      <c r="DD93" s="93"/>
      <c r="DE93" s="93"/>
      <c r="DF93" s="93"/>
      <c r="DG93" s="93"/>
      <c r="DH93" s="93"/>
    </row>
    <row r="94" spans="2:112" ht="13.5" customHeight="1">
      <c r="D94" s="250"/>
      <c r="E94" s="250"/>
      <c r="G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250"/>
      <c r="S94" s="250"/>
      <c r="T94" s="250"/>
      <c r="U94" s="250"/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  <c r="CI94" s="115"/>
      <c r="CJ94" s="115"/>
      <c r="CK94" s="115"/>
      <c r="CL94" s="115"/>
      <c r="CM94" s="115"/>
      <c r="CN94" s="115"/>
      <c r="CO94" s="115"/>
      <c r="CP94" s="250"/>
      <c r="CQ94" s="250"/>
      <c r="CR94" s="250"/>
      <c r="CS94" s="250"/>
      <c r="CT94" s="250"/>
      <c r="CU94" s="250"/>
      <c r="CV94" s="250"/>
      <c r="CW94" s="250"/>
      <c r="CX94" s="250"/>
      <c r="CY94" s="93"/>
      <c r="CZ94" s="93"/>
      <c r="DA94" s="93"/>
      <c r="DB94" s="93"/>
      <c r="DC94" s="93"/>
      <c r="DD94" s="93"/>
      <c r="DE94" s="93"/>
      <c r="DF94" s="93"/>
      <c r="DG94" s="93"/>
      <c r="DH94" s="93"/>
    </row>
    <row r="95" spans="2:112" ht="13.5" customHeight="1">
      <c r="D95" s="250"/>
      <c r="E95" s="250"/>
      <c r="G95" s="250"/>
      <c r="H95" s="250"/>
      <c r="I95" s="250"/>
      <c r="J95" s="250"/>
      <c r="K95" s="250"/>
      <c r="L95" s="250"/>
      <c r="R95" s="250"/>
      <c r="S95" s="250"/>
      <c r="T95" s="250"/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250"/>
      <c r="CQ95" s="250"/>
      <c r="CR95" s="250"/>
      <c r="CS95" s="250"/>
      <c r="CT95" s="250"/>
      <c r="CU95" s="250"/>
      <c r="CV95" s="250"/>
      <c r="CW95" s="250"/>
      <c r="CX95" s="250"/>
      <c r="CY95" s="93"/>
      <c r="CZ95" s="93"/>
      <c r="DA95" s="93"/>
      <c r="DB95" s="93"/>
      <c r="DC95" s="93"/>
      <c r="DD95" s="93"/>
      <c r="DE95" s="93"/>
      <c r="DF95" s="93"/>
      <c r="DG95" s="93"/>
      <c r="DH95" s="93"/>
    </row>
    <row r="96" spans="2:112" ht="13.5" customHeight="1">
      <c r="B96" s="91"/>
      <c r="C96" s="91"/>
      <c r="F96" s="91"/>
      <c r="CY96" s="93"/>
      <c r="CZ96" s="93"/>
      <c r="DA96" s="93"/>
      <c r="DB96" s="93"/>
      <c r="DC96" s="93"/>
      <c r="DD96" s="93"/>
      <c r="DE96" s="93"/>
      <c r="DF96" s="93"/>
      <c r="DG96" s="93"/>
      <c r="DH96" s="93"/>
    </row>
    <row r="97" spans="2:112" ht="13.5" customHeight="1">
      <c r="B97" s="91"/>
      <c r="C97" s="91"/>
      <c r="F97" s="91"/>
      <c r="CY97" s="93"/>
      <c r="CZ97" s="93"/>
      <c r="DA97" s="93"/>
      <c r="DB97" s="93"/>
      <c r="DC97" s="93"/>
      <c r="DD97" s="93"/>
      <c r="DE97" s="93"/>
      <c r="DF97" s="93"/>
      <c r="DG97" s="93"/>
      <c r="DH97" s="93"/>
    </row>
    <row r="98" spans="2:112" ht="13.5" customHeight="1">
      <c r="B98" s="91"/>
      <c r="C98" s="91"/>
      <c r="F98" s="91"/>
      <c r="CY98" s="93"/>
      <c r="CZ98" s="93"/>
      <c r="DA98" s="93"/>
      <c r="DB98" s="93"/>
      <c r="DC98" s="93"/>
      <c r="DD98" s="93"/>
      <c r="DE98" s="93"/>
      <c r="DF98" s="93"/>
      <c r="DG98" s="93"/>
      <c r="DH98" s="93"/>
    </row>
    <row r="99" spans="2:112" ht="13.5" customHeight="1">
      <c r="B99" s="91"/>
      <c r="C99" s="91"/>
      <c r="F99" s="91"/>
      <c r="CY99" s="93"/>
      <c r="CZ99" s="93"/>
      <c r="DA99" s="93"/>
      <c r="DB99" s="93"/>
      <c r="DC99" s="93"/>
      <c r="DD99" s="93"/>
      <c r="DE99" s="93"/>
      <c r="DF99" s="93"/>
      <c r="DG99" s="93"/>
      <c r="DH99" s="93"/>
    </row>
    <row r="100" spans="2:112" ht="13.5" customHeight="1">
      <c r="B100" s="91"/>
      <c r="C100" s="91"/>
      <c r="F100" s="91"/>
      <c r="CY100" s="93"/>
      <c r="CZ100" s="93"/>
      <c r="DA100" s="93"/>
      <c r="DB100" s="93"/>
      <c r="DC100" s="93"/>
      <c r="DD100" s="93"/>
      <c r="DE100" s="93"/>
      <c r="DF100" s="93"/>
      <c r="DG100" s="93"/>
      <c r="DH100" s="93"/>
    </row>
    <row r="101" spans="2:112" ht="13.5" customHeight="1">
      <c r="B101" s="91"/>
      <c r="C101" s="91"/>
      <c r="F101" s="91"/>
      <c r="CY101" s="93"/>
      <c r="CZ101" s="93"/>
      <c r="DA101" s="93"/>
      <c r="DB101" s="93"/>
      <c r="DC101" s="93"/>
      <c r="DD101" s="93"/>
      <c r="DE101" s="93"/>
      <c r="DF101" s="93"/>
      <c r="DG101" s="93"/>
      <c r="DH101" s="93"/>
    </row>
    <row r="102" spans="2:112" ht="13.5" customHeight="1">
      <c r="B102" s="91"/>
      <c r="C102" s="91"/>
      <c r="F102" s="91"/>
      <c r="CY102" s="93"/>
      <c r="CZ102" s="93"/>
      <c r="DA102" s="93"/>
      <c r="DB102" s="93"/>
      <c r="DC102" s="93"/>
      <c r="DD102" s="93"/>
      <c r="DE102" s="93"/>
      <c r="DF102" s="93"/>
      <c r="DG102" s="93"/>
      <c r="DH102" s="93"/>
    </row>
    <row r="103" spans="2:112" ht="13.5" customHeight="1">
      <c r="B103" s="91"/>
      <c r="C103" s="91"/>
      <c r="F103" s="91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</row>
    <row r="104" spans="2:112" ht="13.5" customHeight="1">
      <c r="B104" s="91"/>
      <c r="C104" s="91"/>
      <c r="F104" s="91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</row>
    <row r="105" spans="2:112" ht="13.5" customHeight="1">
      <c r="B105" s="91"/>
      <c r="C105" s="91"/>
      <c r="F105" s="91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</row>
    <row r="106" spans="2:112" ht="13.5" customHeight="1">
      <c r="B106" s="91"/>
      <c r="C106" s="91"/>
      <c r="F106" s="91"/>
      <c r="CY106" s="93"/>
      <c r="CZ106" s="93"/>
      <c r="DA106" s="93"/>
      <c r="DB106" s="93"/>
      <c r="DC106" s="93"/>
      <c r="DD106" s="93"/>
      <c r="DE106" s="93"/>
      <c r="DF106" s="93"/>
      <c r="DG106" s="93"/>
      <c r="DH106" s="93"/>
    </row>
    <row r="107" spans="2:112" ht="13.5" customHeight="1">
      <c r="B107" s="91"/>
      <c r="C107" s="91"/>
      <c r="F107" s="91"/>
      <c r="CY107" s="93"/>
      <c r="CZ107" s="93"/>
      <c r="DA107" s="93"/>
      <c r="DB107" s="93"/>
      <c r="DC107" s="93"/>
      <c r="DD107" s="93"/>
      <c r="DE107" s="93"/>
      <c r="DF107" s="93"/>
      <c r="DG107" s="93"/>
      <c r="DH107" s="93"/>
    </row>
    <row r="108" spans="2:112" ht="13.5" customHeight="1">
      <c r="B108" s="91"/>
      <c r="C108" s="91"/>
      <c r="F108" s="91"/>
      <c r="CY108" s="93"/>
      <c r="CZ108" s="93"/>
      <c r="DA108" s="93"/>
      <c r="DB108" s="93"/>
      <c r="DC108" s="93"/>
      <c r="DD108" s="93"/>
      <c r="DE108" s="93"/>
      <c r="DF108" s="93"/>
      <c r="DG108" s="93"/>
      <c r="DH108" s="93"/>
    </row>
    <row r="109" spans="2:112" ht="13.5" customHeight="1">
      <c r="CY109" s="93"/>
      <c r="CZ109" s="93"/>
      <c r="DA109" s="93"/>
      <c r="DB109" s="93"/>
      <c r="DC109" s="93"/>
      <c r="DD109" s="93"/>
      <c r="DE109" s="93"/>
      <c r="DF109" s="93"/>
      <c r="DG109" s="93"/>
      <c r="DH109" s="93"/>
    </row>
    <row r="110" spans="2:112" ht="13.5" customHeight="1"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</row>
    <row r="111" spans="2:112" ht="13.5" customHeight="1">
      <c r="CY111" s="93"/>
      <c r="CZ111" s="93"/>
      <c r="DA111" s="93"/>
      <c r="DB111" s="93"/>
      <c r="DC111" s="93"/>
      <c r="DD111" s="93"/>
      <c r="DE111" s="93"/>
      <c r="DF111" s="93"/>
      <c r="DG111" s="93"/>
      <c r="DH111" s="93"/>
    </row>
    <row r="112" spans="2:112" ht="13.5" customHeight="1"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</row>
    <row r="113" spans="103:112" ht="13.5" customHeight="1">
      <c r="CY113" s="93"/>
      <c r="CZ113" s="93"/>
      <c r="DA113" s="93"/>
      <c r="DB113" s="93"/>
      <c r="DC113" s="93"/>
      <c r="DD113" s="93"/>
      <c r="DE113" s="93"/>
      <c r="DF113" s="93"/>
      <c r="DG113" s="93"/>
      <c r="DH113" s="93"/>
    </row>
  </sheetData>
  <autoFilter ref="D1:D113"/>
  <dataConsolidate/>
  <mergeCells count="54">
    <mergeCell ref="N9:N11"/>
    <mergeCell ref="B9:B11"/>
    <mergeCell ref="C9:C11"/>
    <mergeCell ref="D9:D11"/>
    <mergeCell ref="E9:E11"/>
    <mergeCell ref="F9:F11"/>
    <mergeCell ref="G9:G11"/>
    <mergeCell ref="H9:H11"/>
    <mergeCell ref="I9:J11"/>
    <mergeCell ref="K9:K11"/>
    <mergeCell ref="L9:L11"/>
    <mergeCell ref="M9:M11"/>
    <mergeCell ref="BL9:BP9"/>
    <mergeCell ref="O9:O11"/>
    <mergeCell ref="P9:P11"/>
    <mergeCell ref="Q9:Q11"/>
    <mergeCell ref="R9:R11"/>
    <mergeCell ref="S9:AF9"/>
    <mergeCell ref="AG9:AK9"/>
    <mergeCell ref="AB10:AB11"/>
    <mergeCell ref="AC10:AC11"/>
    <mergeCell ref="AD10:AD11"/>
    <mergeCell ref="AE10:AE11"/>
    <mergeCell ref="AL9:AP9"/>
    <mergeCell ref="AQ9:AU9"/>
    <mergeCell ref="AV9:AZ9"/>
    <mergeCell ref="BA9:BF9"/>
    <mergeCell ref="BG9:BK9"/>
    <mergeCell ref="CQ9:CQ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BQ9:BV9"/>
    <mergeCell ref="BW9:CA9"/>
    <mergeCell ref="CB9:CF9"/>
    <mergeCell ref="CG9:CK9"/>
    <mergeCell ref="CL9:CO9"/>
    <mergeCell ref="CP9:CP11"/>
    <mergeCell ref="A12:A15"/>
    <mergeCell ref="M20:P20"/>
    <mergeCell ref="P48:Q48"/>
    <mergeCell ref="P49:Q49"/>
    <mergeCell ref="P50:Q50"/>
    <mergeCell ref="P51:Q51"/>
    <mergeCell ref="P52:Q52"/>
    <mergeCell ref="P53:Q53"/>
    <mergeCell ref="P55:Q55"/>
    <mergeCell ref="AF10:AF11"/>
  </mergeCells>
  <conditionalFormatting sqref="R54">
    <cfRule type="cellIs" dxfId="87" priority="8" operator="lessThan">
      <formula>0</formula>
    </cfRule>
    <cfRule type="cellIs" dxfId="86" priority="9" operator="greaterThan">
      <formula>0</formula>
    </cfRule>
  </conditionalFormatting>
  <conditionalFormatting sqref="AG19:AG20">
    <cfRule type="cellIs" dxfId="85" priority="6" operator="lessThan">
      <formula>0</formula>
    </cfRule>
    <cfRule type="cellIs" dxfId="84" priority="7" operator="greaterThan">
      <formula>0</formula>
    </cfRule>
  </conditionalFormatting>
  <conditionalFormatting sqref="AG17">
    <cfRule type="cellIs" dxfId="83" priority="4" operator="lessThan">
      <formula>0</formula>
    </cfRule>
    <cfRule type="cellIs" dxfId="82" priority="5" operator="greaterThan">
      <formula>0</formula>
    </cfRule>
  </conditionalFormatting>
  <conditionalFormatting sqref="AG18">
    <cfRule type="cellIs" dxfId="81" priority="2" operator="lessThan">
      <formula>0</formula>
    </cfRule>
    <cfRule type="cellIs" dxfId="80" priority="3" operator="greaterThan">
      <formula>0</formula>
    </cfRule>
  </conditionalFormatting>
  <conditionalFormatting sqref="AG12:AP16">
    <cfRule type="cellIs" dxfId="79" priority="1" operator="greaterThan">
      <formula>0</formula>
    </cfRule>
  </conditionalFormatting>
  <dataValidations count="2">
    <dataValidation type="list" allowBlank="1" showInputMessage="1" showErrorMessage="1" sqref="H12:H16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J12:J16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pageSetUpPr fitToPage="1"/>
  </sheetPr>
  <dimension ref="A1:DM113"/>
  <sheetViews>
    <sheetView zoomScale="70" zoomScaleNormal="70" workbookViewId="0">
      <pane ySplit="11" topLeftCell="A12" activePane="bottomLeft" state="frozen"/>
      <selection pane="bottomLeft" activeCell="K15" sqref="K15"/>
    </sheetView>
  </sheetViews>
  <sheetFormatPr defaultColWidth="9.140625" defaultRowHeight="12.75" outlineLevelCol="1"/>
  <cols>
    <col min="1" max="1" width="14.28515625" style="91" customWidth="1"/>
    <col min="2" max="2" width="6.140625" style="35" customWidth="1"/>
    <col min="3" max="3" width="5.42578125" style="292" customWidth="1"/>
    <col min="4" max="4" width="24.140625" style="292" hidden="1" customWidth="1"/>
    <col min="5" max="5" width="28.85546875" style="91" customWidth="1"/>
    <col min="6" max="6" width="45.7109375" style="91" customWidth="1"/>
    <col min="7" max="7" width="30.7109375" style="292" customWidth="1"/>
    <col min="8" max="8" width="18.42578125" style="91" customWidth="1" outlineLevel="1"/>
    <col min="9" max="9" width="16.5703125" style="91" customWidth="1" outlineLevel="1"/>
    <col min="10" max="10" width="4" style="91" customWidth="1" outlineLevel="1"/>
    <col min="11" max="11" width="11.42578125" style="91" customWidth="1" outlineLevel="1"/>
    <col min="12" max="12" width="12.7109375" style="91" customWidth="1" outlineLevel="1"/>
    <col min="13" max="13" width="14.28515625" style="91" customWidth="1" outlineLevel="1"/>
    <col min="14" max="14" width="16.85546875" style="91" customWidth="1"/>
    <col min="15" max="16" width="11.42578125" style="91" customWidth="1"/>
    <col min="17" max="17" width="13.5703125" style="91" customWidth="1"/>
    <col min="18" max="19" width="19.42578125" style="91" customWidth="1"/>
    <col min="20" max="29" width="12.85546875" style="91" customWidth="1"/>
    <col min="30" max="30" width="13.140625" style="91" customWidth="1"/>
    <col min="31" max="33" width="13.140625" style="91" hidden="1" customWidth="1"/>
    <col min="34" max="43" width="5.7109375" style="92" hidden="1" customWidth="1" outlineLevel="1"/>
    <col min="44" max="44" width="8.42578125" style="92" hidden="1" customWidth="1" outlineLevel="1"/>
    <col min="45" max="47" width="7.42578125" style="92" hidden="1" customWidth="1" outlineLevel="1"/>
    <col min="48" max="48" width="9" style="92" hidden="1" customWidth="1" outlineLevel="1"/>
    <col min="49" max="64" width="9" style="92" customWidth="1" outlineLevel="1"/>
    <col min="65" max="94" width="9" style="92" hidden="1" customWidth="1" outlineLevel="1"/>
    <col min="95" max="95" width="9" style="91" hidden="1" customWidth="1"/>
    <col min="96" max="96" width="17" style="91" hidden="1" customWidth="1"/>
    <col min="97" max="97" width="9.140625" style="91" customWidth="1"/>
    <col min="98" max="100" width="14.85546875" style="91" hidden="1" customWidth="1"/>
    <col min="101" max="101" width="9.140625" style="91" hidden="1" customWidth="1"/>
    <col min="102" max="16384" width="9.140625" style="91"/>
  </cols>
  <sheetData>
    <row r="1" spans="1:113" ht="15.75" customHeight="1">
      <c r="C1" s="90"/>
      <c r="D1" s="90"/>
      <c r="CZ1" s="93"/>
      <c r="DA1" s="93"/>
      <c r="DB1" s="93"/>
      <c r="DC1" s="93"/>
      <c r="DD1" s="93"/>
      <c r="DE1" s="93"/>
      <c r="DF1" s="93"/>
      <c r="DG1" s="93"/>
      <c r="DH1" s="93"/>
      <c r="DI1" s="93"/>
    </row>
    <row r="2" spans="1:113" ht="15.75" customHeight="1">
      <c r="C2" s="90"/>
      <c r="D2" s="90"/>
      <c r="F2" s="86" t="s">
        <v>2</v>
      </c>
      <c r="G2" s="292" t="s">
        <v>128</v>
      </c>
      <c r="M2" s="93"/>
      <c r="N2" s="93"/>
      <c r="O2" s="93"/>
      <c r="P2" s="93"/>
      <c r="Q2" s="93"/>
      <c r="R2" s="93"/>
      <c r="S2" s="93"/>
      <c r="AY2" s="28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CZ2" s="93"/>
      <c r="DA2" s="93"/>
      <c r="DB2" s="93"/>
      <c r="DC2" s="93"/>
      <c r="DD2" s="93"/>
      <c r="DE2" s="93"/>
      <c r="DF2" s="93"/>
      <c r="DG2" s="93"/>
      <c r="DH2" s="93"/>
      <c r="DI2" s="93"/>
    </row>
    <row r="3" spans="1:113" s="93" customFormat="1" ht="15.75" customHeight="1">
      <c r="B3" s="94"/>
      <c r="C3" s="95"/>
      <c r="D3" s="95"/>
      <c r="E3" s="96"/>
      <c r="F3" s="86" t="s">
        <v>3</v>
      </c>
      <c r="G3" s="292" t="s">
        <v>129</v>
      </c>
      <c r="H3" s="91"/>
      <c r="I3" s="91"/>
      <c r="J3" s="91"/>
      <c r="K3" s="91"/>
      <c r="L3" s="91"/>
      <c r="AN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</row>
    <row r="4" spans="1:113" s="93" customFormat="1" ht="15.75" customHeight="1">
      <c r="B4" s="97"/>
      <c r="C4" s="95"/>
      <c r="D4" s="95"/>
      <c r="F4" s="86" t="s">
        <v>4</v>
      </c>
      <c r="G4" s="292" t="s">
        <v>130</v>
      </c>
      <c r="H4" s="91"/>
      <c r="I4" s="91"/>
      <c r="J4" s="91"/>
      <c r="K4" s="91"/>
      <c r="L4" s="91"/>
      <c r="M4" s="91"/>
      <c r="R4" s="98"/>
      <c r="AM4" s="99"/>
      <c r="AN4" s="22"/>
    </row>
    <row r="5" spans="1:113" s="93" customFormat="1" ht="15.75" customHeight="1">
      <c r="B5" s="97"/>
      <c r="C5" s="95"/>
      <c r="D5" s="95"/>
      <c r="F5" s="86" t="s">
        <v>48</v>
      </c>
      <c r="G5" s="292" t="s">
        <v>131</v>
      </c>
      <c r="H5" s="91"/>
      <c r="I5" s="91"/>
      <c r="J5" s="91"/>
      <c r="K5" s="91"/>
      <c r="L5" s="91"/>
      <c r="R5" s="100"/>
      <c r="AP5" s="24"/>
      <c r="AU5" s="101"/>
      <c r="BC5" s="280"/>
    </row>
    <row r="6" spans="1:113" s="93" customFormat="1" ht="15.75" customHeight="1">
      <c r="B6" s="97"/>
      <c r="C6" s="95"/>
      <c r="D6" s="95"/>
      <c r="F6" s="86" t="s">
        <v>49</v>
      </c>
      <c r="G6" s="292" t="s">
        <v>132</v>
      </c>
      <c r="I6" s="91"/>
      <c r="J6" s="91"/>
      <c r="K6" s="91"/>
      <c r="L6" s="91"/>
      <c r="M6" s="91"/>
      <c r="N6" s="91"/>
      <c r="O6" s="91"/>
      <c r="R6" s="100"/>
      <c r="AD6" s="26"/>
      <c r="AE6" s="26"/>
      <c r="AF6" s="26"/>
      <c r="AG6" s="26"/>
      <c r="BC6" s="280"/>
    </row>
    <row r="7" spans="1:113" s="93" customFormat="1" ht="15.75" customHeight="1">
      <c r="B7" s="97"/>
      <c r="C7" s="95"/>
      <c r="D7" s="95"/>
      <c r="F7" s="86" t="s">
        <v>72</v>
      </c>
      <c r="G7" s="102">
        <v>44305</v>
      </c>
      <c r="I7" s="91"/>
      <c r="J7" s="91"/>
      <c r="K7" s="91"/>
      <c r="L7" s="91"/>
      <c r="M7" s="91"/>
      <c r="N7" s="91"/>
      <c r="O7" s="91"/>
      <c r="T7" s="193" t="b">
        <f>IFERROR(T8=0,)</f>
        <v>1</v>
      </c>
      <c r="U7" s="193"/>
      <c r="V7" s="193" t="b">
        <f>IFERROR(V8=0,)</f>
        <v>1</v>
      </c>
      <c r="W7" s="193"/>
      <c r="X7" s="193" t="b">
        <f>IFERROR(X8=0,)</f>
        <v>1</v>
      </c>
      <c r="Y7" s="193"/>
      <c r="Z7" s="193" t="b">
        <f>IFERROR(Z8=0,)</f>
        <v>1</v>
      </c>
      <c r="AA7" s="193"/>
      <c r="AB7" s="193"/>
      <c r="AC7" s="193"/>
      <c r="AD7" s="194"/>
      <c r="AE7" s="194"/>
      <c r="AF7" s="193" t="b">
        <f>IFERROR(AF8=0,)</f>
        <v>1</v>
      </c>
      <c r="AG7" s="26"/>
      <c r="AZ7" s="129" t="s">
        <v>271</v>
      </c>
      <c r="BF7" s="129" t="s">
        <v>270</v>
      </c>
    </row>
    <row r="8" spans="1:113" s="93" customFormat="1" ht="15.75" customHeight="1">
      <c r="B8" s="97"/>
      <c r="C8" s="103"/>
      <c r="D8" s="104"/>
      <c r="F8" s="91"/>
      <c r="G8" s="91"/>
      <c r="H8" s="91"/>
      <c r="I8" s="91"/>
      <c r="J8" s="91"/>
      <c r="K8" s="91"/>
      <c r="L8" s="91"/>
      <c r="M8" s="91"/>
      <c r="N8" s="91"/>
      <c r="O8" s="91"/>
      <c r="T8" s="192">
        <f>SUM(T12:T16)-T17</f>
        <v>0</v>
      </c>
      <c r="U8" s="192"/>
      <c r="V8" s="192">
        <f>SUM(V12:V16)*0.8-V17</f>
        <v>0</v>
      </c>
      <c r="W8" s="192"/>
      <c r="X8" s="192">
        <f>SUM(X12:X16)-X17</f>
        <v>0</v>
      </c>
      <c r="Y8" s="192"/>
      <c r="Z8" s="192">
        <f>SUM(Z12:Z16)-Z17</f>
        <v>0</v>
      </c>
      <c r="AA8" s="192"/>
      <c r="AB8" s="192"/>
      <c r="AC8" s="192"/>
      <c r="AD8" s="192"/>
      <c r="AE8" s="192"/>
      <c r="AF8" s="192">
        <f>SUM(AF12:AF16)-AF17</f>
        <v>0</v>
      </c>
      <c r="AG8" s="191"/>
      <c r="AH8" s="105"/>
      <c r="AI8" s="105"/>
      <c r="AJ8" s="105"/>
      <c r="AK8" s="105"/>
      <c r="AL8" s="105"/>
      <c r="AM8" s="105"/>
      <c r="AN8" s="106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278"/>
      <c r="BA8" s="278"/>
      <c r="BB8" s="278" t="s">
        <v>267</v>
      </c>
      <c r="BC8" s="278"/>
      <c r="BD8" s="278"/>
      <c r="BE8" s="279"/>
      <c r="BF8" s="277"/>
      <c r="BG8" s="277" t="s">
        <v>268</v>
      </c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R8" s="91"/>
    </row>
    <row r="9" spans="1:113" s="28" customFormat="1" ht="23.25" customHeight="1">
      <c r="B9" s="97"/>
      <c r="C9" s="424" t="s">
        <v>0</v>
      </c>
      <c r="D9" s="394" t="s">
        <v>46</v>
      </c>
      <c r="E9" s="394" t="s">
        <v>5</v>
      </c>
      <c r="F9" s="394" t="s">
        <v>6</v>
      </c>
      <c r="G9" s="394" t="s">
        <v>10</v>
      </c>
      <c r="H9" s="394" t="s">
        <v>7</v>
      </c>
      <c r="I9" s="394" t="s">
        <v>8</v>
      </c>
      <c r="J9" s="394" t="s">
        <v>9</v>
      </c>
      <c r="K9" s="394"/>
      <c r="L9" s="394" t="s">
        <v>21</v>
      </c>
      <c r="M9" s="394" t="s">
        <v>22</v>
      </c>
      <c r="N9" s="394" t="s">
        <v>18</v>
      </c>
      <c r="O9" s="394" t="s">
        <v>19</v>
      </c>
      <c r="P9" s="422" t="s">
        <v>11</v>
      </c>
      <c r="Q9" s="394" t="s">
        <v>12</v>
      </c>
      <c r="R9" s="394" t="s">
        <v>13</v>
      </c>
      <c r="S9" s="394" t="s">
        <v>31</v>
      </c>
      <c r="T9" s="397" t="s">
        <v>20</v>
      </c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8"/>
      <c r="AH9" s="394" t="s">
        <v>34</v>
      </c>
      <c r="AI9" s="394"/>
      <c r="AJ9" s="394"/>
      <c r="AK9" s="394"/>
      <c r="AL9" s="394"/>
      <c r="AM9" s="394" t="s">
        <v>35</v>
      </c>
      <c r="AN9" s="394"/>
      <c r="AO9" s="394"/>
      <c r="AP9" s="394"/>
      <c r="AQ9" s="394"/>
      <c r="AR9" s="394" t="s">
        <v>36</v>
      </c>
      <c r="AS9" s="394"/>
      <c r="AT9" s="394"/>
      <c r="AU9" s="394"/>
      <c r="AV9" s="394"/>
      <c r="AW9" s="423" t="s">
        <v>37</v>
      </c>
      <c r="AX9" s="423"/>
      <c r="AY9" s="423"/>
      <c r="AZ9" s="423"/>
      <c r="BA9" s="423"/>
      <c r="BB9" s="394" t="s">
        <v>38</v>
      </c>
      <c r="BC9" s="394"/>
      <c r="BD9" s="394"/>
      <c r="BE9" s="394"/>
      <c r="BF9" s="394"/>
      <c r="BG9" s="394"/>
      <c r="BH9" s="391" t="s">
        <v>39</v>
      </c>
      <c r="BI9" s="391"/>
      <c r="BJ9" s="391"/>
      <c r="BK9" s="391"/>
      <c r="BL9" s="391"/>
      <c r="BM9" s="397" t="s">
        <v>40</v>
      </c>
      <c r="BN9" s="393"/>
      <c r="BO9" s="393"/>
      <c r="BP9" s="393"/>
      <c r="BQ9" s="398"/>
      <c r="BR9" s="399" t="s">
        <v>41</v>
      </c>
      <c r="BS9" s="400"/>
      <c r="BT9" s="400"/>
      <c r="BU9" s="400"/>
      <c r="BV9" s="400"/>
      <c r="BW9" s="401"/>
      <c r="BX9" s="399" t="s">
        <v>42</v>
      </c>
      <c r="BY9" s="400"/>
      <c r="BZ9" s="400"/>
      <c r="CA9" s="400"/>
      <c r="CB9" s="401"/>
      <c r="CC9" s="397" t="s">
        <v>43</v>
      </c>
      <c r="CD9" s="393"/>
      <c r="CE9" s="393"/>
      <c r="CF9" s="393"/>
      <c r="CG9" s="398"/>
      <c r="CH9" s="394" t="s">
        <v>44</v>
      </c>
      <c r="CI9" s="394"/>
      <c r="CJ9" s="394"/>
      <c r="CK9" s="394"/>
      <c r="CL9" s="394"/>
      <c r="CM9" s="394" t="s">
        <v>45</v>
      </c>
      <c r="CN9" s="394"/>
      <c r="CO9" s="394"/>
      <c r="CP9" s="394"/>
      <c r="CQ9" s="394" t="s">
        <v>24</v>
      </c>
      <c r="CR9" s="394" t="s">
        <v>25</v>
      </c>
      <c r="CY9" s="93"/>
      <c r="CZ9" s="93"/>
      <c r="DA9" s="93"/>
      <c r="DB9" s="93"/>
      <c r="DC9" s="93"/>
      <c r="DD9" s="93"/>
      <c r="DE9" s="93"/>
      <c r="DF9" s="93"/>
      <c r="DG9" s="93"/>
      <c r="DH9" s="93"/>
    </row>
    <row r="10" spans="1:113" s="28" customFormat="1" ht="35.1" customHeight="1">
      <c r="B10" s="97"/>
      <c r="C10" s="424"/>
      <c r="D10" s="394"/>
      <c r="E10" s="394"/>
      <c r="F10" s="394"/>
      <c r="G10" s="394"/>
      <c r="H10" s="394"/>
      <c r="I10" s="394"/>
      <c r="J10" s="394"/>
      <c r="K10" s="394"/>
      <c r="L10" s="394"/>
      <c r="M10" s="394"/>
      <c r="N10" s="394"/>
      <c r="O10" s="394"/>
      <c r="P10" s="422"/>
      <c r="Q10" s="394"/>
      <c r="R10" s="394"/>
      <c r="S10" s="394"/>
      <c r="T10" s="394" t="s">
        <v>14</v>
      </c>
      <c r="U10" s="394" t="s">
        <v>94</v>
      </c>
      <c r="V10" s="394" t="s">
        <v>103</v>
      </c>
      <c r="W10" s="392" t="s">
        <v>91</v>
      </c>
      <c r="X10" s="392" t="s">
        <v>93</v>
      </c>
      <c r="Y10" s="394" t="s">
        <v>1</v>
      </c>
      <c r="Z10" s="394" t="s">
        <v>16</v>
      </c>
      <c r="AA10" s="394" t="s">
        <v>95</v>
      </c>
      <c r="AB10" s="394" t="s">
        <v>30</v>
      </c>
      <c r="AC10" s="392" t="s">
        <v>92</v>
      </c>
      <c r="AD10" s="394" t="s">
        <v>17</v>
      </c>
      <c r="AE10" s="392" t="s">
        <v>119</v>
      </c>
      <c r="AF10" s="394" t="s">
        <v>69</v>
      </c>
      <c r="AG10" s="394" t="s">
        <v>70</v>
      </c>
      <c r="AH10" s="291"/>
      <c r="AI10" s="291"/>
      <c r="AJ10" s="291"/>
      <c r="AK10" s="291"/>
      <c r="AL10" s="291"/>
      <c r="AM10" s="291"/>
      <c r="AN10" s="291"/>
      <c r="AO10" s="291"/>
      <c r="AP10" s="291"/>
      <c r="AQ10" s="291"/>
      <c r="AR10" s="87">
        <v>44256</v>
      </c>
      <c r="AS10" s="87">
        <f>AR11+1</f>
        <v>44263</v>
      </c>
      <c r="AT10" s="87">
        <f t="shared" ref="AT10:CP10" si="0">AS11+1</f>
        <v>44270</v>
      </c>
      <c r="AU10" s="87">
        <f t="shared" si="0"/>
        <v>44277</v>
      </c>
      <c r="AV10" s="87">
        <f t="shared" si="0"/>
        <v>44284</v>
      </c>
      <c r="AW10" s="87">
        <f t="shared" si="0"/>
        <v>44287</v>
      </c>
      <c r="AX10" s="87">
        <f t="shared" si="0"/>
        <v>44291</v>
      </c>
      <c r="AY10" s="220">
        <f t="shared" si="0"/>
        <v>44298</v>
      </c>
      <c r="AZ10" s="220">
        <f t="shared" si="0"/>
        <v>44305</v>
      </c>
      <c r="BA10" s="220">
        <f t="shared" si="0"/>
        <v>44312</v>
      </c>
      <c r="BB10" s="220">
        <f t="shared" si="0"/>
        <v>44317</v>
      </c>
      <c r="BC10" s="220">
        <f t="shared" si="0"/>
        <v>44319</v>
      </c>
      <c r="BD10" s="220">
        <f t="shared" si="0"/>
        <v>44326</v>
      </c>
      <c r="BE10" s="220">
        <f t="shared" si="0"/>
        <v>44333</v>
      </c>
      <c r="BF10" s="87">
        <f t="shared" si="0"/>
        <v>44340</v>
      </c>
      <c r="BG10" s="87">
        <f t="shared" si="0"/>
        <v>44347</v>
      </c>
      <c r="BH10" s="87">
        <f t="shared" si="0"/>
        <v>44348</v>
      </c>
      <c r="BI10" s="87">
        <f t="shared" si="0"/>
        <v>44354</v>
      </c>
      <c r="BJ10" s="87">
        <f t="shared" si="0"/>
        <v>44361</v>
      </c>
      <c r="BK10" s="87">
        <f t="shared" si="0"/>
        <v>44368</v>
      </c>
      <c r="BL10" s="87">
        <f t="shared" si="0"/>
        <v>44375</v>
      </c>
      <c r="BM10" s="87">
        <f t="shared" si="0"/>
        <v>44378</v>
      </c>
      <c r="BN10" s="87">
        <f>BM11+1</f>
        <v>44382</v>
      </c>
      <c r="BO10" s="87">
        <f t="shared" si="0"/>
        <v>44389</v>
      </c>
      <c r="BP10" s="87">
        <f t="shared" si="0"/>
        <v>44396</v>
      </c>
      <c r="BQ10" s="87">
        <f t="shared" si="0"/>
        <v>44403</v>
      </c>
      <c r="BR10" s="87">
        <f t="shared" si="0"/>
        <v>44409</v>
      </c>
      <c r="BS10" s="87">
        <f t="shared" si="0"/>
        <v>44410</v>
      </c>
      <c r="BT10" s="87">
        <f t="shared" si="0"/>
        <v>44417</v>
      </c>
      <c r="BU10" s="87">
        <f t="shared" si="0"/>
        <v>44424</v>
      </c>
      <c r="BV10" s="87">
        <f t="shared" si="0"/>
        <v>44431</v>
      </c>
      <c r="BW10" s="87">
        <f t="shared" si="0"/>
        <v>44438</v>
      </c>
      <c r="BX10" s="87">
        <f t="shared" si="0"/>
        <v>44440</v>
      </c>
      <c r="BY10" s="87">
        <f t="shared" si="0"/>
        <v>44445</v>
      </c>
      <c r="BZ10" s="87">
        <f t="shared" si="0"/>
        <v>44452</v>
      </c>
      <c r="CA10" s="87">
        <f t="shared" si="0"/>
        <v>44459</v>
      </c>
      <c r="CB10" s="87">
        <f t="shared" si="0"/>
        <v>44466</v>
      </c>
      <c r="CC10" s="87">
        <f t="shared" si="0"/>
        <v>44470</v>
      </c>
      <c r="CD10" s="87">
        <f t="shared" si="0"/>
        <v>44473</v>
      </c>
      <c r="CE10" s="87">
        <f t="shared" si="0"/>
        <v>44480</v>
      </c>
      <c r="CF10" s="87">
        <f t="shared" si="0"/>
        <v>44487</v>
      </c>
      <c r="CG10" s="87">
        <f t="shared" si="0"/>
        <v>44494</v>
      </c>
      <c r="CH10" s="87">
        <f t="shared" si="0"/>
        <v>44501</v>
      </c>
      <c r="CI10" s="87">
        <f t="shared" si="0"/>
        <v>44508</v>
      </c>
      <c r="CJ10" s="87">
        <f t="shared" si="0"/>
        <v>44515</v>
      </c>
      <c r="CK10" s="87">
        <f t="shared" si="0"/>
        <v>44522</v>
      </c>
      <c r="CL10" s="87">
        <f t="shared" si="0"/>
        <v>44529</v>
      </c>
      <c r="CM10" s="87">
        <f t="shared" si="0"/>
        <v>44531</v>
      </c>
      <c r="CN10" s="87">
        <f t="shared" si="0"/>
        <v>44536</v>
      </c>
      <c r="CO10" s="87">
        <f t="shared" si="0"/>
        <v>44543</v>
      </c>
      <c r="CP10" s="87">
        <f t="shared" si="0"/>
        <v>44550</v>
      </c>
      <c r="CQ10" s="394"/>
      <c r="CR10" s="394"/>
      <c r="CY10" s="93"/>
      <c r="CZ10" s="93"/>
      <c r="DA10" s="93"/>
      <c r="DB10" s="93"/>
      <c r="DC10" s="93"/>
      <c r="DD10" s="93"/>
      <c r="DE10" s="93"/>
      <c r="DF10" s="93"/>
      <c r="DG10" s="93"/>
      <c r="DH10" s="93"/>
    </row>
    <row r="11" spans="1:113" s="28" customFormat="1" ht="35.1" customHeight="1">
      <c r="B11" s="29"/>
      <c r="C11" s="424"/>
      <c r="D11" s="394"/>
      <c r="E11" s="394"/>
      <c r="F11" s="394"/>
      <c r="G11" s="394"/>
      <c r="H11" s="394"/>
      <c r="I11" s="394"/>
      <c r="J11" s="394"/>
      <c r="K11" s="394"/>
      <c r="L11" s="394"/>
      <c r="M11" s="394"/>
      <c r="N11" s="394"/>
      <c r="O11" s="394"/>
      <c r="P11" s="422"/>
      <c r="Q11" s="394"/>
      <c r="R11" s="394"/>
      <c r="S11" s="394"/>
      <c r="T11" s="394"/>
      <c r="U11" s="394"/>
      <c r="V11" s="394"/>
      <c r="W11" s="421"/>
      <c r="X11" s="421"/>
      <c r="Y11" s="394"/>
      <c r="Z11" s="394"/>
      <c r="AA11" s="394"/>
      <c r="AB11" s="394"/>
      <c r="AC11" s="421"/>
      <c r="AD11" s="394"/>
      <c r="AE11" s="421"/>
      <c r="AF11" s="394"/>
      <c r="AG11" s="394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87">
        <f>AR10+6</f>
        <v>44262</v>
      </c>
      <c r="AS11" s="87">
        <f>AS10+6</f>
        <v>44269</v>
      </c>
      <c r="AT11" s="87">
        <f t="shared" ref="AT11:CP11" si="1">AT10+6</f>
        <v>44276</v>
      </c>
      <c r="AU11" s="87">
        <f t="shared" si="1"/>
        <v>44283</v>
      </c>
      <c r="AV11" s="87">
        <v>44286</v>
      </c>
      <c r="AW11" s="87">
        <v>44290</v>
      </c>
      <c r="AX11" s="87">
        <f t="shared" si="1"/>
        <v>44297</v>
      </c>
      <c r="AY11" s="87">
        <f t="shared" si="1"/>
        <v>44304</v>
      </c>
      <c r="AZ11" s="87">
        <f t="shared" si="1"/>
        <v>44311</v>
      </c>
      <c r="BA11" s="87">
        <v>44316</v>
      </c>
      <c r="BB11" s="87">
        <v>44318</v>
      </c>
      <c r="BC11" s="87">
        <f t="shared" si="1"/>
        <v>44325</v>
      </c>
      <c r="BD11" s="87">
        <f t="shared" si="1"/>
        <v>44332</v>
      </c>
      <c r="BE11" s="87">
        <f t="shared" si="1"/>
        <v>44339</v>
      </c>
      <c r="BF11" s="87">
        <f t="shared" si="1"/>
        <v>44346</v>
      </c>
      <c r="BG11" s="87">
        <v>44347</v>
      </c>
      <c r="BH11" s="87">
        <v>44353</v>
      </c>
      <c r="BI11" s="87">
        <f t="shared" si="1"/>
        <v>44360</v>
      </c>
      <c r="BJ11" s="87">
        <f t="shared" si="1"/>
        <v>44367</v>
      </c>
      <c r="BK11" s="87">
        <f t="shared" si="1"/>
        <v>44374</v>
      </c>
      <c r="BL11" s="87">
        <v>44377</v>
      </c>
      <c r="BM11" s="87">
        <v>44381</v>
      </c>
      <c r="BN11" s="87">
        <f t="shared" si="1"/>
        <v>44388</v>
      </c>
      <c r="BO11" s="87">
        <f t="shared" si="1"/>
        <v>44395</v>
      </c>
      <c r="BP11" s="87">
        <f t="shared" si="1"/>
        <v>44402</v>
      </c>
      <c r="BQ11" s="87">
        <v>44408</v>
      </c>
      <c r="BR11" s="87">
        <v>44409</v>
      </c>
      <c r="BS11" s="87">
        <f t="shared" si="1"/>
        <v>44416</v>
      </c>
      <c r="BT11" s="87">
        <f t="shared" si="1"/>
        <v>44423</v>
      </c>
      <c r="BU11" s="87">
        <f t="shared" si="1"/>
        <v>44430</v>
      </c>
      <c r="BV11" s="87">
        <f t="shared" si="1"/>
        <v>44437</v>
      </c>
      <c r="BW11" s="87">
        <v>44439</v>
      </c>
      <c r="BX11" s="87">
        <v>44444</v>
      </c>
      <c r="BY11" s="87">
        <f t="shared" si="1"/>
        <v>44451</v>
      </c>
      <c r="BZ11" s="87">
        <f t="shared" si="1"/>
        <v>44458</v>
      </c>
      <c r="CA11" s="87">
        <f t="shared" si="1"/>
        <v>44465</v>
      </c>
      <c r="CB11" s="87">
        <v>44469</v>
      </c>
      <c r="CC11" s="87">
        <v>44472</v>
      </c>
      <c r="CD11" s="87">
        <f t="shared" si="1"/>
        <v>44479</v>
      </c>
      <c r="CE11" s="87">
        <f t="shared" si="1"/>
        <v>44486</v>
      </c>
      <c r="CF11" s="87">
        <f t="shared" si="1"/>
        <v>44493</v>
      </c>
      <c r="CG11" s="87">
        <f t="shared" si="1"/>
        <v>44500</v>
      </c>
      <c r="CH11" s="87">
        <f t="shared" si="1"/>
        <v>44507</v>
      </c>
      <c r="CI11" s="87">
        <f t="shared" si="1"/>
        <v>44514</v>
      </c>
      <c r="CJ11" s="87">
        <f t="shared" si="1"/>
        <v>44521</v>
      </c>
      <c r="CK11" s="87">
        <f t="shared" si="1"/>
        <v>44528</v>
      </c>
      <c r="CL11" s="87">
        <v>44530</v>
      </c>
      <c r="CM11" s="87">
        <v>44535</v>
      </c>
      <c r="CN11" s="87">
        <f t="shared" si="1"/>
        <v>44542</v>
      </c>
      <c r="CO11" s="87">
        <f t="shared" si="1"/>
        <v>44549</v>
      </c>
      <c r="CP11" s="87">
        <f t="shared" si="1"/>
        <v>44556</v>
      </c>
      <c r="CQ11" s="394"/>
      <c r="CR11" s="394"/>
      <c r="CY11" s="93"/>
      <c r="CZ11" s="93"/>
      <c r="DA11" s="93"/>
      <c r="DB11" s="93"/>
      <c r="DC11" s="93"/>
      <c r="DD11" s="93"/>
      <c r="DE11" s="93"/>
      <c r="DF11" s="93"/>
      <c r="DG11" s="93"/>
      <c r="DH11" s="93"/>
    </row>
    <row r="12" spans="1:113" s="101" customFormat="1" ht="57.75" customHeight="1">
      <c r="B12" s="417" t="s">
        <v>123</v>
      </c>
      <c r="C12" s="108">
        <v>1</v>
      </c>
      <c r="D12" s="109" t="str">
        <f>E12</f>
        <v>Instagram</v>
      </c>
      <c r="E12" s="197" t="s">
        <v>133</v>
      </c>
      <c r="F12" s="200" t="s">
        <v>135</v>
      </c>
      <c r="G12" s="202" t="s">
        <v>137</v>
      </c>
      <c r="H12" s="203" t="s">
        <v>32</v>
      </c>
      <c r="I12" s="203" t="s">
        <v>33</v>
      </c>
      <c r="J12" s="204">
        <f>COUNT(AR12:CP12)</f>
        <v>4</v>
      </c>
      <c r="K12" s="203" t="s">
        <v>272</v>
      </c>
      <c r="L12" s="205">
        <f t="shared" ref="L12:L16" si="2">M12/J12</f>
        <v>165.31881706227963</v>
      </c>
      <c r="M12" s="206">
        <v>661.27526824911854</v>
      </c>
      <c r="N12" s="207">
        <v>66</v>
      </c>
      <c r="O12" s="208">
        <v>1</v>
      </c>
      <c r="P12" s="209">
        <v>0</v>
      </c>
      <c r="Q12" s="210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210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211">
        <f>R12*1.2</f>
        <v>52373.00124533019</v>
      </c>
      <c r="T12" s="212">
        <f>M12*1000</f>
        <v>661275.26824911858</v>
      </c>
      <c r="U12" s="213">
        <v>3</v>
      </c>
      <c r="V12" s="212">
        <f>T12/U12</f>
        <v>220425.08941637285</v>
      </c>
      <c r="W12" s="214">
        <v>0.06</v>
      </c>
      <c r="X12" s="212">
        <f t="shared" ref="X12:X13" si="3">T12*W12</f>
        <v>39676.51609494711</v>
      </c>
      <c r="Y12" s="215">
        <v>1.8E-3</v>
      </c>
      <c r="Z12" s="212">
        <f>T12*Y12</f>
        <v>1190.2954828484135</v>
      </c>
      <c r="AA12" s="210">
        <f>R12/T12*1000</f>
        <v>66</v>
      </c>
      <c r="AB12" s="210">
        <f t="shared" ref="AB12:AB16" si="4">R12/V12*1000</f>
        <v>198</v>
      </c>
      <c r="AC12" s="111">
        <f>R12/X12</f>
        <v>1.1000000000000001</v>
      </c>
      <c r="AD12" s="210">
        <f t="shared" ref="AD12:AD16" si="5">R12/Z12</f>
        <v>36.666666666666664</v>
      </c>
      <c r="AE12" s="214"/>
      <c r="AF12" s="212"/>
      <c r="AG12" s="21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2"/>
      <c r="AS12" s="32"/>
      <c r="AT12" s="32"/>
      <c r="AU12" s="32"/>
      <c r="AV12" s="216"/>
      <c r="AW12" s="216"/>
      <c r="AX12" s="32"/>
      <c r="AY12" s="216"/>
      <c r="AZ12" s="31">
        <f>1/7*4</f>
        <v>0.5714285714285714</v>
      </c>
      <c r="BA12" s="31">
        <f t="shared" ref="BA12:BA13" si="6">1/7*5</f>
        <v>0.71428571428571419</v>
      </c>
      <c r="BB12" s="216"/>
      <c r="BC12" s="216"/>
      <c r="BD12" s="31">
        <f>1/7*3</f>
        <v>0.42857142857142855</v>
      </c>
      <c r="BE12" s="31">
        <f>1/7*3</f>
        <v>0.42857142857142855</v>
      </c>
      <c r="BF12" s="32"/>
      <c r="BG12" s="216"/>
      <c r="BH12" s="216"/>
      <c r="BI12" s="32"/>
      <c r="BJ12" s="32"/>
      <c r="BK12" s="32"/>
      <c r="BL12" s="216"/>
      <c r="BM12" s="216"/>
      <c r="BN12" s="32"/>
      <c r="BO12" s="32"/>
      <c r="BP12" s="32"/>
      <c r="BQ12" s="216"/>
      <c r="BR12" s="216"/>
      <c r="BS12" s="32"/>
      <c r="BT12" s="32"/>
      <c r="BU12" s="32"/>
      <c r="BV12" s="32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  <c r="CG12" s="216"/>
      <c r="CH12" s="216"/>
      <c r="CI12" s="216"/>
      <c r="CJ12" s="216"/>
      <c r="CK12" s="216"/>
      <c r="CL12" s="216"/>
      <c r="CM12" s="216"/>
      <c r="CN12" s="216"/>
      <c r="CO12" s="216"/>
      <c r="CP12" s="216"/>
      <c r="CQ12" s="33"/>
      <c r="CR12" s="33"/>
      <c r="CS12" s="28"/>
      <c r="CT12" s="110" t="e">
        <f>$R$12*#REF!</f>
        <v>#REF!</v>
      </c>
      <c r="CU12" s="110" t="e">
        <f>$R$12*#REF!</f>
        <v>#REF!</v>
      </c>
      <c r="CV12" s="110" t="e">
        <f>$R$12*#REF!</f>
        <v>#REF!</v>
      </c>
      <c r="CY12" s="93"/>
      <c r="CZ12" s="93"/>
      <c r="DA12" s="93"/>
      <c r="DB12" s="93"/>
      <c r="DC12" s="93"/>
      <c r="DD12" s="93"/>
      <c r="DE12" s="93"/>
      <c r="DF12" s="93"/>
      <c r="DG12" s="93"/>
      <c r="DH12" s="93"/>
    </row>
    <row r="13" spans="1:113" s="101" customFormat="1" ht="57.75" customHeight="1">
      <c r="A13" s="325" t="s">
        <v>300</v>
      </c>
      <c r="B13" s="417"/>
      <c r="C13" s="108">
        <f>C12+1</f>
        <v>2</v>
      </c>
      <c r="D13" s="109" t="str">
        <f t="shared" ref="D13:D16" si="7">E13</f>
        <v>Вконтакте</v>
      </c>
      <c r="E13" s="197" t="s">
        <v>126</v>
      </c>
      <c r="F13" s="200" t="s">
        <v>134</v>
      </c>
      <c r="G13" s="217" t="s">
        <v>138</v>
      </c>
      <c r="H13" s="203" t="s">
        <v>32</v>
      </c>
      <c r="I13" s="203" t="s">
        <v>33</v>
      </c>
      <c r="J13" s="204">
        <f>COUNT(AR13:CP13)</f>
        <v>4</v>
      </c>
      <c r="K13" s="203" t="s">
        <v>272</v>
      </c>
      <c r="L13" s="205">
        <f t="shared" si="2"/>
        <v>248.84992897727278</v>
      </c>
      <c r="M13" s="324">
        <v>995.39971590909113</v>
      </c>
      <c r="N13" s="207">
        <v>88</v>
      </c>
      <c r="O13" s="208">
        <v>1</v>
      </c>
      <c r="P13" s="209">
        <v>0</v>
      </c>
      <c r="Q13" s="210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323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211">
        <f>R13*1.2</f>
        <v>105114.21000000002</v>
      </c>
      <c r="T13" s="212">
        <f t="shared" ref="T13" si="8">M13*1000</f>
        <v>995399.71590909117</v>
      </c>
      <c r="U13" s="213">
        <v>3</v>
      </c>
      <c r="V13" s="212">
        <f>T13/U13</f>
        <v>331799.90530303039</v>
      </c>
      <c r="W13" s="215">
        <v>0.15</v>
      </c>
      <c r="X13" s="212">
        <f t="shared" si="3"/>
        <v>149309.95738636368</v>
      </c>
      <c r="Y13" s="215">
        <v>2.3E-3</v>
      </c>
      <c r="Z13" s="212">
        <f>T13*Y13</f>
        <v>2289.4193465909098</v>
      </c>
      <c r="AA13" s="210">
        <f>R13/T13*1000</f>
        <v>88</v>
      </c>
      <c r="AB13" s="210">
        <f t="shared" si="4"/>
        <v>263.99999999999994</v>
      </c>
      <c r="AC13" s="111">
        <f>R13/X13</f>
        <v>0.58666666666666667</v>
      </c>
      <c r="AD13" s="210">
        <f t="shared" si="5"/>
        <v>38.260869565217391</v>
      </c>
      <c r="AE13" s="214"/>
      <c r="AF13" s="212"/>
      <c r="AG13" s="21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2"/>
      <c r="AS13" s="32"/>
      <c r="AT13" s="32"/>
      <c r="AU13" s="32"/>
      <c r="AV13" s="216"/>
      <c r="AW13" s="216"/>
      <c r="AX13" s="32"/>
      <c r="AY13" s="216"/>
      <c r="AZ13" s="31">
        <f>1/7*4</f>
        <v>0.5714285714285714</v>
      </c>
      <c r="BA13" s="31">
        <f t="shared" si="6"/>
        <v>0.71428571428571419</v>
      </c>
      <c r="BB13" s="216"/>
      <c r="BC13" s="216"/>
      <c r="BD13" s="31">
        <f>1/7*3</f>
        <v>0.42857142857142855</v>
      </c>
      <c r="BE13" s="31">
        <f>1/7*3</f>
        <v>0.42857142857142855</v>
      </c>
      <c r="BF13" s="32"/>
      <c r="BG13" s="216"/>
      <c r="BH13" s="216"/>
      <c r="BI13" s="32"/>
      <c r="BJ13" s="32"/>
      <c r="BK13" s="32"/>
      <c r="BL13" s="216"/>
      <c r="BM13" s="216"/>
      <c r="BN13" s="32"/>
      <c r="BO13" s="32"/>
      <c r="BP13" s="32"/>
      <c r="BQ13" s="216"/>
      <c r="BR13" s="216"/>
      <c r="BS13" s="32"/>
      <c r="BT13" s="32"/>
      <c r="BU13" s="32"/>
      <c r="BV13" s="32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216"/>
      <c r="CQ13" s="179"/>
      <c r="CR13" s="179"/>
      <c r="CS13" s="28"/>
      <c r="CT13" s="176"/>
      <c r="CU13" s="176"/>
      <c r="CV13" s="176"/>
      <c r="CY13" s="93"/>
      <c r="CZ13" s="93"/>
      <c r="DA13" s="93"/>
      <c r="DB13" s="93"/>
      <c r="DC13" s="93"/>
      <c r="DD13" s="93"/>
      <c r="DE13" s="93"/>
      <c r="DF13" s="93"/>
      <c r="DG13" s="93"/>
      <c r="DH13" s="93"/>
    </row>
    <row r="14" spans="1:113" s="101" customFormat="1" ht="57.75" customHeight="1">
      <c r="B14" s="417"/>
      <c r="C14" s="108">
        <f t="shared" ref="C14:C16" si="9">C13+1</f>
        <v>3</v>
      </c>
      <c r="D14" s="109" t="str">
        <f t="shared" si="7"/>
        <v>Instagram</v>
      </c>
      <c r="E14" s="197" t="s">
        <v>133</v>
      </c>
      <c r="F14" s="200" t="s">
        <v>135</v>
      </c>
      <c r="G14" s="217" t="s">
        <v>139</v>
      </c>
      <c r="H14" s="203" t="s">
        <v>32</v>
      </c>
      <c r="I14" s="203" t="s">
        <v>140</v>
      </c>
      <c r="J14" s="204">
        <f>COUNT(AW14:BH14)</f>
        <v>4</v>
      </c>
      <c r="K14" s="203" t="s">
        <v>272</v>
      </c>
      <c r="L14" s="205">
        <f t="shared" si="2"/>
        <v>250</v>
      </c>
      <c r="M14" s="206">
        <v>1000</v>
      </c>
      <c r="N14" s="207">
        <v>44</v>
      </c>
      <c r="O14" s="208">
        <v>1</v>
      </c>
      <c r="P14" s="209">
        <v>0</v>
      </c>
      <c r="Q14" s="210">
        <f t="shared" ref="Q14:Q15" si="10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145.19999999999999</v>
      </c>
      <c r="R14" s="210">
        <f t="shared" ref="R14:R16" si="11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44000</v>
      </c>
      <c r="S14" s="211">
        <f t="shared" ref="S14:S16" si="12">R14*1.2</f>
        <v>52800</v>
      </c>
      <c r="T14" s="212">
        <f>Z14/Y14</f>
        <v>303030.30303030304</v>
      </c>
      <c r="U14" s="213">
        <v>3</v>
      </c>
      <c r="V14" s="212">
        <f>T14/U14</f>
        <v>101010.10101010102</v>
      </c>
      <c r="W14" s="214" t="s">
        <v>120</v>
      </c>
      <c r="X14" s="214" t="s">
        <v>120</v>
      </c>
      <c r="Y14" s="215">
        <v>3.3E-3</v>
      </c>
      <c r="Z14" s="212">
        <f>M14</f>
        <v>1000</v>
      </c>
      <c r="AA14" s="210">
        <f>R14/T14*1000</f>
        <v>145.19999999999999</v>
      </c>
      <c r="AB14" s="210">
        <f t="shared" si="4"/>
        <v>435.59999999999997</v>
      </c>
      <c r="AC14" s="214" t="s">
        <v>120</v>
      </c>
      <c r="AD14" s="210">
        <f t="shared" si="5"/>
        <v>44</v>
      </c>
      <c r="AE14" s="214"/>
      <c r="AF14" s="212"/>
      <c r="AG14" s="21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2"/>
      <c r="AS14" s="32"/>
      <c r="AT14" s="32"/>
      <c r="AU14" s="32"/>
      <c r="AV14" s="216"/>
      <c r="AW14" s="216"/>
      <c r="AX14" s="216"/>
      <c r="AY14" s="216"/>
      <c r="AZ14" s="216"/>
      <c r="BA14" s="216"/>
      <c r="BB14" s="216"/>
      <c r="BC14" s="32"/>
      <c r="BD14" s="216"/>
      <c r="BE14" s="31">
        <f>1/7*4</f>
        <v>0.5714285714285714</v>
      </c>
      <c r="BF14" s="31">
        <v>1</v>
      </c>
      <c r="BG14" s="31">
        <f>1/7*1</f>
        <v>0.14285714285714285</v>
      </c>
      <c r="BH14" s="31">
        <f>1/7*2</f>
        <v>0.2857142857142857</v>
      </c>
      <c r="BI14" s="32"/>
      <c r="BJ14" s="32"/>
      <c r="BK14" s="32"/>
      <c r="BL14" s="216"/>
      <c r="BM14" s="216"/>
      <c r="BN14" s="32"/>
      <c r="BO14" s="32"/>
      <c r="BP14" s="32"/>
      <c r="BQ14" s="216"/>
      <c r="BR14" s="216"/>
      <c r="BS14" s="32"/>
      <c r="BT14" s="32"/>
      <c r="BU14" s="32"/>
      <c r="BV14" s="32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  <c r="CG14" s="216"/>
      <c r="CH14" s="216"/>
      <c r="CI14" s="216"/>
      <c r="CJ14" s="216"/>
      <c r="CK14" s="216"/>
      <c r="CL14" s="216"/>
      <c r="CM14" s="216"/>
      <c r="CN14" s="216"/>
      <c r="CO14" s="216"/>
      <c r="CP14" s="216"/>
      <c r="CQ14" s="179"/>
      <c r="CR14" s="179"/>
      <c r="CS14" s="28"/>
      <c r="CT14" s="176"/>
      <c r="CU14" s="176"/>
      <c r="CV14" s="176"/>
      <c r="CY14" s="93"/>
      <c r="CZ14" s="93"/>
      <c r="DA14" s="93"/>
      <c r="DB14" s="93"/>
      <c r="DC14" s="93"/>
      <c r="DD14" s="93"/>
      <c r="DE14" s="93"/>
      <c r="DF14" s="93"/>
      <c r="DG14" s="93"/>
      <c r="DH14" s="93"/>
    </row>
    <row r="15" spans="1:113" s="101" customFormat="1" ht="57.75" customHeight="1">
      <c r="A15" s="325" t="s">
        <v>301</v>
      </c>
      <c r="B15" s="417"/>
      <c r="C15" s="108">
        <f t="shared" si="9"/>
        <v>4</v>
      </c>
      <c r="D15" s="109" t="str">
        <f t="shared" si="7"/>
        <v>Вконтакте</v>
      </c>
      <c r="E15" s="197" t="s">
        <v>126</v>
      </c>
      <c r="F15" s="200" t="s">
        <v>134</v>
      </c>
      <c r="G15" s="217" t="s">
        <v>141</v>
      </c>
      <c r="H15" s="203" t="s">
        <v>32</v>
      </c>
      <c r="I15" s="203" t="s">
        <v>140</v>
      </c>
      <c r="J15" s="204">
        <f>COUNT(AW15:BH15)</f>
        <v>4</v>
      </c>
      <c r="K15" s="203" t="s">
        <v>272</v>
      </c>
      <c r="L15" s="205">
        <f t="shared" si="2"/>
        <v>551.68202266530477</v>
      </c>
      <c r="M15" s="324">
        <v>2206.7280906612191</v>
      </c>
      <c r="N15" s="207">
        <v>44</v>
      </c>
      <c r="O15" s="208">
        <v>1</v>
      </c>
      <c r="P15" s="209">
        <v>0</v>
      </c>
      <c r="Q15" s="210">
        <f t="shared" si="10"/>
        <v>189.2</v>
      </c>
      <c r="R15" s="323">
        <f t="shared" si="11"/>
        <v>97096.035989093638</v>
      </c>
      <c r="S15" s="211">
        <f t="shared" si="12"/>
        <v>116515.24318691237</v>
      </c>
      <c r="T15" s="212">
        <f>Z15/Y15</f>
        <v>513192.57922353933</v>
      </c>
      <c r="U15" s="213">
        <v>3</v>
      </c>
      <c r="V15" s="212">
        <f>T15/U15</f>
        <v>171064.19307451311</v>
      </c>
      <c r="W15" s="214" t="s">
        <v>120</v>
      </c>
      <c r="X15" s="214" t="s">
        <v>120</v>
      </c>
      <c r="Y15" s="215">
        <v>4.3E-3</v>
      </c>
      <c r="Z15" s="212">
        <f>M15</f>
        <v>2206.7280906612191</v>
      </c>
      <c r="AA15" s="210">
        <f>R15/T15*1000</f>
        <v>189.2</v>
      </c>
      <c r="AB15" s="210">
        <f t="shared" si="4"/>
        <v>567.6</v>
      </c>
      <c r="AC15" s="214" t="s">
        <v>120</v>
      </c>
      <c r="AD15" s="210">
        <f t="shared" si="5"/>
        <v>44</v>
      </c>
      <c r="AE15" s="214"/>
      <c r="AF15" s="212"/>
      <c r="AG15" s="21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2"/>
      <c r="AS15" s="32"/>
      <c r="AT15" s="32"/>
      <c r="AU15" s="32"/>
      <c r="AV15" s="216"/>
      <c r="AW15" s="216"/>
      <c r="AX15" s="216"/>
      <c r="AY15" s="216"/>
      <c r="AZ15" s="216"/>
      <c r="BA15" s="216"/>
      <c r="BB15" s="216"/>
      <c r="BC15" s="32"/>
      <c r="BD15" s="216"/>
      <c r="BE15" s="31">
        <f>1/7*4</f>
        <v>0.5714285714285714</v>
      </c>
      <c r="BF15" s="31">
        <v>1</v>
      </c>
      <c r="BG15" s="31">
        <f>1/7*1</f>
        <v>0.14285714285714285</v>
      </c>
      <c r="BH15" s="31">
        <f>1/7*2</f>
        <v>0.2857142857142857</v>
      </c>
      <c r="BI15" s="32"/>
      <c r="BJ15" s="32"/>
      <c r="BK15" s="32"/>
      <c r="BL15" s="216"/>
      <c r="BM15" s="216"/>
      <c r="BN15" s="32"/>
      <c r="BO15" s="32"/>
      <c r="BP15" s="32"/>
      <c r="BQ15" s="216"/>
      <c r="BR15" s="216"/>
      <c r="BS15" s="32"/>
      <c r="BT15" s="32"/>
      <c r="BU15" s="32"/>
      <c r="BV15" s="32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184"/>
      <c r="CR15" s="184"/>
      <c r="CS15" s="28"/>
      <c r="CT15" s="185"/>
      <c r="CU15" s="185"/>
      <c r="CV15" s="185"/>
      <c r="CY15" s="93"/>
      <c r="CZ15" s="93"/>
      <c r="DA15" s="93"/>
      <c r="DB15" s="93"/>
      <c r="DC15" s="93"/>
      <c r="DD15" s="93"/>
      <c r="DE15" s="93"/>
      <c r="DF15" s="93"/>
      <c r="DG15" s="93"/>
      <c r="DH15" s="93"/>
    </row>
    <row r="16" spans="1:113" s="101" customFormat="1" ht="57.75" customHeight="1">
      <c r="B16" s="199" t="s">
        <v>124</v>
      </c>
      <c r="C16" s="108">
        <f t="shared" si="9"/>
        <v>5</v>
      </c>
      <c r="D16" s="109" t="str">
        <f t="shared" si="7"/>
        <v>Segmento</v>
      </c>
      <c r="E16" s="198" t="s">
        <v>75</v>
      </c>
      <c r="F16" s="201" t="s">
        <v>136</v>
      </c>
      <c r="G16" s="218" t="s">
        <v>142</v>
      </c>
      <c r="H16" s="203" t="s">
        <v>32</v>
      </c>
      <c r="I16" s="203" t="s">
        <v>33</v>
      </c>
      <c r="J16" s="204">
        <f>COUNT(AW16:BE16)</f>
        <v>4</v>
      </c>
      <c r="K16" s="203" t="s">
        <v>272</v>
      </c>
      <c r="L16" s="205">
        <f t="shared" si="2"/>
        <v>385.80246913580248</v>
      </c>
      <c r="M16" s="205">
        <v>1543.2098765432099</v>
      </c>
      <c r="N16" s="210">
        <v>270</v>
      </c>
      <c r="O16" s="208">
        <v>1.2</v>
      </c>
      <c r="P16" s="209">
        <v>0</v>
      </c>
      <c r="Q16" s="210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210">
        <f t="shared" si="11"/>
        <v>500000</v>
      </c>
      <c r="S16" s="211">
        <f t="shared" si="12"/>
        <v>600000</v>
      </c>
      <c r="T16" s="212">
        <f>M16*1000</f>
        <v>1543209.8765432099</v>
      </c>
      <c r="U16" s="213">
        <v>2</v>
      </c>
      <c r="V16" s="212">
        <f t="shared" ref="V16" si="13">T16/U16</f>
        <v>771604.93827160494</v>
      </c>
      <c r="W16" s="214">
        <v>0.57999999999999996</v>
      </c>
      <c r="X16" s="212">
        <f>T16*W16</f>
        <v>895061.72839506168</v>
      </c>
      <c r="Y16" s="215">
        <v>0.01</v>
      </c>
      <c r="Z16" s="212">
        <f>T16*Y16</f>
        <v>15432.0987654321</v>
      </c>
      <c r="AA16" s="210">
        <f t="shared" ref="AA16" si="14">R16/T16*1000</f>
        <v>324</v>
      </c>
      <c r="AB16" s="210">
        <f t="shared" si="4"/>
        <v>648</v>
      </c>
      <c r="AC16" s="111">
        <f t="shared" ref="AC16" si="15">R16/X16</f>
        <v>0.55862068965517242</v>
      </c>
      <c r="AD16" s="219">
        <f t="shared" si="5"/>
        <v>32.4</v>
      </c>
      <c r="AE16" s="214"/>
      <c r="AF16" s="212"/>
      <c r="AG16" s="21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2"/>
      <c r="AS16" s="32"/>
      <c r="AT16" s="32"/>
      <c r="AU16" s="32"/>
      <c r="AV16" s="216"/>
      <c r="AW16" s="216"/>
      <c r="AX16" s="32"/>
      <c r="AY16" s="216"/>
      <c r="AZ16" s="31">
        <f>1/7*4</f>
        <v>0.5714285714285714</v>
      </c>
      <c r="BA16" s="31">
        <f t="shared" ref="BA16" si="16">1/7*5</f>
        <v>0.71428571428571419</v>
      </c>
      <c r="BB16" s="216"/>
      <c r="BC16" s="32"/>
      <c r="BD16" s="31">
        <f>1/7*3</f>
        <v>0.42857142857142855</v>
      </c>
      <c r="BE16" s="31">
        <f>1/7*3</f>
        <v>0.42857142857142855</v>
      </c>
      <c r="BF16" s="32"/>
      <c r="BG16" s="216"/>
      <c r="BH16" s="216"/>
      <c r="BI16" s="32"/>
      <c r="BJ16" s="32"/>
      <c r="BK16" s="32"/>
      <c r="BL16" s="216"/>
      <c r="BM16" s="216"/>
      <c r="BN16" s="32"/>
      <c r="BO16" s="32"/>
      <c r="BP16" s="32"/>
      <c r="BQ16" s="216"/>
      <c r="BR16" s="216"/>
      <c r="BS16" s="32"/>
      <c r="BT16" s="32"/>
      <c r="BU16" s="32"/>
      <c r="BV16" s="32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216"/>
      <c r="CQ16" s="33"/>
      <c r="CR16" s="33"/>
      <c r="CT16" s="110" t="e">
        <f>$R$12*#REF!</f>
        <v>#REF!</v>
      </c>
      <c r="CU16" s="110" t="e">
        <f>$R$12*#REF!</f>
        <v>#REF!</v>
      </c>
      <c r="CV16" s="110" t="e">
        <f>$R$12*#REF!</f>
        <v>#REF!</v>
      </c>
      <c r="CY16" s="93"/>
      <c r="CZ16" s="93"/>
      <c r="DA16" s="93"/>
      <c r="DB16" s="93"/>
      <c r="DC16" s="93"/>
      <c r="DD16" s="93"/>
      <c r="DE16" s="93"/>
      <c r="DF16" s="93"/>
      <c r="DG16" s="93"/>
      <c r="DH16" s="93"/>
    </row>
    <row r="17" spans="2:113" s="101" customFormat="1" ht="13.5" customHeight="1">
      <c r="B17" s="97"/>
      <c r="C17" s="188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7"/>
      <c r="Q17" s="112">
        <f>SUMIF(T12:T16,"&gt;0",R12:R16)/T17*1000</f>
        <v>192.30942696901124</v>
      </c>
      <c r="R17" s="112">
        <f>SUM(R12:R16)</f>
        <v>772335.37869353546</v>
      </c>
      <c r="S17" s="112">
        <f>SUM(S12:S16)</f>
        <v>926802.45443224255</v>
      </c>
      <c r="T17" s="180">
        <f>SUM(T12:T16)</f>
        <v>4016107.7429552618</v>
      </c>
      <c r="U17" s="181">
        <f>SUMIF(V12:V16,"&gt;0",T12:T16)/V17</f>
        <v>3.1456365573347131</v>
      </c>
      <c r="V17" s="182">
        <f>SUM(V12:V16)*0.8</f>
        <v>1276723.381660498</v>
      </c>
      <c r="W17" s="183">
        <f>SUMIF(T12:T16,"&gt;0",X12:X16)/T17</f>
        <v>0.26992507951957317</v>
      </c>
      <c r="X17" s="180">
        <f>SUM(X12:X16)</f>
        <v>1084048.2018763726</v>
      </c>
      <c r="Y17" s="183">
        <f>SUMIF(T12:T16,"&gt;0",Z12:Z16)/T17</f>
        <v>5.5074572449733787E-3</v>
      </c>
      <c r="Z17" s="180">
        <f>SUM(Z12:Z16)</f>
        <v>22118.54168553264</v>
      </c>
      <c r="AA17" s="177">
        <f>SUMIF(T12:T16,"&gt;0",R12:R16)/T17*1000</f>
        <v>192.30942696901124</v>
      </c>
      <c r="AB17" s="177">
        <f>SUMIF(V12:V16,"&gt;0",R12:R16)/V17*1000</f>
        <v>604.93556379381198</v>
      </c>
      <c r="AC17" s="177">
        <f>SUMIF(X12:X16,"&gt;0",R12:R16)/X17</f>
        <v>0.5822982240197746</v>
      </c>
      <c r="AD17" s="177">
        <f>SUMIF(Z12:Z16,"&gt;0",R12:R16)/Z17</f>
        <v>34.918006334870931</v>
      </c>
      <c r="AE17" s="183" t="e">
        <f>SUMIF(AF12:AF16,"&gt;0",Z12:Z16)/AF17</f>
        <v>#DIV/0!</v>
      </c>
      <c r="AF17" s="180">
        <f>SUM(AF12:AF16)</f>
        <v>0</v>
      </c>
      <c r="AG17" s="177" t="e">
        <f>SUMIF(AF12:AF16,"&gt;0",R12:R16)/AF17</f>
        <v>#DIV/0!</v>
      </c>
      <c r="AH17" s="113"/>
      <c r="AI17" s="113"/>
      <c r="AJ17" s="113"/>
      <c r="AK17" s="113"/>
      <c r="AL17" s="113"/>
      <c r="AM17" s="113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114"/>
      <c r="CT17" s="110" t="e">
        <f>SUM(CT12:CT16)</f>
        <v>#REF!</v>
      </c>
      <c r="CU17" s="110" t="e">
        <f>SUM(CU12:CU16)</f>
        <v>#REF!</v>
      </c>
      <c r="CV17" s="110" t="e">
        <f>SUM(CV12:CV16)</f>
        <v>#REF!</v>
      </c>
      <c r="CY17" s="93"/>
      <c r="CZ17" s="93"/>
      <c r="DA17" s="93"/>
      <c r="DB17" s="93"/>
      <c r="DC17" s="93"/>
      <c r="DD17" s="93"/>
      <c r="DE17" s="93"/>
      <c r="DF17" s="93"/>
      <c r="DG17" s="93"/>
      <c r="DH17" s="93"/>
    </row>
    <row r="18" spans="2:113" s="41" customFormat="1" ht="13.5" customHeight="1">
      <c r="B18" s="35"/>
      <c r="C18" s="36"/>
      <c r="D18" s="36"/>
      <c r="E18" s="92"/>
      <c r="F18" s="92"/>
      <c r="G18" s="115"/>
      <c r="H18" s="116"/>
      <c r="N18" s="117" t="s">
        <v>26</v>
      </c>
      <c r="O18" s="118"/>
      <c r="P18" s="118"/>
      <c r="Q18" s="127"/>
      <c r="R18" s="126">
        <f>SUM(R12:R15)*0.1+R16*0.05</f>
        <v>52233.537869353546</v>
      </c>
      <c r="S18" s="120"/>
      <c r="T18" s="121"/>
      <c r="U18" s="121"/>
      <c r="V18" s="122"/>
      <c r="W18" s="122"/>
      <c r="X18" s="122"/>
      <c r="Y18" s="122"/>
      <c r="Z18" s="122"/>
      <c r="AA18" s="122"/>
      <c r="AB18" s="128"/>
      <c r="AC18" s="129"/>
      <c r="AD18" s="130"/>
      <c r="AE18" s="91"/>
      <c r="AF18" s="91"/>
      <c r="AG18" s="91"/>
      <c r="AH18" s="113"/>
      <c r="AI18" s="113"/>
      <c r="AJ18" s="113"/>
      <c r="AK18" s="113"/>
      <c r="AL18" s="113"/>
      <c r="AM18" s="113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114"/>
      <c r="CT18" s="123"/>
      <c r="CU18" s="123"/>
      <c r="CV18" s="123"/>
      <c r="CW18" s="42"/>
      <c r="CZ18" s="93"/>
      <c r="DA18" s="93"/>
      <c r="DB18" s="93"/>
      <c r="DC18" s="93"/>
      <c r="DD18" s="93"/>
      <c r="DE18" s="93"/>
      <c r="DF18" s="93"/>
      <c r="DG18" s="93"/>
      <c r="DH18" s="93"/>
      <c r="DI18" s="93"/>
    </row>
    <row r="19" spans="2:113" s="41" customFormat="1" ht="13.5" hidden="1" customHeight="1">
      <c r="B19" s="35"/>
      <c r="C19" s="36"/>
      <c r="D19" s="36"/>
      <c r="E19" s="92"/>
      <c r="F19" s="92"/>
      <c r="G19" s="115"/>
      <c r="H19" s="116"/>
      <c r="N19" s="117" t="s">
        <v>68</v>
      </c>
      <c r="O19" s="118"/>
      <c r="P19" s="118"/>
      <c r="Q19" s="118"/>
      <c r="R19" s="119"/>
      <c r="S19" s="120" t="e">
        <f>SUM(#REF!)/F21</f>
        <v>#REF!</v>
      </c>
      <c r="T19" s="121"/>
      <c r="U19" s="121"/>
      <c r="V19" s="122"/>
      <c r="W19" s="122"/>
      <c r="X19" s="122"/>
      <c r="Y19" s="122"/>
      <c r="Z19" s="122"/>
      <c r="AA19" s="122"/>
      <c r="AB19" s="91"/>
      <c r="AC19" s="91"/>
      <c r="AD19" s="91"/>
      <c r="AE19" s="91"/>
      <c r="AF19" s="91"/>
      <c r="AG19" s="91"/>
      <c r="AH19" s="113"/>
      <c r="AI19" s="113"/>
      <c r="AJ19" s="113"/>
      <c r="AK19" s="113"/>
      <c r="AL19" s="113"/>
      <c r="AM19" s="113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114"/>
      <c r="CT19" s="123" t="e">
        <f>CT17/R17*100%</f>
        <v>#REF!</v>
      </c>
      <c r="CU19" s="123" t="e">
        <f>CU17/R17*100%</f>
        <v>#REF!</v>
      </c>
      <c r="CV19" s="123" t="e">
        <f>CV17/R17*100%</f>
        <v>#REF!</v>
      </c>
      <c r="CW19" s="42" t="e">
        <f>CT19+CU19+CV19</f>
        <v>#REF!</v>
      </c>
      <c r="CZ19" s="93"/>
      <c r="DA19" s="93"/>
      <c r="DB19" s="93"/>
      <c r="DC19" s="93"/>
      <c r="DD19" s="93"/>
      <c r="DE19" s="93"/>
      <c r="DF19" s="93"/>
      <c r="DG19" s="93"/>
      <c r="DH19" s="93"/>
      <c r="DI19" s="93"/>
    </row>
    <row r="20" spans="2:113" s="41" customFormat="1" ht="13.5" customHeight="1">
      <c r="B20" s="35"/>
      <c r="C20" s="36"/>
      <c r="D20" s="36"/>
      <c r="E20" s="92"/>
      <c r="F20" s="92"/>
      <c r="G20" s="115"/>
      <c r="H20" s="116"/>
      <c r="N20" s="418" t="s">
        <v>122</v>
      </c>
      <c r="O20" s="419"/>
      <c r="P20" s="419"/>
      <c r="Q20" s="420"/>
      <c r="R20" s="126">
        <f>R12*0.1+R14*0.1</f>
        <v>8764.4167704441825</v>
      </c>
      <c r="S20" s="120"/>
      <c r="T20" s="121"/>
      <c r="U20" s="121"/>
      <c r="V20" s="122"/>
      <c r="W20" s="122"/>
      <c r="X20" s="122"/>
      <c r="Y20" s="122"/>
      <c r="Z20" s="122"/>
      <c r="AA20" s="122"/>
      <c r="AB20" s="128"/>
      <c r="AC20" s="129"/>
      <c r="AD20" s="130"/>
      <c r="AE20" s="91"/>
      <c r="AF20" s="91"/>
      <c r="AG20" s="91"/>
      <c r="AH20" s="113"/>
      <c r="AI20" s="113"/>
      <c r="AJ20" s="113"/>
      <c r="AK20" s="113"/>
      <c r="AL20" s="113"/>
      <c r="AM20" s="113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114"/>
      <c r="CT20" s="84"/>
      <c r="CU20" s="84"/>
      <c r="CV20" s="84"/>
      <c r="CW20" s="42"/>
      <c r="CZ20" s="93"/>
      <c r="DA20" s="93"/>
      <c r="DB20" s="93"/>
      <c r="DC20" s="93"/>
      <c r="DD20" s="93"/>
      <c r="DE20" s="93"/>
      <c r="DF20" s="93"/>
      <c r="DG20" s="93"/>
      <c r="DH20" s="93"/>
      <c r="DI20" s="93"/>
    </row>
    <row r="21" spans="2:113" s="41" customFormat="1" ht="13.5" customHeight="1">
      <c r="B21" s="35"/>
      <c r="C21" s="43"/>
      <c r="D21" s="43"/>
      <c r="E21" s="44"/>
      <c r="F21" s="124"/>
      <c r="G21" s="125"/>
      <c r="H21" s="45"/>
      <c r="I21" s="45"/>
      <c r="J21" s="45"/>
      <c r="K21" s="92"/>
      <c r="L21" s="92"/>
      <c r="M21" s="92"/>
      <c r="N21" s="117" t="s">
        <v>47</v>
      </c>
      <c r="O21" s="118"/>
      <c r="P21" s="118"/>
      <c r="Q21" s="118"/>
      <c r="R21" s="126">
        <f>SUM(R17:R20)</f>
        <v>833333.33333333314</v>
      </c>
      <c r="S21" s="120"/>
      <c r="T21" s="121"/>
      <c r="U21" s="121"/>
      <c r="V21" s="122"/>
      <c r="W21" s="122"/>
      <c r="X21" s="122"/>
      <c r="Y21" s="122"/>
      <c r="Z21" s="122"/>
      <c r="AA21" s="122"/>
      <c r="AB21" s="121"/>
      <c r="AC21" s="121"/>
      <c r="AD21" s="121"/>
      <c r="AE21" s="121"/>
      <c r="AF21" s="121"/>
      <c r="AG21" s="121"/>
      <c r="AH21" s="113"/>
      <c r="AI21" s="113"/>
      <c r="AJ21" s="113"/>
      <c r="AK21" s="113"/>
      <c r="AL21" s="113"/>
      <c r="AM21" s="113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1"/>
      <c r="CZ21" s="93"/>
      <c r="DA21" s="93"/>
      <c r="DB21" s="93"/>
      <c r="DC21" s="93"/>
      <c r="DD21" s="93"/>
      <c r="DE21" s="93"/>
      <c r="DF21" s="93"/>
      <c r="DG21" s="93"/>
      <c r="DH21" s="93"/>
      <c r="DI21" s="93"/>
    </row>
    <row r="22" spans="2:113" s="41" customFormat="1" ht="16.5" customHeight="1">
      <c r="B22" s="35"/>
      <c r="C22" s="46" t="s">
        <v>29</v>
      </c>
      <c r="D22" s="46"/>
      <c r="E22" s="47"/>
      <c r="F22" s="125"/>
      <c r="G22" s="45"/>
      <c r="H22" s="45"/>
      <c r="I22" s="45"/>
      <c r="J22" s="45"/>
      <c r="K22" s="92"/>
      <c r="L22" s="92"/>
      <c r="M22" s="92"/>
      <c r="N22" s="117" t="s">
        <v>27</v>
      </c>
      <c r="O22" s="118"/>
      <c r="P22" s="118"/>
      <c r="Q22" s="127">
        <v>0.2</v>
      </c>
      <c r="R22" s="126">
        <f>((R21))*Q22</f>
        <v>166666.66666666663</v>
      </c>
      <c r="S22" s="120"/>
      <c r="T22" s="121"/>
      <c r="U22" s="121"/>
      <c r="V22" s="122"/>
      <c r="W22" s="122"/>
      <c r="X22" s="122"/>
      <c r="Y22" s="122"/>
      <c r="Z22" s="122"/>
      <c r="AA22" s="122"/>
      <c r="AB22" s="128"/>
      <c r="AC22" s="129"/>
      <c r="AD22" s="130"/>
      <c r="AE22" s="130"/>
      <c r="AF22" s="130"/>
      <c r="AG22" s="130"/>
      <c r="AH22" s="113"/>
      <c r="AI22" s="113"/>
      <c r="AJ22" s="113"/>
      <c r="AK22" s="113"/>
      <c r="AL22" s="113"/>
      <c r="AM22" s="113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Z22" s="93"/>
      <c r="DA22" s="93"/>
      <c r="DB22" s="93"/>
      <c r="DC22" s="93"/>
      <c r="DD22" s="93"/>
      <c r="DE22" s="93"/>
      <c r="DF22" s="93"/>
      <c r="DG22" s="93"/>
      <c r="DH22" s="93"/>
      <c r="DI22" s="93"/>
    </row>
    <row r="23" spans="2:113" s="41" customFormat="1" ht="13.5" customHeight="1">
      <c r="B23" s="35"/>
      <c r="C23" s="46">
        <v>1</v>
      </c>
      <c r="D23" s="104"/>
      <c r="E23" s="46" t="s">
        <v>127</v>
      </c>
      <c r="G23" s="48"/>
      <c r="H23" s="49"/>
      <c r="I23" s="92"/>
      <c r="J23" s="92"/>
      <c r="K23" s="92"/>
      <c r="L23" s="92"/>
      <c r="M23" s="92"/>
      <c r="N23" s="117" t="s">
        <v>28</v>
      </c>
      <c r="O23" s="118"/>
      <c r="P23" s="118"/>
      <c r="Q23" s="118"/>
      <c r="R23" s="126">
        <f>SUM(R21:R22)</f>
        <v>999999.99999999977</v>
      </c>
      <c r="S23" s="122"/>
      <c r="T23" s="121"/>
      <c r="U23" s="121"/>
      <c r="V23" s="122"/>
      <c r="W23" s="122"/>
      <c r="X23" s="122"/>
      <c r="Y23" s="122"/>
      <c r="Z23" s="122"/>
      <c r="AA23" s="122"/>
      <c r="AB23" s="128"/>
      <c r="AC23" s="129"/>
      <c r="AD23" s="130"/>
      <c r="AE23" s="130"/>
      <c r="AF23" s="130"/>
      <c r="AG23" s="130"/>
      <c r="AH23" s="113"/>
      <c r="AI23" s="113"/>
      <c r="AJ23" s="113"/>
      <c r="AK23" s="113"/>
      <c r="AL23" s="113"/>
      <c r="AM23" s="113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Z23" s="93"/>
      <c r="DA23" s="93"/>
      <c r="DB23" s="93"/>
      <c r="DC23" s="93"/>
      <c r="DD23" s="93"/>
      <c r="DE23" s="93"/>
      <c r="DF23" s="93"/>
      <c r="DG23" s="93"/>
      <c r="DH23" s="93"/>
      <c r="DI23" s="93"/>
    </row>
    <row r="24" spans="2:113" s="41" customFormat="1" ht="18.75" customHeight="1">
      <c r="B24" s="35"/>
      <c r="C24" s="46">
        <v>2</v>
      </c>
      <c r="D24" s="104"/>
      <c r="E24" s="131" t="s">
        <v>57</v>
      </c>
      <c r="F24" s="51"/>
      <c r="G24" s="115"/>
      <c r="H24" s="116"/>
      <c r="I24" s="92"/>
      <c r="J24" s="92"/>
      <c r="K24" s="92"/>
      <c r="L24" s="92"/>
      <c r="M24" s="92"/>
      <c r="R24" s="249">
        <f>1000000-R23</f>
        <v>0</v>
      </c>
      <c r="S24" s="122"/>
      <c r="T24" s="121"/>
      <c r="U24" s="121"/>
      <c r="V24" s="52"/>
      <c r="W24" s="52"/>
      <c r="X24" s="52"/>
      <c r="Y24" s="52"/>
      <c r="Z24" s="52"/>
      <c r="AA24" s="52"/>
      <c r="AB24" s="113"/>
      <c r="AC24" s="129"/>
      <c r="AD24" s="132"/>
      <c r="AE24" s="132"/>
      <c r="AF24" s="132"/>
      <c r="AG24" s="132"/>
      <c r="AH24" s="113"/>
      <c r="AI24" s="113"/>
      <c r="AJ24" s="113"/>
      <c r="AK24" s="113"/>
      <c r="AL24" s="113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Z24" s="93"/>
      <c r="DA24" s="93"/>
      <c r="DB24" s="93"/>
      <c r="DC24" s="93"/>
      <c r="DD24" s="93"/>
      <c r="DE24" s="93"/>
      <c r="DF24" s="93"/>
      <c r="DG24" s="93"/>
      <c r="DH24" s="93"/>
      <c r="DI24" s="93"/>
    </row>
    <row r="25" spans="2:113" s="41" customFormat="1" ht="14.25" customHeight="1">
      <c r="B25" s="35"/>
      <c r="C25" s="46">
        <v>3</v>
      </c>
      <c r="D25" s="104"/>
      <c r="E25" s="131" t="s">
        <v>58</v>
      </c>
      <c r="F25" s="133"/>
      <c r="G25" s="53"/>
      <c r="H25" s="116"/>
      <c r="I25" s="116"/>
      <c r="J25" s="116"/>
      <c r="K25" s="116"/>
      <c r="L25" s="116"/>
      <c r="M25" s="116"/>
      <c r="N25" s="116"/>
      <c r="O25" s="116"/>
      <c r="P25" s="91"/>
      <c r="Q25" s="189" t="str">
        <f>B12</f>
        <v>ТАРГЕТИРОВАННАЯ РЕКЛАМА</v>
      </c>
      <c r="R25" s="143">
        <f>SUM(R12:R15)</f>
        <v>272335.37869353546</v>
      </c>
      <c r="S25" s="190">
        <f>R25/$R$27</f>
        <v>0.35261284955534683</v>
      </c>
      <c r="T25" s="52"/>
      <c r="U25" s="52"/>
      <c r="V25" s="52"/>
      <c r="W25" s="52"/>
      <c r="X25" s="52"/>
      <c r="Y25" s="52"/>
      <c r="Z25" s="52"/>
      <c r="AA25" s="52"/>
      <c r="AB25" s="26"/>
      <c r="AC25" s="134"/>
      <c r="AD25" s="135"/>
      <c r="AE25" s="135"/>
      <c r="AF25" s="135"/>
      <c r="AG25" s="135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R25" s="91"/>
      <c r="CZ25" s="93"/>
      <c r="DA25" s="93"/>
      <c r="DB25" s="93"/>
      <c r="DC25" s="93"/>
      <c r="DD25" s="93"/>
      <c r="DE25" s="93"/>
      <c r="DF25" s="93"/>
      <c r="DG25" s="93"/>
      <c r="DH25" s="93"/>
      <c r="DI25" s="93"/>
    </row>
    <row r="26" spans="2:113" s="41" customFormat="1" ht="13.5" customHeight="1">
      <c r="B26" s="35"/>
      <c r="C26" s="46">
        <v>4</v>
      </c>
      <c r="D26" s="104"/>
      <c r="E26" s="131" t="s">
        <v>59</v>
      </c>
      <c r="F26" s="136"/>
      <c r="G26" s="54"/>
      <c r="H26" s="116"/>
      <c r="I26" s="116"/>
      <c r="J26" s="116"/>
      <c r="K26" s="116"/>
      <c r="L26" s="116"/>
      <c r="M26" s="116"/>
      <c r="N26" s="116"/>
      <c r="O26" s="116"/>
      <c r="P26" s="91"/>
      <c r="Q26" s="189" t="str">
        <f>B16</f>
        <v>PROGRAMMATIC</v>
      </c>
      <c r="R26" s="143">
        <f>R16</f>
        <v>500000</v>
      </c>
      <c r="S26" s="190">
        <f t="shared" ref="S26:S27" si="17">R26/$R$27</f>
        <v>0.64738715044465311</v>
      </c>
      <c r="T26" s="116"/>
      <c r="U26" s="116"/>
      <c r="V26" s="52"/>
      <c r="W26" s="52"/>
      <c r="X26" s="52"/>
      <c r="Y26" s="52"/>
      <c r="Z26" s="52"/>
      <c r="AA26" s="52"/>
      <c r="AB26" s="137"/>
      <c r="AC26" s="137"/>
      <c r="AD26" s="138"/>
      <c r="AE26" s="138"/>
      <c r="AF26" s="138"/>
      <c r="AG26" s="138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Z26" s="93"/>
      <c r="DA26" s="93"/>
      <c r="DB26" s="93"/>
      <c r="DC26" s="93"/>
      <c r="DD26" s="93"/>
      <c r="DE26" s="93"/>
      <c r="DF26" s="93"/>
      <c r="DG26" s="93"/>
      <c r="DH26" s="93"/>
      <c r="DI26" s="93"/>
    </row>
    <row r="27" spans="2:113" s="41" customFormat="1" ht="13.5" customHeight="1">
      <c r="B27" s="35"/>
      <c r="C27" s="46">
        <v>5</v>
      </c>
      <c r="D27" s="104"/>
      <c r="E27" s="131" t="s">
        <v>60</v>
      </c>
      <c r="F27" s="136"/>
      <c r="G27" s="54"/>
      <c r="H27" s="116"/>
      <c r="I27" s="116"/>
      <c r="J27" s="116"/>
      <c r="K27" s="116"/>
      <c r="L27" s="116"/>
      <c r="M27" s="116"/>
      <c r="N27" s="116"/>
      <c r="O27" s="116"/>
      <c r="P27" s="91"/>
      <c r="Q27" s="189"/>
      <c r="R27" s="143">
        <f>SUM(R25:R26)</f>
        <v>772335.37869353546</v>
      </c>
      <c r="S27" s="190">
        <f t="shared" si="17"/>
        <v>1</v>
      </c>
      <c r="T27" s="116"/>
      <c r="U27" s="116"/>
      <c r="V27" s="52"/>
      <c r="W27" s="52"/>
      <c r="X27" s="52"/>
      <c r="Y27" s="52"/>
      <c r="Z27" s="52"/>
      <c r="AA27" s="52"/>
      <c r="AB27" s="137"/>
      <c r="AC27" s="137"/>
      <c r="AD27" s="138"/>
      <c r="AE27" s="138"/>
      <c r="AF27" s="138"/>
      <c r="AG27" s="138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Z27" s="93"/>
      <c r="DA27" s="93"/>
      <c r="DB27" s="93"/>
      <c r="DC27" s="93"/>
      <c r="DD27" s="93"/>
      <c r="DE27" s="93"/>
      <c r="DF27" s="93"/>
      <c r="DG27" s="93"/>
      <c r="DH27" s="93"/>
      <c r="DI27" s="93"/>
    </row>
    <row r="28" spans="2:113" s="41" customFormat="1" ht="12.75" customHeight="1">
      <c r="B28" s="35"/>
      <c r="C28" s="46">
        <v>6</v>
      </c>
      <c r="D28" s="104"/>
      <c r="E28" s="131" t="s">
        <v>73</v>
      </c>
      <c r="F28" s="136"/>
      <c r="G28" s="58"/>
      <c r="H28" s="116"/>
      <c r="I28" s="116"/>
      <c r="J28" s="116"/>
      <c r="K28" s="116"/>
      <c r="L28" s="116"/>
      <c r="M28" s="116"/>
      <c r="N28" s="139"/>
      <c r="O28" s="116"/>
      <c r="P28" s="91"/>
      <c r="Q28" s="189"/>
      <c r="R28" s="143"/>
      <c r="S28" s="190"/>
      <c r="T28" s="116"/>
      <c r="U28" s="116"/>
      <c r="V28" s="52"/>
      <c r="W28" s="52"/>
      <c r="X28" s="52"/>
      <c r="Y28" s="52"/>
      <c r="Z28" s="52"/>
      <c r="AA28" s="52"/>
      <c r="AB28" s="137"/>
      <c r="AC28" s="137"/>
      <c r="AD28" s="138"/>
      <c r="AE28" s="138"/>
      <c r="AF28" s="138"/>
      <c r="AG28" s="138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Z28" s="93"/>
      <c r="DA28" s="93"/>
      <c r="DB28" s="93"/>
      <c r="DC28" s="93"/>
      <c r="DD28" s="93"/>
      <c r="DE28" s="93"/>
      <c r="DF28" s="93"/>
      <c r="DG28" s="93"/>
      <c r="DH28" s="93"/>
      <c r="DI28" s="93"/>
    </row>
    <row r="29" spans="2:113" s="41" customFormat="1" ht="12.75" customHeight="1">
      <c r="B29" s="35"/>
      <c r="C29" s="46"/>
      <c r="D29" s="104"/>
      <c r="E29" s="131" t="s">
        <v>74</v>
      </c>
      <c r="F29" s="136"/>
      <c r="G29" s="58"/>
      <c r="H29" s="116"/>
      <c r="I29" s="116"/>
      <c r="J29" s="116"/>
      <c r="K29" s="116"/>
      <c r="L29" s="116"/>
      <c r="M29" s="116"/>
      <c r="N29" s="139"/>
      <c r="O29" s="116"/>
      <c r="P29" s="91"/>
      <c r="Q29" s="189"/>
      <c r="R29" s="143"/>
      <c r="S29" s="196"/>
      <c r="T29" s="116"/>
      <c r="U29" s="116"/>
      <c r="V29" s="52"/>
      <c r="W29" s="52"/>
      <c r="X29" s="52"/>
      <c r="Y29" s="52"/>
      <c r="Z29" s="52"/>
      <c r="AA29" s="52"/>
      <c r="AB29" s="137"/>
      <c r="AC29" s="137"/>
      <c r="AD29" s="138"/>
      <c r="AE29" s="138"/>
      <c r="AF29" s="138"/>
      <c r="AG29" s="138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Z29" s="93"/>
      <c r="DA29" s="93"/>
      <c r="DB29" s="93"/>
      <c r="DC29" s="93"/>
      <c r="DD29" s="93"/>
      <c r="DE29" s="93"/>
      <c r="DF29" s="93"/>
      <c r="DG29" s="93"/>
      <c r="DH29" s="93"/>
      <c r="DI29" s="93"/>
    </row>
    <row r="30" spans="2:113" s="41" customFormat="1" ht="12.75" customHeight="1">
      <c r="B30" s="35"/>
      <c r="C30" s="46">
        <v>7</v>
      </c>
      <c r="D30" s="104"/>
      <c r="E30" s="131" t="s">
        <v>61</v>
      </c>
      <c r="F30" s="136"/>
      <c r="G30" s="58"/>
      <c r="H30" s="116"/>
      <c r="I30" s="116"/>
      <c r="J30" s="116"/>
      <c r="K30" s="116"/>
      <c r="L30" s="116"/>
      <c r="M30" s="116"/>
      <c r="N30" s="140"/>
      <c r="O30" s="61"/>
      <c r="P30" s="91"/>
      <c r="Q30" s="91"/>
      <c r="R30" s="143"/>
      <c r="S30" s="190"/>
      <c r="T30" s="116"/>
      <c r="U30" s="116"/>
      <c r="V30" s="141"/>
      <c r="W30" s="141"/>
      <c r="X30" s="141"/>
      <c r="Y30" s="141"/>
      <c r="Z30" s="141"/>
      <c r="AA30" s="141"/>
      <c r="AB30" s="137"/>
      <c r="AC30" s="137"/>
      <c r="AD30" s="138"/>
      <c r="AE30" s="138"/>
      <c r="AF30" s="138"/>
      <c r="AG30" s="138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Z30" s="93"/>
      <c r="DA30" s="93"/>
      <c r="DB30" s="93"/>
      <c r="DC30" s="93"/>
      <c r="DD30" s="93"/>
      <c r="DE30" s="93"/>
      <c r="DF30" s="93"/>
      <c r="DG30" s="93"/>
      <c r="DH30" s="93"/>
      <c r="DI30" s="93"/>
    </row>
    <row r="31" spans="2:113" s="41" customFormat="1" ht="12.75" customHeight="1">
      <c r="B31" s="35"/>
      <c r="C31" s="46">
        <v>8</v>
      </c>
      <c r="D31" s="104"/>
      <c r="E31" s="131" t="s">
        <v>62</v>
      </c>
      <c r="F31" s="63"/>
      <c r="G31" s="64"/>
      <c r="H31" s="46"/>
      <c r="I31" s="63"/>
      <c r="J31" s="65"/>
      <c r="K31" s="65"/>
      <c r="L31" s="65"/>
      <c r="M31" s="65"/>
      <c r="N31" s="91"/>
      <c r="O31" s="91"/>
      <c r="P31" s="91"/>
      <c r="Q31" s="91"/>
      <c r="R31" s="195">
        <f>R27-R17</f>
        <v>0</v>
      </c>
      <c r="S31" s="91"/>
      <c r="T31" s="137"/>
      <c r="U31" s="137"/>
      <c r="V31" s="141"/>
      <c r="W31" s="141"/>
      <c r="X31" s="141"/>
      <c r="Y31" s="141"/>
      <c r="Z31" s="141"/>
      <c r="AA31" s="141"/>
      <c r="AB31" s="137"/>
      <c r="AC31" s="137"/>
      <c r="AD31" s="91"/>
      <c r="AE31" s="91"/>
      <c r="AF31" s="91"/>
      <c r="AG31" s="91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Z31" s="93"/>
      <c r="DA31" s="93"/>
      <c r="DB31" s="93"/>
      <c r="DC31" s="93"/>
      <c r="DD31" s="93"/>
      <c r="DE31" s="93"/>
      <c r="DF31" s="93"/>
      <c r="DG31" s="93"/>
      <c r="DH31" s="93"/>
      <c r="DI31" s="93"/>
    </row>
    <row r="32" spans="2:113" s="41" customFormat="1" ht="12.75" customHeight="1">
      <c r="B32" s="35"/>
      <c r="C32" s="46">
        <v>9</v>
      </c>
      <c r="D32" s="104"/>
      <c r="E32" s="66" t="s">
        <v>63</v>
      </c>
      <c r="F32" s="91"/>
      <c r="G32" s="292"/>
      <c r="H32" s="91"/>
      <c r="I32" s="91"/>
      <c r="J32" s="91"/>
      <c r="K32" s="91"/>
      <c r="L32" s="91"/>
      <c r="M32" s="91"/>
      <c r="N32" s="61"/>
      <c r="O32" s="91"/>
      <c r="P32" s="91"/>
      <c r="Q32" s="91"/>
      <c r="R32" s="193" t="b">
        <f>IFERROR(R31=0,)</f>
        <v>1</v>
      </c>
      <c r="S32" s="91"/>
      <c r="T32" s="137"/>
      <c r="U32" s="137"/>
      <c r="V32" s="141"/>
      <c r="W32" s="141"/>
      <c r="X32" s="141"/>
      <c r="Y32" s="141"/>
      <c r="Z32" s="141"/>
      <c r="AA32" s="141"/>
      <c r="AB32" s="137"/>
      <c r="AC32" s="137"/>
      <c r="AD32" s="91"/>
      <c r="AE32" s="91"/>
      <c r="AF32" s="91"/>
      <c r="AG32" s="91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61"/>
      <c r="CZ32" s="93"/>
      <c r="DA32" s="93"/>
      <c r="DB32" s="93"/>
      <c r="DC32" s="93"/>
      <c r="DD32" s="93"/>
      <c r="DE32" s="93"/>
      <c r="DF32" s="93"/>
      <c r="DG32" s="93"/>
      <c r="DH32" s="93"/>
      <c r="DI32" s="93"/>
    </row>
    <row r="33" spans="2:117" s="61" customFormat="1" ht="12.75" customHeight="1">
      <c r="B33" s="35"/>
      <c r="C33" s="46">
        <v>10</v>
      </c>
      <c r="D33" s="104"/>
      <c r="E33" s="131" t="s">
        <v>64</v>
      </c>
      <c r="G33" s="68"/>
      <c r="N33" s="91"/>
      <c r="O33" s="91"/>
      <c r="P33" s="91"/>
      <c r="Q33" s="91"/>
      <c r="R33" s="91"/>
      <c r="S33" s="91"/>
      <c r="T33" s="137"/>
      <c r="U33" s="137"/>
      <c r="V33" s="141"/>
      <c r="W33" s="141"/>
      <c r="X33" s="141"/>
      <c r="Y33" s="141"/>
      <c r="Z33" s="141"/>
      <c r="AA33" s="141"/>
      <c r="AC33" s="91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41"/>
      <c r="CR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</row>
    <row r="34" spans="2:117" s="41" customFormat="1" ht="12.75" customHeight="1">
      <c r="B34" s="35"/>
      <c r="C34" s="46">
        <v>11</v>
      </c>
      <c r="D34" s="104"/>
      <c r="E34" s="131" t="s">
        <v>65</v>
      </c>
      <c r="F34" s="91"/>
      <c r="G34" s="292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143"/>
      <c r="S34" s="91"/>
      <c r="T34" s="137"/>
      <c r="U34" s="137"/>
      <c r="V34" s="91"/>
      <c r="W34" s="91"/>
      <c r="X34" s="91"/>
      <c r="Y34" s="91"/>
      <c r="Z34" s="91"/>
      <c r="AA34" s="91"/>
      <c r="AB34" s="91"/>
      <c r="AC34" s="91"/>
      <c r="AD34" s="144"/>
      <c r="AE34" s="144"/>
      <c r="AF34" s="144"/>
      <c r="AG34" s="144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</row>
    <row r="35" spans="2:117" s="41" customFormat="1" ht="12.75" customHeight="1">
      <c r="B35" s="35"/>
      <c r="C35" s="46">
        <v>12</v>
      </c>
      <c r="D35" s="104"/>
      <c r="E35" s="131" t="s">
        <v>66</v>
      </c>
      <c r="F35" s="91"/>
      <c r="G35" s="292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143"/>
      <c r="S35" s="91"/>
      <c r="T35" s="137"/>
      <c r="U35" s="137"/>
      <c r="V35" s="91"/>
      <c r="W35" s="91"/>
      <c r="X35" s="91"/>
      <c r="Y35" s="91"/>
      <c r="Z35" s="91"/>
      <c r="AA35" s="91"/>
      <c r="AB35" s="91"/>
      <c r="AC35" s="91"/>
      <c r="AD35" s="144"/>
      <c r="AE35" s="144"/>
      <c r="AF35" s="144"/>
      <c r="AG35" s="144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</row>
    <row r="36" spans="2:117" s="41" customFormat="1" ht="12.75" customHeight="1">
      <c r="B36" s="35"/>
      <c r="C36" s="46">
        <v>13</v>
      </c>
      <c r="D36" s="104"/>
      <c r="E36" s="131" t="s">
        <v>67</v>
      </c>
      <c r="F36" s="91"/>
      <c r="G36" s="292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143"/>
      <c r="S36" s="91"/>
      <c r="T36" s="137"/>
      <c r="U36" s="137"/>
      <c r="V36" s="91"/>
      <c r="W36" s="91"/>
      <c r="X36" s="91"/>
      <c r="Y36" s="91"/>
      <c r="Z36" s="91"/>
      <c r="AA36" s="91"/>
      <c r="AB36" s="91"/>
      <c r="AC36" s="91"/>
      <c r="AD36" s="144"/>
      <c r="AE36" s="144"/>
      <c r="AF36" s="144"/>
      <c r="AG36" s="144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</row>
    <row r="37" spans="2:117" s="41" customFormat="1" ht="12.75" customHeight="1">
      <c r="B37" s="35"/>
      <c r="C37" s="46">
        <v>14</v>
      </c>
      <c r="D37" s="178"/>
      <c r="E37" s="131" t="s">
        <v>121</v>
      </c>
      <c r="F37" s="91"/>
      <c r="G37" s="292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137"/>
      <c r="U37" s="137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</row>
    <row r="38" spans="2:117" s="41" customFormat="1" ht="12.75" customHeight="1">
      <c r="B38" s="35"/>
      <c r="F38" s="91"/>
      <c r="G38" s="292"/>
      <c r="H38" s="91"/>
      <c r="I38" s="91"/>
      <c r="J38" s="91"/>
      <c r="K38" s="91"/>
      <c r="L38" s="91"/>
      <c r="M38" s="91"/>
      <c r="N38" s="91"/>
      <c r="O38" s="91"/>
      <c r="P38" s="91"/>
      <c r="Q38" s="145"/>
      <c r="R38" s="116"/>
      <c r="S38" s="61"/>
      <c r="T38" s="137"/>
      <c r="U38" s="137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1"/>
    </row>
    <row r="39" spans="2:117" s="41" customFormat="1" ht="12.75" customHeight="1">
      <c r="B39" s="35"/>
      <c r="F39" s="91"/>
      <c r="G39" s="292"/>
      <c r="H39" s="91"/>
      <c r="I39" s="91"/>
      <c r="J39" s="91"/>
      <c r="K39" s="91"/>
      <c r="L39" s="91"/>
      <c r="M39" s="91"/>
      <c r="N39" s="91"/>
      <c r="O39" s="91"/>
      <c r="T39" s="137"/>
      <c r="U39" s="137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1"/>
    </row>
    <row r="40" spans="2:117" s="41" customFormat="1" ht="12.75" customHeight="1">
      <c r="B40" s="35"/>
      <c r="F40" s="91"/>
      <c r="G40" s="292"/>
      <c r="H40" s="91"/>
      <c r="I40" s="91"/>
      <c r="J40" s="91"/>
      <c r="K40" s="91"/>
      <c r="L40" s="91"/>
      <c r="M40" s="91"/>
      <c r="N40" s="91"/>
      <c r="O40" s="91"/>
      <c r="T40" s="72"/>
      <c r="U40" s="72"/>
      <c r="V40" s="146"/>
      <c r="W40" s="146"/>
      <c r="X40" s="146"/>
      <c r="Y40" s="146"/>
      <c r="Z40" s="146"/>
      <c r="AA40" s="146"/>
      <c r="AB40" s="74"/>
      <c r="AC40" s="91"/>
      <c r="AD40" s="91"/>
      <c r="AE40" s="91"/>
      <c r="AF40" s="91"/>
      <c r="AG40" s="91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1"/>
    </row>
    <row r="41" spans="2:117" s="41" customFormat="1" ht="12.75" customHeight="1">
      <c r="B41" s="35"/>
      <c r="C41" s="46"/>
      <c r="D41" s="131"/>
      <c r="E41" s="75"/>
      <c r="F41" s="91"/>
      <c r="G41" s="292"/>
      <c r="H41" s="91"/>
      <c r="I41" s="91"/>
      <c r="J41" s="91"/>
      <c r="K41" s="91"/>
      <c r="L41" s="91"/>
      <c r="M41" s="91"/>
      <c r="N41" s="91"/>
      <c r="O41" s="91"/>
      <c r="T41" s="137"/>
      <c r="U41" s="137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1"/>
    </row>
    <row r="42" spans="2:117" ht="13.5" customHeight="1">
      <c r="E42" s="76"/>
      <c r="F42" s="292"/>
      <c r="H42" s="292"/>
      <c r="I42" s="146"/>
      <c r="J42" s="292"/>
      <c r="K42" s="147"/>
      <c r="L42" s="146"/>
      <c r="M42" s="74"/>
      <c r="N42" s="292"/>
      <c r="O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292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115"/>
      <c r="CQ42" s="292"/>
      <c r="CR42" s="292"/>
      <c r="CS42" s="292"/>
      <c r="CT42" s="292"/>
      <c r="CU42" s="292"/>
      <c r="CV42" s="292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</row>
    <row r="43" spans="2:117" ht="13.5" customHeight="1">
      <c r="F43" s="292"/>
      <c r="H43" s="292"/>
      <c r="I43" s="292"/>
      <c r="J43" s="292"/>
      <c r="K43" s="292"/>
      <c r="L43" s="292"/>
      <c r="M43" s="292"/>
      <c r="N43" s="292"/>
      <c r="O43" s="292"/>
      <c r="T43" s="148"/>
      <c r="U43" s="148"/>
      <c r="V43" s="149"/>
      <c r="W43" s="149"/>
      <c r="X43" s="149"/>
      <c r="Y43" s="149"/>
      <c r="Z43" s="149"/>
      <c r="AA43" s="149"/>
      <c r="AB43" s="292"/>
      <c r="AC43" s="292"/>
      <c r="AD43" s="292"/>
      <c r="AE43" s="292"/>
      <c r="AF43" s="292"/>
      <c r="AG43" s="292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115"/>
      <c r="CQ43" s="292"/>
      <c r="CR43" s="292"/>
      <c r="CS43" s="292"/>
      <c r="CT43" s="292"/>
      <c r="CU43" s="292"/>
      <c r="CV43" s="292"/>
      <c r="CW43" s="292"/>
      <c r="CX43" s="292"/>
      <c r="CY43" s="292"/>
      <c r="CZ43" s="93"/>
      <c r="DA43" s="93"/>
      <c r="DB43" s="93"/>
      <c r="DC43" s="93"/>
      <c r="DD43" s="93"/>
      <c r="DE43" s="93"/>
      <c r="DF43" s="93"/>
      <c r="DG43" s="93"/>
      <c r="DH43" s="93"/>
      <c r="DI43" s="93"/>
    </row>
    <row r="44" spans="2:117" ht="13.5" customHeight="1">
      <c r="E44" s="76"/>
      <c r="F44" s="292"/>
      <c r="H44" s="292"/>
      <c r="I44" s="292"/>
      <c r="J44" s="292"/>
      <c r="K44" s="147"/>
      <c r="L44" s="150"/>
      <c r="M44" s="80"/>
      <c r="N44" s="292"/>
      <c r="O44" s="292"/>
      <c r="Q44" s="292"/>
      <c r="S44" s="292"/>
      <c r="T44" s="81">
        <v>0.11250404566260058</v>
      </c>
      <c r="U44" s="81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115"/>
      <c r="CQ44" s="292"/>
      <c r="CR44" s="292"/>
      <c r="CS44" s="292"/>
      <c r="CT44" s="292"/>
      <c r="CU44" s="292"/>
      <c r="CV44" s="292"/>
      <c r="CW44" s="292"/>
      <c r="CX44" s="292"/>
      <c r="CY44" s="292"/>
      <c r="CZ44" s="93"/>
      <c r="DA44" s="93"/>
      <c r="DB44" s="93"/>
      <c r="DC44" s="93"/>
      <c r="DD44" s="93"/>
      <c r="DE44" s="93"/>
      <c r="DF44" s="93"/>
      <c r="DG44" s="93"/>
      <c r="DH44" s="93"/>
      <c r="DI44" s="93"/>
    </row>
    <row r="45" spans="2:117" ht="13.5" customHeight="1">
      <c r="E45" s="76"/>
      <c r="F45" s="292"/>
      <c r="H45" s="292"/>
      <c r="I45" s="292"/>
      <c r="J45" s="292"/>
      <c r="K45" s="147"/>
      <c r="L45" s="150"/>
      <c r="M45" s="80"/>
      <c r="N45" s="292"/>
      <c r="O45" s="292"/>
      <c r="T45" s="81">
        <v>0.15091251121219593</v>
      </c>
      <c r="U45" s="81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115"/>
      <c r="CQ45" s="292"/>
      <c r="CR45" s="292"/>
      <c r="CS45" s="292"/>
      <c r="CT45" s="292"/>
      <c r="CU45" s="292"/>
      <c r="CV45" s="292"/>
      <c r="CW45" s="292"/>
      <c r="CX45" s="292"/>
      <c r="CY45" s="292"/>
      <c r="CZ45" s="93"/>
      <c r="DA45" s="93"/>
      <c r="DB45" s="93"/>
      <c r="DC45" s="93"/>
      <c r="DD45" s="93"/>
      <c r="DE45" s="93"/>
      <c r="DF45" s="93"/>
      <c r="DG45" s="93"/>
      <c r="DH45" s="93"/>
      <c r="DI45" s="93"/>
    </row>
    <row r="46" spans="2:117" ht="13.5" customHeight="1">
      <c r="E46" s="76"/>
      <c r="F46" s="292"/>
      <c r="H46" s="292"/>
      <c r="I46" s="292"/>
      <c r="J46" s="292"/>
      <c r="K46" s="147"/>
      <c r="L46" s="150"/>
      <c r="M46" s="80"/>
      <c r="N46" s="292"/>
      <c r="O46" s="292"/>
      <c r="P46" s="82"/>
      <c r="S46" s="72"/>
      <c r="T46" s="81">
        <v>0.40072463117223722</v>
      </c>
      <c r="U46" s="81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115"/>
      <c r="CQ46" s="292"/>
      <c r="CR46" s="292"/>
      <c r="CS46" s="292"/>
      <c r="CT46" s="292"/>
      <c r="CU46" s="292"/>
      <c r="CV46" s="292"/>
      <c r="CW46" s="292"/>
      <c r="CX46" s="292"/>
      <c r="CY46" s="292"/>
      <c r="CZ46" s="93"/>
      <c r="DA46" s="93"/>
      <c r="DB46" s="93"/>
      <c r="DC46" s="93"/>
      <c r="DD46" s="93"/>
      <c r="DE46" s="93"/>
      <c r="DF46" s="93"/>
      <c r="DG46" s="93"/>
      <c r="DH46" s="93"/>
      <c r="DI46" s="93"/>
    </row>
    <row r="47" spans="2:117">
      <c r="Q47" s="147"/>
      <c r="T47" s="35"/>
      <c r="U47" s="35"/>
    </row>
    <row r="48" spans="2:117" ht="13.5" customHeight="1">
      <c r="E48" s="292"/>
      <c r="F48" s="292"/>
      <c r="H48" s="292"/>
      <c r="I48" s="292"/>
      <c r="J48" s="292"/>
      <c r="K48" s="292"/>
      <c r="L48" s="150"/>
      <c r="M48" s="151"/>
      <c r="N48" s="292"/>
      <c r="O48" s="292"/>
      <c r="P48" s="292"/>
      <c r="Q48" s="415"/>
      <c r="R48" s="415"/>
      <c r="S48" s="152"/>
      <c r="T48" s="153"/>
      <c r="U48" s="153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115"/>
      <c r="CQ48" s="292"/>
      <c r="CR48" s="292"/>
      <c r="CS48" s="292"/>
      <c r="CT48" s="292"/>
      <c r="CU48" s="292"/>
      <c r="CV48" s="292"/>
      <c r="CW48" s="292"/>
      <c r="CX48" s="292"/>
      <c r="CY48" s="292"/>
      <c r="CZ48" s="93"/>
      <c r="DA48" s="93"/>
      <c r="DB48" s="93"/>
      <c r="DC48" s="93"/>
      <c r="DD48" s="93"/>
      <c r="DE48" s="93"/>
      <c r="DF48" s="93"/>
      <c r="DG48" s="93"/>
      <c r="DH48" s="93"/>
      <c r="DI48" s="93"/>
    </row>
    <row r="49" spans="5:113" ht="13.5" customHeight="1">
      <c r="E49" s="292"/>
      <c r="F49" s="292"/>
      <c r="H49" s="292"/>
      <c r="I49" s="292"/>
      <c r="J49" s="292"/>
      <c r="K49" s="292"/>
      <c r="L49" s="150"/>
      <c r="M49" s="292"/>
      <c r="N49" s="292"/>
      <c r="O49" s="292"/>
      <c r="P49" s="292"/>
      <c r="Q49" s="415"/>
      <c r="R49" s="415"/>
      <c r="S49" s="152"/>
      <c r="T49" s="153"/>
      <c r="U49" s="153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115"/>
      <c r="CQ49" s="292"/>
      <c r="CR49" s="292"/>
      <c r="CS49" s="292"/>
      <c r="CT49" s="292"/>
      <c r="CU49" s="292"/>
      <c r="CV49" s="292"/>
      <c r="CW49" s="292"/>
      <c r="CX49" s="292"/>
      <c r="CY49" s="292"/>
      <c r="CZ49" s="93"/>
      <c r="DA49" s="93"/>
      <c r="DB49" s="93"/>
      <c r="DC49" s="93"/>
      <c r="DD49" s="93"/>
      <c r="DE49" s="93"/>
      <c r="DF49" s="93"/>
      <c r="DG49" s="93"/>
      <c r="DH49" s="93"/>
      <c r="DI49" s="93"/>
    </row>
    <row r="50" spans="5:113" ht="13.5" customHeight="1">
      <c r="E50" s="292"/>
      <c r="F50" s="292"/>
      <c r="H50" s="292"/>
      <c r="I50" s="292"/>
      <c r="J50" s="292"/>
      <c r="K50" s="292"/>
      <c r="L50" s="292"/>
      <c r="M50" s="292"/>
      <c r="N50" s="292"/>
      <c r="O50" s="292"/>
      <c r="P50" s="292"/>
      <c r="Q50" s="415"/>
      <c r="R50" s="415"/>
      <c r="S50" s="152"/>
      <c r="T50" s="153"/>
      <c r="U50" s="153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115"/>
      <c r="CQ50" s="292"/>
      <c r="CR50" s="292"/>
      <c r="CS50" s="292"/>
      <c r="CT50" s="292"/>
      <c r="CU50" s="292"/>
      <c r="CV50" s="292"/>
      <c r="CW50" s="292"/>
      <c r="CX50" s="292"/>
      <c r="CY50" s="292"/>
      <c r="CZ50" s="93"/>
      <c r="DA50" s="93"/>
      <c r="DB50" s="93"/>
      <c r="DC50" s="93"/>
      <c r="DD50" s="93"/>
      <c r="DE50" s="93"/>
      <c r="DF50" s="93"/>
      <c r="DG50" s="93"/>
      <c r="DH50" s="93"/>
      <c r="DI50" s="93"/>
    </row>
    <row r="51" spans="5:113" ht="13.5" customHeight="1">
      <c r="E51" s="292"/>
      <c r="F51" s="292"/>
      <c r="H51" s="292"/>
      <c r="I51" s="292"/>
      <c r="J51" s="292"/>
      <c r="K51" s="292"/>
      <c r="L51" s="292"/>
      <c r="M51" s="292"/>
      <c r="N51" s="292"/>
      <c r="O51" s="292"/>
      <c r="P51" s="292"/>
      <c r="Q51" s="415"/>
      <c r="R51" s="415"/>
      <c r="S51" s="152"/>
      <c r="T51" s="153"/>
      <c r="U51" s="153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5"/>
      <c r="CO51" s="115"/>
      <c r="CP51" s="115"/>
      <c r="CQ51" s="292"/>
      <c r="CR51" s="292"/>
      <c r="CS51" s="292"/>
      <c r="CT51" s="292"/>
      <c r="CU51" s="292"/>
      <c r="CV51" s="292"/>
      <c r="CW51" s="292"/>
      <c r="CX51" s="292"/>
      <c r="CY51" s="292"/>
      <c r="CZ51" s="93"/>
      <c r="DA51" s="93"/>
      <c r="DB51" s="93"/>
      <c r="DC51" s="93"/>
      <c r="DD51" s="93"/>
      <c r="DE51" s="93"/>
      <c r="DF51" s="93"/>
      <c r="DG51" s="93"/>
      <c r="DH51" s="93"/>
      <c r="DI51" s="93"/>
    </row>
    <row r="52" spans="5:113" ht="13.5" customHeight="1">
      <c r="E52" s="292"/>
      <c r="F52" s="292"/>
      <c r="H52" s="292"/>
      <c r="I52" s="292"/>
      <c r="J52" s="292"/>
      <c r="K52" s="292"/>
      <c r="L52" s="292"/>
      <c r="M52" s="292"/>
      <c r="N52" s="292"/>
      <c r="O52" s="292"/>
      <c r="P52" s="292"/>
      <c r="Q52" s="415"/>
      <c r="R52" s="415"/>
      <c r="S52" s="152"/>
      <c r="T52" s="153"/>
      <c r="U52" s="153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292"/>
      <c r="CR52" s="292"/>
      <c r="CS52" s="292"/>
      <c r="CT52" s="292"/>
      <c r="CU52" s="292"/>
      <c r="CV52" s="292"/>
      <c r="CW52" s="292"/>
      <c r="CX52" s="292"/>
      <c r="CY52" s="292"/>
      <c r="CZ52" s="93"/>
      <c r="DA52" s="93"/>
      <c r="DB52" s="93"/>
      <c r="DC52" s="93"/>
      <c r="DD52" s="93"/>
      <c r="DE52" s="93"/>
      <c r="DF52" s="93"/>
      <c r="DG52" s="93"/>
      <c r="DH52" s="93"/>
      <c r="DI52" s="93"/>
    </row>
    <row r="53" spans="5:113" ht="13.5" customHeight="1">
      <c r="E53" s="292"/>
      <c r="F53" s="292"/>
      <c r="H53" s="292"/>
      <c r="I53" s="292"/>
      <c r="J53" s="292"/>
      <c r="K53" s="292"/>
      <c r="L53" s="292"/>
      <c r="M53" s="292"/>
      <c r="N53" s="292"/>
      <c r="O53" s="292"/>
      <c r="P53" s="292"/>
      <c r="Q53" s="415"/>
      <c r="R53" s="415"/>
      <c r="S53" s="152"/>
      <c r="T53" s="153"/>
      <c r="U53" s="153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115"/>
      <c r="CQ53" s="292"/>
      <c r="CR53" s="292"/>
      <c r="CS53" s="292"/>
      <c r="CT53" s="292"/>
      <c r="CU53" s="292"/>
      <c r="CV53" s="292"/>
      <c r="CW53" s="292"/>
      <c r="CX53" s="292"/>
      <c r="CY53" s="292"/>
      <c r="CZ53" s="93"/>
      <c r="DA53" s="93"/>
      <c r="DB53" s="93"/>
      <c r="DC53" s="93"/>
      <c r="DD53" s="93"/>
      <c r="DE53" s="93"/>
      <c r="DF53" s="93"/>
      <c r="DG53" s="93"/>
      <c r="DH53" s="93"/>
      <c r="DI53" s="93"/>
    </row>
    <row r="54" spans="5:113" ht="13.5" customHeight="1">
      <c r="E54" s="292"/>
      <c r="F54" s="292"/>
      <c r="H54" s="292"/>
      <c r="I54" s="292"/>
      <c r="J54" s="292"/>
      <c r="K54" s="292"/>
      <c r="L54" s="292"/>
      <c r="M54" s="292"/>
      <c r="N54" s="292"/>
      <c r="O54" s="292"/>
      <c r="P54" s="292"/>
      <c r="Q54" s="82"/>
      <c r="S54" s="152"/>
      <c r="T54" s="85"/>
      <c r="U54" s="85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292"/>
      <c r="CR54" s="292"/>
      <c r="CS54" s="292"/>
      <c r="CT54" s="292"/>
      <c r="CU54" s="292"/>
      <c r="CV54" s="292"/>
      <c r="CW54" s="292"/>
      <c r="CX54" s="292"/>
      <c r="CY54" s="292"/>
      <c r="CZ54" s="93"/>
      <c r="DA54" s="93"/>
      <c r="DB54" s="93"/>
      <c r="DC54" s="93"/>
      <c r="DD54" s="93"/>
      <c r="DE54" s="93"/>
      <c r="DF54" s="93"/>
      <c r="DG54" s="93"/>
      <c r="DH54" s="93"/>
      <c r="DI54" s="93"/>
    </row>
    <row r="55" spans="5:113" ht="13.5" customHeight="1">
      <c r="E55" s="292"/>
      <c r="F55" s="292"/>
      <c r="H55" s="292"/>
      <c r="I55" s="292"/>
      <c r="J55" s="292"/>
      <c r="K55" s="292"/>
      <c r="L55" s="292"/>
      <c r="M55" s="292"/>
      <c r="N55" s="292"/>
      <c r="O55" s="292"/>
      <c r="P55" s="292"/>
      <c r="Q55" s="416"/>
      <c r="R55" s="416"/>
      <c r="S55" s="152"/>
      <c r="T55" s="134"/>
      <c r="U55" s="134"/>
      <c r="V55" s="292"/>
      <c r="W55" s="292"/>
      <c r="X55" s="292"/>
      <c r="Y55" s="292"/>
      <c r="Z55" s="292"/>
      <c r="AA55" s="292"/>
      <c r="AB55" s="292"/>
      <c r="AC55" s="292"/>
      <c r="AD55" s="292"/>
      <c r="AE55" s="292"/>
      <c r="AF55" s="292"/>
      <c r="AG55" s="292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  <c r="CL55" s="115"/>
      <c r="CM55" s="115"/>
      <c r="CN55" s="115"/>
      <c r="CO55" s="115"/>
      <c r="CP55" s="115"/>
      <c r="CQ55" s="292"/>
      <c r="CR55" s="292"/>
      <c r="CS55" s="292"/>
      <c r="CT55" s="292"/>
      <c r="CU55" s="292"/>
      <c r="CV55" s="292"/>
      <c r="CW55" s="292"/>
      <c r="CX55" s="292"/>
      <c r="CY55" s="292"/>
      <c r="CZ55" s="93"/>
      <c r="DA55" s="93"/>
      <c r="DB55" s="93"/>
      <c r="DC55" s="93"/>
      <c r="DD55" s="93"/>
      <c r="DE55" s="93"/>
      <c r="DF55" s="93"/>
      <c r="DG55" s="93"/>
      <c r="DH55" s="93"/>
      <c r="DI55" s="93"/>
    </row>
    <row r="56" spans="5:113" ht="13.5" customHeight="1">
      <c r="E56" s="292"/>
      <c r="F56" s="292"/>
      <c r="H56" s="292"/>
      <c r="I56" s="292"/>
      <c r="J56" s="292"/>
      <c r="K56" s="292"/>
      <c r="L56" s="292"/>
      <c r="M56" s="292"/>
      <c r="N56" s="292"/>
      <c r="O56" s="292"/>
      <c r="P56" s="292"/>
      <c r="T56" s="292"/>
      <c r="U56" s="292"/>
      <c r="V56" s="292"/>
      <c r="W56" s="292"/>
      <c r="X56" s="292"/>
      <c r="Y56" s="292"/>
      <c r="Z56" s="292"/>
      <c r="AA56" s="292"/>
      <c r="AB56" s="292"/>
      <c r="AC56" s="292"/>
      <c r="AD56" s="292"/>
      <c r="AE56" s="292"/>
      <c r="AF56" s="292"/>
      <c r="AG56" s="292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  <c r="CL56" s="115"/>
      <c r="CM56" s="115"/>
      <c r="CN56" s="115"/>
      <c r="CO56" s="115"/>
      <c r="CP56" s="115"/>
      <c r="CQ56" s="292"/>
      <c r="CR56" s="292"/>
      <c r="CS56" s="292"/>
      <c r="CT56" s="292"/>
      <c r="CU56" s="292"/>
      <c r="CV56" s="292"/>
      <c r="CW56" s="292"/>
      <c r="CX56" s="292"/>
      <c r="CY56" s="292"/>
      <c r="CZ56" s="93"/>
      <c r="DA56" s="93"/>
      <c r="DB56" s="93"/>
      <c r="DC56" s="93"/>
      <c r="DD56" s="93"/>
      <c r="DE56" s="93"/>
      <c r="DF56" s="93"/>
      <c r="DG56" s="93"/>
      <c r="DH56" s="93"/>
      <c r="DI56" s="93"/>
    </row>
    <row r="57" spans="5:113" ht="13.5" customHeight="1">
      <c r="E57" s="292"/>
      <c r="F57" s="292"/>
      <c r="H57" s="292"/>
      <c r="I57" s="292"/>
      <c r="J57" s="292"/>
      <c r="K57" s="292"/>
      <c r="L57" s="292"/>
      <c r="M57" s="292"/>
      <c r="N57" s="292"/>
      <c r="O57" s="292"/>
      <c r="P57" s="292"/>
      <c r="T57" s="292"/>
      <c r="U57" s="292"/>
      <c r="V57" s="292"/>
      <c r="W57" s="292"/>
      <c r="X57" s="292"/>
      <c r="Y57" s="292"/>
      <c r="Z57" s="292"/>
      <c r="AA57" s="292"/>
      <c r="AB57" s="292"/>
      <c r="AC57" s="292"/>
      <c r="AD57" s="292"/>
      <c r="AE57" s="292"/>
      <c r="AF57" s="292"/>
      <c r="AG57" s="292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115"/>
      <c r="BT57" s="115"/>
      <c r="BU57" s="115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  <c r="CI57" s="115"/>
      <c r="CJ57" s="115"/>
      <c r="CK57" s="115"/>
      <c r="CL57" s="115"/>
      <c r="CM57" s="115"/>
      <c r="CN57" s="115"/>
      <c r="CO57" s="115"/>
      <c r="CP57" s="115"/>
      <c r="CQ57" s="292"/>
      <c r="CR57" s="292"/>
      <c r="CS57" s="292"/>
      <c r="CT57" s="292"/>
      <c r="CU57" s="292"/>
      <c r="CV57" s="292"/>
      <c r="CW57" s="292"/>
      <c r="CX57" s="292"/>
      <c r="CY57" s="292"/>
      <c r="CZ57" s="93"/>
      <c r="DA57" s="93"/>
      <c r="DB57" s="93"/>
      <c r="DC57" s="93"/>
      <c r="DD57" s="93"/>
      <c r="DE57" s="93"/>
      <c r="DF57" s="93"/>
      <c r="DG57" s="93"/>
      <c r="DH57" s="93"/>
      <c r="DI57" s="93"/>
    </row>
    <row r="58" spans="5:113" ht="13.5" customHeight="1">
      <c r="E58" s="292"/>
      <c r="F58" s="292"/>
      <c r="H58" s="292"/>
      <c r="I58" s="292"/>
      <c r="J58" s="292"/>
      <c r="K58" s="292"/>
      <c r="L58" s="292"/>
      <c r="M58" s="292"/>
      <c r="N58" s="292"/>
      <c r="O58" s="292"/>
      <c r="P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115"/>
      <c r="CQ58" s="292"/>
      <c r="CR58" s="292"/>
      <c r="CS58" s="292"/>
      <c r="CT58" s="292"/>
      <c r="CU58" s="292"/>
      <c r="CV58" s="292"/>
      <c r="CW58" s="292"/>
      <c r="CX58" s="292"/>
      <c r="CY58" s="292"/>
      <c r="CZ58" s="93"/>
      <c r="DA58" s="93"/>
      <c r="DB58" s="93"/>
      <c r="DC58" s="93"/>
      <c r="DD58" s="93"/>
      <c r="DE58" s="93"/>
      <c r="DF58" s="93"/>
      <c r="DG58" s="93"/>
      <c r="DH58" s="93"/>
      <c r="DI58" s="93"/>
    </row>
    <row r="59" spans="5:113" ht="13.5" customHeight="1">
      <c r="E59" s="292"/>
      <c r="F59" s="292"/>
      <c r="H59" s="292"/>
      <c r="I59" s="292"/>
      <c r="J59" s="292"/>
      <c r="K59" s="292"/>
      <c r="L59" s="292"/>
      <c r="M59" s="292"/>
      <c r="N59" s="292"/>
      <c r="O59" s="292"/>
      <c r="P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115"/>
      <c r="CQ59" s="292"/>
      <c r="CR59" s="292"/>
      <c r="CS59" s="292"/>
      <c r="CT59" s="292"/>
      <c r="CU59" s="292"/>
      <c r="CV59" s="292"/>
      <c r="CW59" s="292"/>
      <c r="CX59" s="292"/>
      <c r="CY59" s="292"/>
      <c r="CZ59" s="93"/>
      <c r="DA59" s="93"/>
      <c r="DB59" s="93"/>
      <c r="DC59" s="93"/>
      <c r="DD59" s="93"/>
      <c r="DE59" s="93"/>
      <c r="DF59" s="93"/>
      <c r="DG59" s="93"/>
      <c r="DH59" s="93"/>
      <c r="DI59" s="93"/>
    </row>
    <row r="60" spans="5:113" ht="13.5" customHeight="1">
      <c r="E60" s="292"/>
      <c r="F60" s="292"/>
      <c r="H60" s="292"/>
      <c r="I60" s="292"/>
      <c r="J60" s="292"/>
      <c r="K60" s="292"/>
      <c r="L60" s="292"/>
      <c r="M60" s="292"/>
      <c r="N60" s="292"/>
      <c r="O60" s="292"/>
      <c r="P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115"/>
      <c r="CG60" s="115"/>
      <c r="CH60" s="115"/>
      <c r="CI60" s="115"/>
      <c r="CJ60" s="115"/>
      <c r="CK60" s="115"/>
      <c r="CL60" s="115"/>
      <c r="CM60" s="115"/>
      <c r="CN60" s="115"/>
      <c r="CO60" s="115"/>
      <c r="CP60" s="115"/>
      <c r="CQ60" s="292"/>
      <c r="CR60" s="292"/>
      <c r="CS60" s="292"/>
      <c r="CT60" s="292"/>
      <c r="CU60" s="292"/>
      <c r="CV60" s="292"/>
      <c r="CW60" s="292"/>
      <c r="CX60" s="292"/>
      <c r="CY60" s="292"/>
      <c r="CZ60" s="93"/>
      <c r="DA60" s="93"/>
      <c r="DB60" s="93"/>
      <c r="DC60" s="93"/>
      <c r="DD60" s="93"/>
      <c r="DE60" s="93"/>
      <c r="DF60" s="93"/>
      <c r="DG60" s="93"/>
      <c r="DH60" s="93"/>
      <c r="DI60" s="93"/>
    </row>
    <row r="61" spans="5:113" ht="13.5" customHeight="1">
      <c r="E61" s="292"/>
      <c r="F61" s="292"/>
      <c r="H61" s="292"/>
      <c r="I61" s="292"/>
      <c r="J61" s="292"/>
      <c r="K61" s="292"/>
      <c r="L61" s="292"/>
      <c r="M61" s="292"/>
      <c r="N61" s="292"/>
      <c r="O61" s="292"/>
      <c r="P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115"/>
      <c r="CG61" s="115"/>
      <c r="CH61" s="115"/>
      <c r="CI61" s="115"/>
      <c r="CJ61" s="115"/>
      <c r="CK61" s="115"/>
      <c r="CL61" s="115"/>
      <c r="CM61" s="115"/>
      <c r="CN61" s="115"/>
      <c r="CO61" s="115"/>
      <c r="CP61" s="115"/>
      <c r="CQ61" s="292"/>
      <c r="CR61" s="292"/>
      <c r="CS61" s="292"/>
      <c r="CT61" s="292"/>
      <c r="CU61" s="292"/>
      <c r="CV61" s="292"/>
      <c r="CW61" s="292"/>
      <c r="CX61" s="292"/>
      <c r="CY61" s="292"/>
      <c r="CZ61" s="93"/>
      <c r="DA61" s="93"/>
      <c r="DB61" s="93"/>
      <c r="DC61" s="93"/>
      <c r="DD61" s="93"/>
      <c r="DE61" s="93"/>
      <c r="DF61" s="93"/>
      <c r="DG61" s="93"/>
      <c r="DH61" s="93"/>
      <c r="DI61" s="93"/>
    </row>
    <row r="62" spans="5:113" ht="13.5" customHeight="1">
      <c r="E62" s="292"/>
      <c r="F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115"/>
      <c r="CQ62" s="292"/>
      <c r="CR62" s="292"/>
      <c r="CS62" s="292"/>
      <c r="CT62" s="292"/>
      <c r="CU62" s="292"/>
      <c r="CV62" s="292"/>
      <c r="CW62" s="292"/>
      <c r="CX62" s="292"/>
      <c r="CY62" s="292"/>
      <c r="CZ62" s="93"/>
      <c r="DA62" s="93"/>
      <c r="DB62" s="93"/>
      <c r="DC62" s="93"/>
      <c r="DD62" s="93"/>
      <c r="DE62" s="93"/>
      <c r="DF62" s="93"/>
      <c r="DG62" s="93"/>
      <c r="DH62" s="93"/>
      <c r="DI62" s="93"/>
    </row>
    <row r="63" spans="5:113" ht="13.5" customHeight="1">
      <c r="E63" s="292"/>
      <c r="F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15"/>
      <c r="CG63" s="115"/>
      <c r="CH63" s="115"/>
      <c r="CI63" s="115"/>
      <c r="CJ63" s="115"/>
      <c r="CK63" s="115"/>
      <c r="CL63" s="115"/>
      <c r="CM63" s="115"/>
      <c r="CN63" s="115"/>
      <c r="CO63" s="115"/>
      <c r="CP63" s="115"/>
      <c r="CQ63" s="292"/>
      <c r="CR63" s="292"/>
      <c r="CS63" s="292"/>
      <c r="CT63" s="292"/>
      <c r="CU63" s="292"/>
      <c r="CV63" s="292"/>
      <c r="CW63" s="292"/>
      <c r="CX63" s="292"/>
      <c r="CY63" s="292"/>
      <c r="CZ63" s="93"/>
      <c r="DA63" s="93"/>
      <c r="DB63" s="93"/>
      <c r="DC63" s="93"/>
      <c r="DD63" s="93"/>
      <c r="DE63" s="93"/>
      <c r="DF63" s="93"/>
      <c r="DG63" s="93"/>
      <c r="DH63" s="93"/>
      <c r="DI63" s="93"/>
    </row>
    <row r="64" spans="5:113" ht="13.5" customHeight="1">
      <c r="E64" s="292"/>
      <c r="F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  <c r="CF64" s="115"/>
      <c r="CG64" s="115"/>
      <c r="CH64" s="115"/>
      <c r="CI64" s="115"/>
      <c r="CJ64" s="115"/>
      <c r="CK64" s="115"/>
      <c r="CL64" s="115"/>
      <c r="CM64" s="115"/>
      <c r="CN64" s="115"/>
      <c r="CO64" s="115"/>
      <c r="CP64" s="115"/>
      <c r="CQ64" s="292"/>
      <c r="CR64" s="292"/>
      <c r="CS64" s="292"/>
      <c r="CT64" s="292"/>
      <c r="CU64" s="292"/>
      <c r="CV64" s="292"/>
      <c r="CW64" s="292"/>
      <c r="CX64" s="292"/>
      <c r="CY64" s="292"/>
      <c r="CZ64" s="93"/>
      <c r="DA64" s="93"/>
      <c r="DB64" s="93"/>
      <c r="DC64" s="93"/>
      <c r="DD64" s="93"/>
      <c r="DE64" s="93"/>
      <c r="DF64" s="93"/>
      <c r="DG64" s="93"/>
      <c r="DH64" s="93"/>
      <c r="DI64" s="93"/>
    </row>
    <row r="65" spans="5:113" ht="13.5" customHeight="1">
      <c r="E65" s="292"/>
      <c r="F65" s="292"/>
      <c r="H65" s="292"/>
      <c r="I65" s="292"/>
      <c r="J65" s="292"/>
      <c r="K65" s="292"/>
      <c r="L65" s="292"/>
      <c r="M65" s="292"/>
      <c r="N65" s="292"/>
      <c r="O65" s="292"/>
      <c r="P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92"/>
      <c r="AG65" s="292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  <c r="BQ65" s="115"/>
      <c r="BR65" s="115"/>
      <c r="BS65" s="115"/>
      <c r="BT65" s="115"/>
      <c r="BU65" s="115"/>
      <c r="BV65" s="115"/>
      <c r="BW65" s="115"/>
      <c r="BX65" s="115"/>
      <c r="BY65" s="115"/>
      <c r="BZ65" s="115"/>
      <c r="CA65" s="115"/>
      <c r="CB65" s="115"/>
      <c r="CC65" s="115"/>
      <c r="CD65" s="115"/>
      <c r="CE65" s="115"/>
      <c r="CF65" s="115"/>
      <c r="CG65" s="115"/>
      <c r="CH65" s="115"/>
      <c r="CI65" s="115"/>
      <c r="CJ65" s="115"/>
      <c r="CK65" s="115"/>
      <c r="CL65" s="115"/>
      <c r="CM65" s="115"/>
      <c r="CN65" s="115"/>
      <c r="CO65" s="115"/>
      <c r="CP65" s="115"/>
      <c r="CQ65" s="292"/>
      <c r="CR65" s="292"/>
      <c r="CS65" s="292"/>
      <c r="CT65" s="292"/>
      <c r="CU65" s="292"/>
      <c r="CV65" s="292"/>
      <c r="CW65" s="292"/>
      <c r="CX65" s="292"/>
      <c r="CY65" s="292"/>
      <c r="CZ65" s="93"/>
      <c r="DA65" s="93"/>
      <c r="DB65" s="93"/>
      <c r="DC65" s="93"/>
      <c r="DD65" s="93"/>
      <c r="DE65" s="93"/>
      <c r="DF65" s="93"/>
      <c r="DG65" s="93"/>
      <c r="DH65" s="93"/>
      <c r="DI65" s="93"/>
    </row>
    <row r="66" spans="5:113" ht="13.5" customHeight="1">
      <c r="E66" s="292"/>
      <c r="F66" s="292"/>
      <c r="H66" s="292"/>
      <c r="I66" s="292"/>
      <c r="J66" s="292"/>
      <c r="K66" s="292"/>
      <c r="L66" s="292"/>
      <c r="M66" s="292"/>
      <c r="N66" s="292"/>
      <c r="O66" s="292"/>
      <c r="P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2"/>
      <c r="AG66" s="292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292"/>
      <c r="CR66" s="292"/>
      <c r="CS66" s="292"/>
      <c r="CT66" s="292"/>
      <c r="CU66" s="292"/>
      <c r="CV66" s="292"/>
      <c r="CW66" s="292"/>
      <c r="CX66" s="292"/>
      <c r="CY66" s="292"/>
      <c r="CZ66" s="93"/>
      <c r="DA66" s="93"/>
      <c r="DB66" s="93"/>
      <c r="DC66" s="93"/>
      <c r="DD66" s="93"/>
      <c r="DE66" s="93"/>
      <c r="DF66" s="93"/>
      <c r="DG66" s="93"/>
      <c r="DH66" s="93"/>
      <c r="DI66" s="93"/>
    </row>
    <row r="67" spans="5:113" ht="13.5" customHeight="1">
      <c r="E67" s="292"/>
      <c r="F67" s="292"/>
      <c r="H67" s="292"/>
      <c r="I67" s="292"/>
      <c r="J67" s="292"/>
      <c r="K67" s="292"/>
      <c r="L67" s="292"/>
      <c r="M67" s="292"/>
      <c r="N67" s="292"/>
      <c r="O67" s="292"/>
      <c r="P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5"/>
      <c r="BI67" s="115"/>
      <c r="BJ67" s="115"/>
      <c r="BK67" s="115"/>
      <c r="BL67" s="115"/>
      <c r="BM67" s="115"/>
      <c r="BN67" s="115"/>
      <c r="BO67" s="115"/>
      <c r="BP67" s="115"/>
      <c r="BQ67" s="115"/>
      <c r="BR67" s="115"/>
      <c r="BS67" s="115"/>
      <c r="BT67" s="115"/>
      <c r="BU67" s="115"/>
      <c r="BV67" s="115"/>
      <c r="BW67" s="115"/>
      <c r="BX67" s="115"/>
      <c r="BY67" s="115"/>
      <c r="BZ67" s="115"/>
      <c r="CA67" s="115"/>
      <c r="CB67" s="115"/>
      <c r="CC67" s="115"/>
      <c r="CD67" s="115"/>
      <c r="CE67" s="115"/>
      <c r="CF67" s="115"/>
      <c r="CG67" s="115"/>
      <c r="CH67" s="115"/>
      <c r="CI67" s="115"/>
      <c r="CJ67" s="115"/>
      <c r="CK67" s="115"/>
      <c r="CL67" s="115"/>
      <c r="CM67" s="115"/>
      <c r="CN67" s="115"/>
      <c r="CO67" s="115"/>
      <c r="CP67" s="115"/>
      <c r="CQ67" s="292"/>
      <c r="CR67" s="292"/>
      <c r="CS67" s="292"/>
      <c r="CT67" s="292"/>
      <c r="CU67" s="292"/>
      <c r="CV67" s="292"/>
      <c r="CW67" s="292"/>
      <c r="CX67" s="292"/>
      <c r="CY67" s="292"/>
      <c r="CZ67" s="93"/>
      <c r="DA67" s="93"/>
      <c r="DB67" s="93"/>
      <c r="DC67" s="93"/>
      <c r="DD67" s="93"/>
      <c r="DE67" s="93"/>
      <c r="DF67" s="93"/>
      <c r="DG67" s="93"/>
      <c r="DH67" s="93"/>
      <c r="DI67" s="93"/>
    </row>
    <row r="68" spans="5:113" ht="13.5" customHeight="1">
      <c r="E68" s="292"/>
      <c r="F68" s="292"/>
      <c r="H68" s="292"/>
      <c r="I68" s="292"/>
      <c r="J68" s="292"/>
      <c r="K68" s="292"/>
      <c r="L68" s="292"/>
      <c r="M68" s="292"/>
      <c r="N68" s="292"/>
      <c r="O68" s="292"/>
      <c r="P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92"/>
      <c r="AG68" s="292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  <c r="BW68" s="115"/>
      <c r="BX68" s="115"/>
      <c r="BY68" s="115"/>
      <c r="BZ68" s="115"/>
      <c r="CA68" s="115"/>
      <c r="CB68" s="115"/>
      <c r="CC68" s="115"/>
      <c r="CD68" s="115"/>
      <c r="CE68" s="115"/>
      <c r="CF68" s="115"/>
      <c r="CG68" s="115"/>
      <c r="CH68" s="115"/>
      <c r="CI68" s="115"/>
      <c r="CJ68" s="115"/>
      <c r="CK68" s="115"/>
      <c r="CL68" s="115"/>
      <c r="CM68" s="115"/>
      <c r="CN68" s="115"/>
      <c r="CO68" s="115"/>
      <c r="CP68" s="115"/>
      <c r="CQ68" s="292"/>
      <c r="CR68" s="292"/>
      <c r="CS68" s="292"/>
      <c r="CT68" s="292"/>
      <c r="CU68" s="292"/>
      <c r="CV68" s="292"/>
      <c r="CW68" s="292"/>
      <c r="CX68" s="292"/>
      <c r="CY68" s="292"/>
      <c r="CZ68" s="93"/>
      <c r="DA68" s="93"/>
      <c r="DB68" s="93"/>
      <c r="DC68" s="93"/>
      <c r="DD68" s="93"/>
      <c r="DE68" s="93"/>
      <c r="DF68" s="93"/>
      <c r="DG68" s="93"/>
      <c r="DH68" s="93"/>
      <c r="DI68" s="93"/>
    </row>
    <row r="69" spans="5:113" ht="13.5" customHeight="1">
      <c r="E69" s="292"/>
      <c r="F69" s="292"/>
      <c r="H69" s="292"/>
      <c r="I69" s="292"/>
      <c r="J69" s="292"/>
      <c r="K69" s="292"/>
      <c r="L69" s="292"/>
      <c r="M69" s="292"/>
      <c r="N69" s="292"/>
      <c r="O69" s="292"/>
      <c r="P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92"/>
      <c r="AG69" s="292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15"/>
      <c r="BK69" s="115"/>
      <c r="BL69" s="115"/>
      <c r="BM69" s="115"/>
      <c r="BN69" s="115"/>
      <c r="BO69" s="115"/>
      <c r="BP69" s="115"/>
      <c r="BQ69" s="115"/>
      <c r="BR69" s="115"/>
      <c r="BS69" s="115"/>
      <c r="BT69" s="115"/>
      <c r="BU69" s="115"/>
      <c r="BV69" s="115"/>
      <c r="BW69" s="115"/>
      <c r="BX69" s="115"/>
      <c r="BY69" s="115"/>
      <c r="BZ69" s="115"/>
      <c r="CA69" s="115"/>
      <c r="CB69" s="115"/>
      <c r="CC69" s="115"/>
      <c r="CD69" s="115"/>
      <c r="CE69" s="115"/>
      <c r="CF69" s="115"/>
      <c r="CG69" s="115"/>
      <c r="CH69" s="115"/>
      <c r="CI69" s="115"/>
      <c r="CJ69" s="115"/>
      <c r="CK69" s="115"/>
      <c r="CL69" s="115"/>
      <c r="CM69" s="115"/>
      <c r="CN69" s="115"/>
      <c r="CO69" s="115"/>
      <c r="CP69" s="115"/>
      <c r="CQ69" s="292"/>
      <c r="CR69" s="292"/>
      <c r="CS69" s="292"/>
      <c r="CT69" s="292"/>
      <c r="CU69" s="292"/>
      <c r="CV69" s="292"/>
      <c r="CW69" s="292"/>
      <c r="CX69" s="292"/>
      <c r="CY69" s="292"/>
      <c r="CZ69" s="93"/>
      <c r="DA69" s="93"/>
      <c r="DB69" s="93"/>
      <c r="DC69" s="93"/>
      <c r="DD69" s="93"/>
      <c r="DE69" s="93"/>
      <c r="DF69" s="93"/>
      <c r="DG69" s="93"/>
      <c r="DH69" s="93"/>
      <c r="DI69" s="93"/>
    </row>
    <row r="70" spans="5:113" ht="13.5" customHeight="1">
      <c r="E70" s="292"/>
      <c r="F70" s="292"/>
      <c r="H70" s="292"/>
      <c r="I70" s="292"/>
      <c r="J70" s="292"/>
      <c r="K70" s="292"/>
      <c r="L70" s="292"/>
      <c r="M70" s="292"/>
      <c r="N70" s="292"/>
      <c r="O70" s="292"/>
      <c r="P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5"/>
      <c r="BJ70" s="115"/>
      <c r="BK70" s="115"/>
      <c r="BL70" s="115"/>
      <c r="BM70" s="115"/>
      <c r="BN70" s="115"/>
      <c r="BO70" s="115"/>
      <c r="BP70" s="115"/>
      <c r="BQ70" s="115"/>
      <c r="BR70" s="115"/>
      <c r="BS70" s="115"/>
      <c r="BT70" s="115"/>
      <c r="BU70" s="115"/>
      <c r="BV70" s="115"/>
      <c r="BW70" s="115"/>
      <c r="BX70" s="115"/>
      <c r="BY70" s="115"/>
      <c r="BZ70" s="115"/>
      <c r="CA70" s="115"/>
      <c r="CB70" s="115"/>
      <c r="CC70" s="115"/>
      <c r="CD70" s="115"/>
      <c r="CE70" s="115"/>
      <c r="CF70" s="115"/>
      <c r="CG70" s="115"/>
      <c r="CH70" s="115"/>
      <c r="CI70" s="115"/>
      <c r="CJ70" s="115"/>
      <c r="CK70" s="115"/>
      <c r="CL70" s="115"/>
      <c r="CM70" s="115"/>
      <c r="CN70" s="115"/>
      <c r="CO70" s="115"/>
      <c r="CP70" s="115"/>
      <c r="CQ70" s="292"/>
      <c r="CR70" s="292"/>
      <c r="CS70" s="292"/>
      <c r="CT70" s="292"/>
      <c r="CU70" s="292"/>
      <c r="CV70" s="292"/>
      <c r="CW70" s="292"/>
      <c r="CX70" s="292"/>
      <c r="CY70" s="292"/>
      <c r="CZ70" s="93"/>
      <c r="DA70" s="93"/>
      <c r="DB70" s="93"/>
      <c r="DC70" s="93"/>
      <c r="DD70" s="93"/>
      <c r="DE70" s="93"/>
      <c r="DF70" s="93"/>
      <c r="DG70" s="93"/>
      <c r="DH70" s="93"/>
      <c r="DI70" s="93"/>
    </row>
    <row r="71" spans="5:113" ht="13.5" customHeight="1">
      <c r="E71" s="292"/>
      <c r="F71" s="292"/>
      <c r="H71" s="292"/>
      <c r="I71" s="292"/>
      <c r="J71" s="292"/>
      <c r="K71" s="292"/>
      <c r="L71" s="292"/>
      <c r="M71" s="292"/>
      <c r="N71" s="292"/>
      <c r="O71" s="292"/>
      <c r="P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5"/>
      <c r="BI71" s="115"/>
      <c r="BJ71" s="115"/>
      <c r="BK71" s="115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5"/>
      <c r="BW71" s="115"/>
      <c r="BX71" s="115"/>
      <c r="BY71" s="115"/>
      <c r="BZ71" s="115"/>
      <c r="CA71" s="115"/>
      <c r="CB71" s="115"/>
      <c r="CC71" s="115"/>
      <c r="CD71" s="115"/>
      <c r="CE71" s="115"/>
      <c r="CF71" s="115"/>
      <c r="CG71" s="115"/>
      <c r="CH71" s="115"/>
      <c r="CI71" s="115"/>
      <c r="CJ71" s="115"/>
      <c r="CK71" s="115"/>
      <c r="CL71" s="115"/>
      <c r="CM71" s="115"/>
      <c r="CN71" s="115"/>
      <c r="CO71" s="115"/>
      <c r="CP71" s="115"/>
      <c r="CQ71" s="292"/>
      <c r="CR71" s="292"/>
      <c r="CS71" s="292"/>
      <c r="CT71" s="292"/>
      <c r="CU71" s="292"/>
      <c r="CV71" s="292"/>
      <c r="CW71" s="292"/>
      <c r="CX71" s="292"/>
      <c r="CY71" s="292"/>
      <c r="CZ71" s="93"/>
      <c r="DA71" s="93"/>
      <c r="DB71" s="93"/>
      <c r="DC71" s="93"/>
      <c r="DD71" s="93"/>
      <c r="DE71" s="93"/>
      <c r="DF71" s="93"/>
      <c r="DG71" s="93"/>
      <c r="DH71" s="93"/>
      <c r="DI71" s="93"/>
    </row>
    <row r="72" spans="5:113" ht="13.5" customHeight="1">
      <c r="E72" s="292"/>
      <c r="F72" s="292"/>
      <c r="H72" s="292"/>
      <c r="I72" s="292"/>
      <c r="J72" s="292"/>
      <c r="K72" s="292"/>
      <c r="L72" s="292"/>
      <c r="M72" s="292"/>
      <c r="N72" s="292"/>
      <c r="O72" s="292"/>
      <c r="P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292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  <c r="BK72" s="115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5"/>
      <c r="BW72" s="115"/>
      <c r="BX72" s="115"/>
      <c r="BY72" s="115"/>
      <c r="BZ72" s="115"/>
      <c r="CA72" s="115"/>
      <c r="CB72" s="115"/>
      <c r="CC72" s="115"/>
      <c r="CD72" s="115"/>
      <c r="CE72" s="115"/>
      <c r="CF72" s="115"/>
      <c r="CG72" s="115"/>
      <c r="CH72" s="115"/>
      <c r="CI72" s="115"/>
      <c r="CJ72" s="115"/>
      <c r="CK72" s="115"/>
      <c r="CL72" s="115"/>
      <c r="CM72" s="115"/>
      <c r="CN72" s="115"/>
      <c r="CO72" s="115"/>
      <c r="CP72" s="115"/>
      <c r="CQ72" s="292"/>
      <c r="CR72" s="292"/>
      <c r="CS72" s="292"/>
      <c r="CT72" s="292"/>
      <c r="CU72" s="292"/>
      <c r="CV72" s="292"/>
      <c r="CW72" s="292"/>
      <c r="CX72" s="292"/>
      <c r="CY72" s="292"/>
      <c r="CZ72" s="93"/>
      <c r="DA72" s="93"/>
      <c r="DB72" s="93"/>
      <c r="DC72" s="93"/>
      <c r="DD72" s="93"/>
      <c r="DE72" s="93"/>
      <c r="DF72" s="93"/>
      <c r="DG72" s="93"/>
      <c r="DH72" s="93"/>
      <c r="DI72" s="93"/>
    </row>
    <row r="73" spans="5:113" ht="13.5" customHeight="1">
      <c r="E73" s="292"/>
      <c r="F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  <c r="BK73" s="115"/>
      <c r="BL73" s="115"/>
      <c r="BM73" s="115"/>
      <c r="BN73" s="115"/>
      <c r="BO73" s="115"/>
      <c r="BP73" s="115"/>
      <c r="BQ73" s="115"/>
      <c r="BR73" s="115"/>
      <c r="BS73" s="115"/>
      <c r="BT73" s="115"/>
      <c r="BU73" s="115"/>
      <c r="BV73" s="115"/>
      <c r="BW73" s="115"/>
      <c r="BX73" s="115"/>
      <c r="BY73" s="115"/>
      <c r="BZ73" s="115"/>
      <c r="CA73" s="115"/>
      <c r="CB73" s="115"/>
      <c r="CC73" s="115"/>
      <c r="CD73" s="115"/>
      <c r="CE73" s="115"/>
      <c r="CF73" s="115"/>
      <c r="CG73" s="115"/>
      <c r="CH73" s="115"/>
      <c r="CI73" s="115"/>
      <c r="CJ73" s="115"/>
      <c r="CK73" s="115"/>
      <c r="CL73" s="115"/>
      <c r="CM73" s="115"/>
      <c r="CN73" s="115"/>
      <c r="CO73" s="115"/>
      <c r="CP73" s="115"/>
      <c r="CQ73" s="292"/>
      <c r="CR73" s="292"/>
      <c r="CS73" s="292"/>
      <c r="CT73" s="292"/>
      <c r="CU73" s="292"/>
      <c r="CV73" s="292"/>
      <c r="CW73" s="292"/>
      <c r="CX73" s="292"/>
      <c r="CY73" s="292"/>
      <c r="CZ73" s="93"/>
      <c r="DA73" s="93"/>
      <c r="DB73" s="93"/>
      <c r="DC73" s="93"/>
      <c r="DD73" s="93"/>
      <c r="DE73" s="93"/>
      <c r="DF73" s="93"/>
      <c r="DG73" s="93"/>
      <c r="DH73" s="93"/>
      <c r="DI73" s="93"/>
    </row>
    <row r="74" spans="5:113" ht="13.5" customHeight="1">
      <c r="E74" s="292"/>
      <c r="F74" s="292"/>
      <c r="H74" s="292"/>
      <c r="I74" s="292"/>
      <c r="J74" s="292"/>
      <c r="K74" s="292"/>
      <c r="L74" s="292"/>
      <c r="M74" s="292"/>
      <c r="N74" s="292"/>
      <c r="O74" s="292"/>
      <c r="P74" s="292"/>
      <c r="Q74" s="292"/>
      <c r="R74" s="292"/>
      <c r="S74" s="292"/>
      <c r="T74" s="292"/>
      <c r="U74" s="292"/>
      <c r="V74" s="292"/>
      <c r="W74" s="292"/>
      <c r="X74" s="292"/>
      <c r="Y74" s="292"/>
      <c r="Z74" s="292"/>
      <c r="AA74" s="292"/>
      <c r="AB74" s="292"/>
      <c r="AC74" s="292"/>
      <c r="AD74" s="292"/>
      <c r="AE74" s="292"/>
      <c r="AF74" s="292"/>
      <c r="AG74" s="292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  <c r="BW74" s="115"/>
      <c r="BX74" s="115"/>
      <c r="BY74" s="115"/>
      <c r="BZ74" s="115"/>
      <c r="CA74" s="115"/>
      <c r="CB74" s="115"/>
      <c r="CC74" s="115"/>
      <c r="CD74" s="115"/>
      <c r="CE74" s="115"/>
      <c r="CF74" s="115"/>
      <c r="CG74" s="115"/>
      <c r="CH74" s="115"/>
      <c r="CI74" s="115"/>
      <c r="CJ74" s="115"/>
      <c r="CK74" s="115"/>
      <c r="CL74" s="115"/>
      <c r="CM74" s="115"/>
      <c r="CN74" s="115"/>
      <c r="CO74" s="115"/>
      <c r="CP74" s="115"/>
      <c r="CQ74" s="292"/>
      <c r="CR74" s="292"/>
      <c r="CS74" s="292"/>
      <c r="CT74" s="292"/>
      <c r="CU74" s="292"/>
      <c r="CV74" s="292"/>
      <c r="CW74" s="292"/>
      <c r="CX74" s="292"/>
      <c r="CY74" s="292"/>
      <c r="CZ74" s="93"/>
      <c r="DA74" s="93"/>
      <c r="DB74" s="93"/>
      <c r="DC74" s="93"/>
      <c r="DD74" s="93"/>
      <c r="DE74" s="93"/>
      <c r="DF74" s="93"/>
      <c r="DG74" s="93"/>
      <c r="DH74" s="93"/>
      <c r="DI74" s="93"/>
    </row>
    <row r="75" spans="5:113" ht="13.5" customHeight="1">
      <c r="E75" s="292"/>
      <c r="F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292"/>
      <c r="Z75" s="292"/>
      <c r="AA75" s="292"/>
      <c r="AB75" s="292"/>
      <c r="AC75" s="292"/>
      <c r="AD75" s="292"/>
      <c r="AE75" s="292"/>
      <c r="AF75" s="292"/>
      <c r="AG75" s="292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  <c r="BW75" s="115"/>
      <c r="BX75" s="115"/>
      <c r="BY75" s="115"/>
      <c r="BZ75" s="115"/>
      <c r="CA75" s="115"/>
      <c r="CB75" s="115"/>
      <c r="CC75" s="115"/>
      <c r="CD75" s="115"/>
      <c r="CE75" s="115"/>
      <c r="CF75" s="115"/>
      <c r="CG75" s="115"/>
      <c r="CH75" s="115"/>
      <c r="CI75" s="115"/>
      <c r="CJ75" s="115"/>
      <c r="CK75" s="115"/>
      <c r="CL75" s="115"/>
      <c r="CM75" s="115"/>
      <c r="CN75" s="115"/>
      <c r="CO75" s="115"/>
      <c r="CP75" s="115"/>
      <c r="CQ75" s="292"/>
      <c r="CR75" s="292"/>
      <c r="CS75" s="292"/>
      <c r="CT75" s="292"/>
      <c r="CU75" s="292"/>
      <c r="CV75" s="292"/>
      <c r="CW75" s="292"/>
      <c r="CX75" s="292"/>
      <c r="CY75" s="292"/>
      <c r="CZ75" s="93"/>
      <c r="DA75" s="93"/>
      <c r="DB75" s="93"/>
      <c r="DC75" s="93"/>
      <c r="DD75" s="93"/>
      <c r="DE75" s="93"/>
      <c r="DF75" s="93"/>
      <c r="DG75" s="93"/>
      <c r="DH75" s="93"/>
      <c r="DI75" s="93"/>
    </row>
    <row r="76" spans="5:113" ht="13.5" customHeight="1">
      <c r="E76" s="292"/>
      <c r="F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292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5"/>
      <c r="CM76" s="115"/>
      <c r="CN76" s="115"/>
      <c r="CO76" s="115"/>
      <c r="CP76" s="115"/>
      <c r="CQ76" s="292"/>
      <c r="CR76" s="292"/>
      <c r="CS76" s="292"/>
      <c r="CT76" s="292"/>
      <c r="CU76" s="292"/>
      <c r="CV76" s="292"/>
      <c r="CW76" s="292"/>
      <c r="CX76" s="292"/>
      <c r="CY76" s="292"/>
      <c r="CZ76" s="93"/>
      <c r="DA76" s="93"/>
      <c r="DB76" s="93"/>
      <c r="DC76" s="93"/>
      <c r="DD76" s="93"/>
      <c r="DE76" s="93"/>
      <c r="DF76" s="93"/>
      <c r="DG76" s="93"/>
      <c r="DH76" s="93"/>
      <c r="DI76" s="93"/>
    </row>
    <row r="77" spans="5:113" ht="13.5" customHeight="1">
      <c r="E77" s="292"/>
      <c r="F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  <c r="W77" s="292"/>
      <c r="X77" s="292"/>
      <c r="Y77" s="292"/>
      <c r="Z77" s="292"/>
      <c r="AA77" s="292"/>
      <c r="AB77" s="292"/>
      <c r="AC77" s="292"/>
      <c r="AD77" s="292"/>
      <c r="AE77" s="292"/>
      <c r="AF77" s="292"/>
      <c r="AG77" s="292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115"/>
      <c r="CQ77" s="292"/>
      <c r="CR77" s="292"/>
      <c r="CS77" s="292"/>
      <c r="CT77" s="292"/>
      <c r="CU77" s="292"/>
      <c r="CV77" s="292"/>
      <c r="CW77" s="292"/>
      <c r="CX77" s="292"/>
      <c r="CY77" s="292"/>
      <c r="CZ77" s="93"/>
      <c r="DA77" s="93"/>
      <c r="DB77" s="93"/>
      <c r="DC77" s="93"/>
      <c r="DD77" s="93"/>
      <c r="DE77" s="93"/>
      <c r="DF77" s="93"/>
      <c r="DG77" s="93"/>
      <c r="DH77" s="93"/>
      <c r="DI77" s="93"/>
    </row>
    <row r="78" spans="5:113" ht="13.5" customHeight="1">
      <c r="E78" s="292"/>
      <c r="F78" s="292"/>
      <c r="H78" s="292"/>
      <c r="I78" s="292"/>
      <c r="J78" s="292"/>
      <c r="K78" s="292"/>
      <c r="L78" s="292"/>
      <c r="M78" s="292"/>
      <c r="N78" s="292"/>
      <c r="O78" s="292"/>
      <c r="P78" s="292"/>
      <c r="Q78" s="292"/>
      <c r="R78" s="292"/>
      <c r="S78" s="292"/>
      <c r="T78" s="292"/>
      <c r="U78" s="292"/>
      <c r="V78" s="292"/>
      <c r="W78" s="292"/>
      <c r="X78" s="292"/>
      <c r="Y78" s="292"/>
      <c r="Z78" s="292"/>
      <c r="AA78" s="292"/>
      <c r="AB78" s="292"/>
      <c r="AC78" s="292"/>
      <c r="AD78" s="292"/>
      <c r="AE78" s="292"/>
      <c r="AF78" s="292"/>
      <c r="AG78" s="292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  <c r="BW78" s="115"/>
      <c r="BX78" s="115"/>
      <c r="BY78" s="115"/>
      <c r="BZ78" s="115"/>
      <c r="CA78" s="115"/>
      <c r="CB78" s="115"/>
      <c r="CC78" s="115"/>
      <c r="CD78" s="115"/>
      <c r="CE78" s="115"/>
      <c r="CF78" s="115"/>
      <c r="CG78" s="115"/>
      <c r="CH78" s="115"/>
      <c r="CI78" s="115"/>
      <c r="CJ78" s="115"/>
      <c r="CK78" s="115"/>
      <c r="CL78" s="115"/>
      <c r="CM78" s="115"/>
      <c r="CN78" s="115"/>
      <c r="CO78" s="115"/>
      <c r="CP78" s="115"/>
      <c r="CQ78" s="292"/>
      <c r="CR78" s="292"/>
      <c r="CS78" s="292"/>
      <c r="CT78" s="292"/>
      <c r="CU78" s="292"/>
      <c r="CV78" s="292"/>
      <c r="CW78" s="292"/>
      <c r="CX78" s="292"/>
      <c r="CY78" s="292"/>
      <c r="CZ78" s="93"/>
      <c r="DA78" s="93"/>
      <c r="DB78" s="93"/>
      <c r="DC78" s="93"/>
      <c r="DD78" s="93"/>
      <c r="DE78" s="93"/>
      <c r="DF78" s="93"/>
      <c r="DG78" s="93"/>
      <c r="DH78" s="93"/>
      <c r="DI78" s="93"/>
    </row>
    <row r="79" spans="5:113" ht="13.5" customHeight="1">
      <c r="E79" s="292"/>
      <c r="F79" s="292"/>
      <c r="H79" s="292"/>
      <c r="I79" s="292"/>
      <c r="J79" s="292"/>
      <c r="K79" s="292"/>
      <c r="L79" s="292"/>
      <c r="M79" s="292"/>
      <c r="N79" s="292"/>
      <c r="O79" s="292"/>
      <c r="P79" s="292"/>
      <c r="Q79" s="292"/>
      <c r="R79" s="292"/>
      <c r="S79" s="292"/>
      <c r="T79" s="292"/>
      <c r="U79" s="292"/>
      <c r="V79" s="292"/>
      <c r="W79" s="292"/>
      <c r="X79" s="292"/>
      <c r="Y79" s="292"/>
      <c r="Z79" s="292"/>
      <c r="AA79" s="292"/>
      <c r="AB79" s="292"/>
      <c r="AC79" s="292"/>
      <c r="AD79" s="292"/>
      <c r="AE79" s="292"/>
      <c r="AF79" s="292"/>
      <c r="AG79" s="292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  <c r="BW79" s="115"/>
      <c r="BX79" s="115"/>
      <c r="BY79" s="115"/>
      <c r="BZ79" s="115"/>
      <c r="CA79" s="115"/>
      <c r="CB79" s="115"/>
      <c r="CC79" s="115"/>
      <c r="CD79" s="115"/>
      <c r="CE79" s="115"/>
      <c r="CF79" s="115"/>
      <c r="CG79" s="115"/>
      <c r="CH79" s="115"/>
      <c r="CI79" s="115"/>
      <c r="CJ79" s="115"/>
      <c r="CK79" s="115"/>
      <c r="CL79" s="115"/>
      <c r="CM79" s="115"/>
      <c r="CN79" s="115"/>
      <c r="CO79" s="115"/>
      <c r="CP79" s="115"/>
      <c r="CQ79" s="292"/>
      <c r="CR79" s="292"/>
      <c r="CS79" s="292"/>
      <c r="CT79" s="292"/>
      <c r="CU79" s="292"/>
      <c r="CV79" s="292"/>
      <c r="CW79" s="292"/>
      <c r="CX79" s="292"/>
      <c r="CY79" s="292"/>
      <c r="CZ79" s="93"/>
      <c r="DA79" s="93"/>
      <c r="DB79" s="93"/>
      <c r="DC79" s="93"/>
      <c r="DD79" s="93"/>
      <c r="DE79" s="93"/>
      <c r="DF79" s="93"/>
      <c r="DG79" s="93"/>
      <c r="DH79" s="93"/>
      <c r="DI79" s="93"/>
    </row>
    <row r="80" spans="5:113" ht="13.5" customHeight="1">
      <c r="E80" s="292"/>
      <c r="F80" s="292"/>
      <c r="H80" s="292"/>
      <c r="I80" s="292"/>
      <c r="J80" s="292"/>
      <c r="K80" s="292"/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  <c r="W80" s="292"/>
      <c r="X80" s="292"/>
      <c r="Y80" s="292"/>
      <c r="Z80" s="292"/>
      <c r="AA80" s="292"/>
      <c r="AB80" s="292"/>
      <c r="AC80" s="292"/>
      <c r="AD80" s="292"/>
      <c r="AE80" s="292"/>
      <c r="AF80" s="292"/>
      <c r="AG80" s="292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  <c r="BW80" s="115"/>
      <c r="BX80" s="115"/>
      <c r="BY80" s="115"/>
      <c r="BZ80" s="115"/>
      <c r="CA80" s="115"/>
      <c r="CB80" s="115"/>
      <c r="CC80" s="115"/>
      <c r="CD80" s="115"/>
      <c r="CE80" s="115"/>
      <c r="CF80" s="115"/>
      <c r="CG80" s="115"/>
      <c r="CH80" s="115"/>
      <c r="CI80" s="115"/>
      <c r="CJ80" s="115"/>
      <c r="CK80" s="115"/>
      <c r="CL80" s="115"/>
      <c r="CM80" s="115"/>
      <c r="CN80" s="115"/>
      <c r="CO80" s="115"/>
      <c r="CP80" s="115"/>
      <c r="CQ80" s="292"/>
      <c r="CR80" s="292"/>
      <c r="CS80" s="292"/>
      <c r="CT80" s="292"/>
      <c r="CU80" s="292"/>
      <c r="CV80" s="292"/>
      <c r="CW80" s="292"/>
      <c r="CX80" s="292"/>
      <c r="CY80" s="292"/>
      <c r="CZ80" s="93"/>
      <c r="DA80" s="93"/>
      <c r="DB80" s="93"/>
      <c r="DC80" s="93"/>
      <c r="DD80" s="93"/>
      <c r="DE80" s="93"/>
      <c r="DF80" s="93"/>
      <c r="DG80" s="93"/>
      <c r="DH80" s="93"/>
      <c r="DI80" s="93"/>
    </row>
    <row r="81" spans="3:113" ht="13.5" customHeight="1">
      <c r="E81" s="292"/>
      <c r="F81" s="292"/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92"/>
      <c r="AG81" s="292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  <c r="CI81" s="115"/>
      <c r="CJ81" s="115"/>
      <c r="CK81" s="115"/>
      <c r="CL81" s="115"/>
      <c r="CM81" s="115"/>
      <c r="CN81" s="115"/>
      <c r="CO81" s="115"/>
      <c r="CP81" s="115"/>
      <c r="CQ81" s="292"/>
      <c r="CR81" s="292"/>
      <c r="CS81" s="292"/>
      <c r="CT81" s="292"/>
      <c r="CU81" s="292"/>
      <c r="CV81" s="292"/>
      <c r="CW81" s="292"/>
      <c r="CX81" s="292"/>
      <c r="CY81" s="292"/>
      <c r="CZ81" s="93"/>
      <c r="DA81" s="93"/>
      <c r="DB81" s="93"/>
      <c r="DC81" s="93"/>
      <c r="DD81" s="93"/>
      <c r="DE81" s="93"/>
      <c r="DF81" s="93"/>
      <c r="DG81" s="93"/>
      <c r="DH81" s="93"/>
      <c r="DI81" s="93"/>
    </row>
    <row r="82" spans="3:113" ht="13.5" customHeight="1">
      <c r="E82" s="292"/>
      <c r="F82" s="292"/>
      <c r="H82" s="292"/>
      <c r="I82" s="292"/>
      <c r="J82" s="292"/>
      <c r="K82" s="292"/>
      <c r="L82" s="292"/>
      <c r="M82" s="292"/>
      <c r="N82" s="292"/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92"/>
      <c r="AG82" s="292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  <c r="BQ82" s="115"/>
      <c r="BR82" s="115"/>
      <c r="BS82" s="115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  <c r="CI82" s="115"/>
      <c r="CJ82" s="115"/>
      <c r="CK82" s="115"/>
      <c r="CL82" s="115"/>
      <c r="CM82" s="115"/>
      <c r="CN82" s="115"/>
      <c r="CO82" s="115"/>
      <c r="CP82" s="115"/>
      <c r="CQ82" s="292"/>
      <c r="CR82" s="292"/>
      <c r="CS82" s="292"/>
      <c r="CT82" s="292"/>
      <c r="CU82" s="292"/>
      <c r="CV82" s="292"/>
      <c r="CW82" s="292"/>
      <c r="CX82" s="292"/>
      <c r="CY82" s="292"/>
      <c r="CZ82" s="93"/>
      <c r="DA82" s="93"/>
      <c r="DB82" s="93"/>
      <c r="DC82" s="93"/>
      <c r="DD82" s="93"/>
      <c r="DE82" s="93"/>
      <c r="DF82" s="93"/>
      <c r="DG82" s="93"/>
      <c r="DH82" s="93"/>
      <c r="DI82" s="93"/>
    </row>
    <row r="83" spans="3:113" ht="13.5" customHeight="1">
      <c r="E83" s="292"/>
      <c r="F83" s="292"/>
      <c r="H83" s="292"/>
      <c r="I83" s="292"/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92"/>
      <c r="AG83" s="292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  <c r="CI83" s="115"/>
      <c r="CJ83" s="115"/>
      <c r="CK83" s="115"/>
      <c r="CL83" s="115"/>
      <c r="CM83" s="115"/>
      <c r="CN83" s="115"/>
      <c r="CO83" s="115"/>
      <c r="CP83" s="115"/>
      <c r="CQ83" s="292"/>
      <c r="CR83" s="292"/>
      <c r="CS83" s="292"/>
      <c r="CT83" s="292"/>
      <c r="CU83" s="292"/>
      <c r="CV83" s="292"/>
      <c r="CW83" s="292"/>
      <c r="CX83" s="292"/>
      <c r="CY83" s="292"/>
      <c r="CZ83" s="93"/>
      <c r="DA83" s="93"/>
      <c r="DB83" s="93"/>
      <c r="DC83" s="93"/>
      <c r="DD83" s="93"/>
      <c r="DE83" s="93"/>
      <c r="DF83" s="93"/>
      <c r="DG83" s="93"/>
      <c r="DH83" s="93"/>
      <c r="DI83" s="93"/>
    </row>
    <row r="84" spans="3:113" ht="13.5" customHeight="1">
      <c r="E84" s="292"/>
      <c r="F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/>
      <c r="AC84" s="292"/>
      <c r="AD84" s="292"/>
      <c r="AE84" s="292"/>
      <c r="AF84" s="292"/>
      <c r="AG84" s="292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  <c r="CI84" s="115"/>
      <c r="CJ84" s="115"/>
      <c r="CK84" s="115"/>
      <c r="CL84" s="115"/>
      <c r="CM84" s="115"/>
      <c r="CN84" s="115"/>
      <c r="CO84" s="115"/>
      <c r="CP84" s="115"/>
      <c r="CQ84" s="292"/>
      <c r="CR84" s="292"/>
      <c r="CS84" s="292"/>
      <c r="CT84" s="292"/>
      <c r="CU84" s="292"/>
      <c r="CV84" s="292"/>
      <c r="CW84" s="292"/>
      <c r="CX84" s="292"/>
      <c r="CY84" s="292"/>
      <c r="CZ84" s="93"/>
      <c r="DA84" s="93"/>
      <c r="DB84" s="93"/>
      <c r="DC84" s="93"/>
      <c r="DD84" s="93"/>
      <c r="DE84" s="93"/>
      <c r="DF84" s="93"/>
      <c r="DG84" s="93"/>
      <c r="DH84" s="93"/>
      <c r="DI84" s="93"/>
    </row>
    <row r="85" spans="3:113" ht="13.5" customHeight="1">
      <c r="E85" s="292"/>
      <c r="F85" s="292"/>
      <c r="H85" s="292"/>
      <c r="I85" s="292"/>
      <c r="J85" s="292"/>
      <c r="K85" s="292"/>
      <c r="L85" s="292"/>
      <c r="M85" s="292"/>
      <c r="N85" s="292"/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/>
      <c r="AC85" s="292"/>
      <c r="AD85" s="292"/>
      <c r="AE85" s="292"/>
      <c r="AF85" s="292"/>
      <c r="AG85" s="292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  <c r="CI85" s="115"/>
      <c r="CJ85" s="115"/>
      <c r="CK85" s="115"/>
      <c r="CL85" s="115"/>
      <c r="CM85" s="115"/>
      <c r="CN85" s="115"/>
      <c r="CO85" s="115"/>
      <c r="CP85" s="115"/>
      <c r="CQ85" s="292"/>
      <c r="CR85" s="292"/>
      <c r="CS85" s="292"/>
      <c r="CT85" s="292"/>
      <c r="CU85" s="292"/>
      <c r="CV85" s="292"/>
      <c r="CW85" s="292"/>
      <c r="CX85" s="292"/>
      <c r="CY85" s="292"/>
      <c r="CZ85" s="93"/>
      <c r="DA85" s="93"/>
      <c r="DB85" s="93"/>
      <c r="DC85" s="93"/>
      <c r="DD85" s="93"/>
      <c r="DE85" s="93"/>
      <c r="DF85" s="93"/>
      <c r="DG85" s="93"/>
      <c r="DH85" s="93"/>
      <c r="DI85" s="93"/>
    </row>
    <row r="86" spans="3:113" ht="13.5" customHeight="1">
      <c r="E86" s="292"/>
      <c r="F86" s="292"/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/>
      <c r="AC86" s="292"/>
      <c r="AD86" s="292"/>
      <c r="AE86" s="292"/>
      <c r="AF86" s="292"/>
      <c r="AG86" s="292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  <c r="CI86" s="115"/>
      <c r="CJ86" s="115"/>
      <c r="CK86" s="115"/>
      <c r="CL86" s="115"/>
      <c r="CM86" s="115"/>
      <c r="CN86" s="115"/>
      <c r="CO86" s="115"/>
      <c r="CP86" s="115"/>
      <c r="CQ86" s="292"/>
      <c r="CR86" s="292"/>
      <c r="CS86" s="292"/>
      <c r="CT86" s="292"/>
      <c r="CU86" s="292"/>
      <c r="CV86" s="292"/>
      <c r="CW86" s="292"/>
      <c r="CX86" s="292"/>
      <c r="CY86" s="292"/>
      <c r="CZ86" s="93"/>
      <c r="DA86" s="93"/>
      <c r="DB86" s="93"/>
      <c r="DC86" s="93"/>
      <c r="DD86" s="93"/>
      <c r="DE86" s="93"/>
      <c r="DF86" s="93"/>
      <c r="DG86" s="93"/>
      <c r="DH86" s="93"/>
      <c r="DI86" s="93"/>
    </row>
    <row r="87" spans="3:113" ht="13.5" customHeight="1">
      <c r="E87" s="292"/>
      <c r="F87" s="292"/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292"/>
      <c r="AG87" s="292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  <c r="CI87" s="115"/>
      <c r="CJ87" s="115"/>
      <c r="CK87" s="115"/>
      <c r="CL87" s="115"/>
      <c r="CM87" s="115"/>
      <c r="CN87" s="115"/>
      <c r="CO87" s="115"/>
      <c r="CP87" s="115"/>
      <c r="CQ87" s="292"/>
      <c r="CR87" s="292"/>
      <c r="CS87" s="292"/>
      <c r="CT87" s="292"/>
      <c r="CU87" s="292"/>
      <c r="CV87" s="292"/>
      <c r="CW87" s="292"/>
      <c r="CX87" s="292"/>
      <c r="CY87" s="292"/>
      <c r="CZ87" s="93"/>
      <c r="DA87" s="93"/>
      <c r="DB87" s="93"/>
      <c r="DC87" s="93"/>
      <c r="DD87" s="93"/>
      <c r="DE87" s="93"/>
      <c r="DF87" s="93"/>
      <c r="DG87" s="93"/>
      <c r="DH87" s="93"/>
      <c r="DI87" s="93"/>
    </row>
    <row r="88" spans="3:113" ht="13.5" customHeight="1">
      <c r="E88" s="292"/>
      <c r="F88" s="292"/>
      <c r="H88" s="292"/>
      <c r="I88" s="292"/>
      <c r="J88" s="292"/>
      <c r="K88" s="292"/>
      <c r="L88" s="292"/>
      <c r="M88" s="292"/>
      <c r="N88" s="292"/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292"/>
      <c r="AG88" s="292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  <c r="CI88" s="115"/>
      <c r="CJ88" s="115"/>
      <c r="CK88" s="115"/>
      <c r="CL88" s="115"/>
      <c r="CM88" s="115"/>
      <c r="CN88" s="115"/>
      <c r="CO88" s="115"/>
      <c r="CP88" s="115"/>
      <c r="CQ88" s="292"/>
      <c r="CR88" s="292"/>
      <c r="CS88" s="292"/>
      <c r="CT88" s="292"/>
      <c r="CU88" s="292"/>
      <c r="CV88" s="292"/>
      <c r="CW88" s="292"/>
      <c r="CX88" s="292"/>
      <c r="CY88" s="292"/>
      <c r="CZ88" s="93"/>
      <c r="DA88" s="93"/>
      <c r="DB88" s="93"/>
      <c r="DC88" s="93"/>
      <c r="DD88" s="93"/>
      <c r="DE88" s="93"/>
      <c r="DF88" s="93"/>
      <c r="DG88" s="93"/>
      <c r="DH88" s="93"/>
      <c r="DI88" s="93"/>
    </row>
    <row r="89" spans="3:113" ht="13.5" customHeight="1">
      <c r="E89" s="292"/>
      <c r="F89" s="292"/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92"/>
      <c r="AG89" s="292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  <c r="CI89" s="115"/>
      <c r="CJ89" s="115"/>
      <c r="CK89" s="115"/>
      <c r="CL89" s="115"/>
      <c r="CM89" s="115"/>
      <c r="CN89" s="115"/>
      <c r="CO89" s="115"/>
      <c r="CP89" s="115"/>
      <c r="CQ89" s="292"/>
      <c r="CR89" s="292"/>
      <c r="CS89" s="292"/>
      <c r="CT89" s="292"/>
      <c r="CU89" s="292"/>
      <c r="CV89" s="292"/>
      <c r="CW89" s="292"/>
      <c r="CX89" s="292"/>
      <c r="CY89" s="292"/>
      <c r="CZ89" s="93"/>
      <c r="DA89" s="93"/>
      <c r="DB89" s="93"/>
      <c r="DC89" s="93"/>
      <c r="DD89" s="93"/>
      <c r="DE89" s="93"/>
      <c r="DF89" s="93"/>
      <c r="DG89" s="93"/>
      <c r="DH89" s="93"/>
      <c r="DI89" s="93"/>
    </row>
    <row r="90" spans="3:113" ht="13.5" customHeight="1">
      <c r="E90" s="292"/>
      <c r="F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2"/>
      <c r="AF90" s="292"/>
      <c r="AG90" s="292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  <c r="CI90" s="115"/>
      <c r="CJ90" s="115"/>
      <c r="CK90" s="115"/>
      <c r="CL90" s="115"/>
      <c r="CM90" s="115"/>
      <c r="CN90" s="115"/>
      <c r="CO90" s="115"/>
      <c r="CP90" s="115"/>
      <c r="CQ90" s="292"/>
      <c r="CR90" s="292"/>
      <c r="CS90" s="292"/>
      <c r="CT90" s="292"/>
      <c r="CU90" s="292"/>
      <c r="CV90" s="292"/>
      <c r="CW90" s="292"/>
      <c r="CX90" s="292"/>
      <c r="CY90" s="292"/>
      <c r="CZ90" s="93"/>
      <c r="DA90" s="93"/>
      <c r="DB90" s="93"/>
      <c r="DC90" s="93"/>
      <c r="DD90" s="93"/>
      <c r="DE90" s="93"/>
      <c r="DF90" s="93"/>
      <c r="DG90" s="93"/>
      <c r="DH90" s="93"/>
      <c r="DI90" s="93"/>
    </row>
    <row r="91" spans="3:113" ht="13.5" customHeight="1">
      <c r="E91" s="292"/>
      <c r="F91" s="292"/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2"/>
      <c r="AF91" s="292"/>
      <c r="AG91" s="292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  <c r="CI91" s="115"/>
      <c r="CJ91" s="115"/>
      <c r="CK91" s="115"/>
      <c r="CL91" s="115"/>
      <c r="CM91" s="115"/>
      <c r="CN91" s="115"/>
      <c r="CO91" s="115"/>
      <c r="CP91" s="115"/>
      <c r="CQ91" s="292"/>
      <c r="CR91" s="292"/>
      <c r="CS91" s="292"/>
      <c r="CT91" s="292"/>
      <c r="CU91" s="292"/>
      <c r="CV91" s="292"/>
      <c r="CW91" s="292"/>
      <c r="CX91" s="292"/>
      <c r="CY91" s="292"/>
      <c r="CZ91" s="93"/>
      <c r="DA91" s="93"/>
      <c r="DB91" s="93"/>
      <c r="DC91" s="93"/>
      <c r="DD91" s="93"/>
      <c r="DE91" s="93"/>
      <c r="DF91" s="93"/>
      <c r="DG91" s="93"/>
      <c r="DH91" s="93"/>
      <c r="DI91" s="93"/>
    </row>
    <row r="92" spans="3:113" ht="13.5" customHeight="1">
      <c r="E92" s="292"/>
      <c r="F92" s="292"/>
      <c r="H92" s="292"/>
      <c r="I92" s="292"/>
      <c r="J92" s="292"/>
      <c r="K92" s="292"/>
      <c r="L92" s="292"/>
      <c r="M92" s="292"/>
      <c r="N92" s="292"/>
      <c r="O92" s="292"/>
      <c r="P92" s="292"/>
      <c r="Q92" s="292"/>
      <c r="R92" s="292"/>
      <c r="S92" s="292"/>
      <c r="T92" s="292"/>
      <c r="U92" s="292"/>
      <c r="V92" s="292"/>
      <c r="W92" s="292"/>
      <c r="X92" s="292"/>
      <c r="Y92" s="292"/>
      <c r="Z92" s="292"/>
      <c r="AA92" s="292"/>
      <c r="AB92" s="292"/>
      <c r="AC92" s="292"/>
      <c r="AD92" s="292"/>
      <c r="AE92" s="292"/>
      <c r="AF92" s="292"/>
      <c r="AG92" s="292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  <c r="CI92" s="115"/>
      <c r="CJ92" s="115"/>
      <c r="CK92" s="115"/>
      <c r="CL92" s="115"/>
      <c r="CM92" s="115"/>
      <c r="CN92" s="115"/>
      <c r="CO92" s="115"/>
      <c r="CP92" s="115"/>
      <c r="CQ92" s="292"/>
      <c r="CR92" s="292"/>
      <c r="CS92" s="292"/>
      <c r="CT92" s="292"/>
      <c r="CU92" s="292"/>
      <c r="CV92" s="292"/>
      <c r="CW92" s="292"/>
      <c r="CX92" s="292"/>
      <c r="CY92" s="292"/>
      <c r="CZ92" s="93"/>
      <c r="DA92" s="93"/>
      <c r="DB92" s="93"/>
      <c r="DC92" s="93"/>
      <c r="DD92" s="93"/>
      <c r="DE92" s="93"/>
      <c r="DF92" s="93"/>
      <c r="DG92" s="93"/>
      <c r="DH92" s="93"/>
      <c r="DI92" s="93"/>
    </row>
    <row r="93" spans="3:113" ht="13.5" customHeight="1">
      <c r="E93" s="292"/>
      <c r="F93" s="292"/>
      <c r="H93" s="292"/>
      <c r="I93" s="292"/>
      <c r="J93" s="292"/>
      <c r="K93" s="292"/>
      <c r="L93" s="292"/>
      <c r="M93" s="292"/>
      <c r="N93" s="292"/>
      <c r="O93" s="292"/>
      <c r="P93" s="292"/>
      <c r="Q93" s="292"/>
      <c r="R93" s="292"/>
      <c r="S93" s="292"/>
      <c r="T93" s="292"/>
      <c r="U93" s="292"/>
      <c r="V93" s="292"/>
      <c r="W93" s="292"/>
      <c r="X93" s="292"/>
      <c r="Y93" s="292"/>
      <c r="Z93" s="292"/>
      <c r="AA93" s="292"/>
      <c r="AB93" s="292"/>
      <c r="AC93" s="292"/>
      <c r="AD93" s="292"/>
      <c r="AE93" s="292"/>
      <c r="AF93" s="292"/>
      <c r="AG93" s="292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  <c r="CI93" s="115"/>
      <c r="CJ93" s="115"/>
      <c r="CK93" s="115"/>
      <c r="CL93" s="115"/>
      <c r="CM93" s="115"/>
      <c r="CN93" s="115"/>
      <c r="CO93" s="115"/>
      <c r="CP93" s="115"/>
      <c r="CQ93" s="292"/>
      <c r="CR93" s="292"/>
      <c r="CS93" s="292"/>
      <c r="CT93" s="292"/>
      <c r="CU93" s="292"/>
      <c r="CV93" s="292"/>
      <c r="CW93" s="292"/>
      <c r="CX93" s="292"/>
      <c r="CY93" s="292"/>
      <c r="CZ93" s="93"/>
      <c r="DA93" s="93"/>
      <c r="DB93" s="93"/>
      <c r="DC93" s="93"/>
      <c r="DD93" s="93"/>
      <c r="DE93" s="93"/>
      <c r="DF93" s="93"/>
      <c r="DG93" s="93"/>
      <c r="DH93" s="93"/>
      <c r="DI93" s="93"/>
    </row>
    <row r="94" spans="3:113" ht="13.5" customHeight="1">
      <c r="E94" s="292"/>
      <c r="F94" s="292"/>
      <c r="H94" s="292"/>
      <c r="I94" s="292"/>
      <c r="J94" s="292"/>
      <c r="K94" s="292"/>
      <c r="L94" s="292"/>
      <c r="M94" s="292"/>
      <c r="N94" s="292"/>
      <c r="O94" s="292"/>
      <c r="P94" s="292"/>
      <c r="Q94" s="292"/>
      <c r="R94" s="292"/>
      <c r="S94" s="292"/>
      <c r="T94" s="292"/>
      <c r="U94" s="292"/>
      <c r="V94" s="292"/>
      <c r="W94" s="292"/>
      <c r="X94" s="292"/>
      <c r="Y94" s="292"/>
      <c r="Z94" s="292"/>
      <c r="AA94" s="292"/>
      <c r="AB94" s="292"/>
      <c r="AC94" s="292"/>
      <c r="AD94" s="292"/>
      <c r="AE94" s="292"/>
      <c r="AF94" s="292"/>
      <c r="AG94" s="292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  <c r="CI94" s="115"/>
      <c r="CJ94" s="115"/>
      <c r="CK94" s="115"/>
      <c r="CL94" s="115"/>
      <c r="CM94" s="115"/>
      <c r="CN94" s="115"/>
      <c r="CO94" s="115"/>
      <c r="CP94" s="115"/>
      <c r="CQ94" s="292"/>
      <c r="CR94" s="292"/>
      <c r="CS94" s="292"/>
      <c r="CT94" s="292"/>
      <c r="CU94" s="292"/>
      <c r="CV94" s="292"/>
      <c r="CW94" s="292"/>
      <c r="CX94" s="292"/>
      <c r="CY94" s="292"/>
      <c r="CZ94" s="93"/>
      <c r="DA94" s="93"/>
      <c r="DB94" s="93"/>
      <c r="DC94" s="93"/>
      <c r="DD94" s="93"/>
      <c r="DE94" s="93"/>
      <c r="DF94" s="93"/>
      <c r="DG94" s="93"/>
      <c r="DH94" s="93"/>
      <c r="DI94" s="93"/>
    </row>
    <row r="95" spans="3:113" ht="13.5" customHeight="1">
      <c r="E95" s="292"/>
      <c r="F95" s="292"/>
      <c r="H95" s="292"/>
      <c r="I95" s="292"/>
      <c r="J95" s="292"/>
      <c r="K95" s="292"/>
      <c r="L95" s="292"/>
      <c r="M95" s="292"/>
      <c r="S95" s="292"/>
      <c r="T95" s="292"/>
      <c r="U95" s="292"/>
      <c r="V95" s="292"/>
      <c r="W95" s="292"/>
      <c r="X95" s="292"/>
      <c r="Y95" s="292"/>
      <c r="Z95" s="292"/>
      <c r="AA95" s="292"/>
      <c r="AB95" s="292"/>
      <c r="AC95" s="292"/>
      <c r="AD95" s="292"/>
      <c r="AE95" s="292"/>
      <c r="AF95" s="292"/>
      <c r="AG95" s="292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115"/>
      <c r="CQ95" s="292"/>
      <c r="CR95" s="292"/>
      <c r="CS95" s="292"/>
      <c r="CT95" s="292"/>
      <c r="CU95" s="292"/>
      <c r="CV95" s="292"/>
      <c r="CW95" s="292"/>
      <c r="CX95" s="292"/>
      <c r="CY95" s="292"/>
      <c r="CZ95" s="93"/>
      <c r="DA95" s="93"/>
      <c r="DB95" s="93"/>
      <c r="DC95" s="93"/>
      <c r="DD95" s="93"/>
      <c r="DE95" s="93"/>
      <c r="DF95" s="93"/>
      <c r="DG95" s="93"/>
      <c r="DH95" s="93"/>
      <c r="DI95" s="93"/>
    </row>
    <row r="96" spans="3:113" ht="13.5" customHeight="1">
      <c r="C96" s="91"/>
      <c r="D96" s="91"/>
      <c r="G96" s="91"/>
      <c r="CZ96" s="93"/>
      <c r="DA96" s="93"/>
      <c r="DB96" s="93"/>
      <c r="DC96" s="93"/>
      <c r="DD96" s="93"/>
      <c r="DE96" s="93"/>
      <c r="DF96" s="93"/>
      <c r="DG96" s="93"/>
      <c r="DH96" s="93"/>
      <c r="DI96" s="93"/>
    </row>
    <row r="97" spans="3:113" ht="13.5" customHeight="1">
      <c r="C97" s="91"/>
      <c r="D97" s="91"/>
      <c r="G97" s="91"/>
      <c r="CZ97" s="93"/>
      <c r="DA97" s="93"/>
      <c r="DB97" s="93"/>
      <c r="DC97" s="93"/>
      <c r="DD97" s="93"/>
      <c r="DE97" s="93"/>
      <c r="DF97" s="93"/>
      <c r="DG97" s="93"/>
      <c r="DH97" s="93"/>
      <c r="DI97" s="93"/>
    </row>
    <row r="98" spans="3:113" ht="13.5" customHeight="1">
      <c r="C98" s="91"/>
      <c r="D98" s="91"/>
      <c r="G98" s="91"/>
      <c r="CZ98" s="93"/>
      <c r="DA98" s="93"/>
      <c r="DB98" s="93"/>
      <c r="DC98" s="93"/>
      <c r="DD98" s="93"/>
      <c r="DE98" s="93"/>
      <c r="DF98" s="93"/>
      <c r="DG98" s="93"/>
      <c r="DH98" s="93"/>
      <c r="DI98" s="93"/>
    </row>
    <row r="99" spans="3:113" ht="13.5" customHeight="1">
      <c r="C99" s="91"/>
      <c r="D99" s="91"/>
      <c r="G99" s="91"/>
      <c r="CZ99" s="93"/>
      <c r="DA99" s="93"/>
      <c r="DB99" s="93"/>
      <c r="DC99" s="93"/>
      <c r="DD99" s="93"/>
      <c r="DE99" s="93"/>
      <c r="DF99" s="93"/>
      <c r="DG99" s="93"/>
      <c r="DH99" s="93"/>
      <c r="DI99" s="93"/>
    </row>
    <row r="100" spans="3:113" ht="13.5" customHeight="1">
      <c r="C100" s="91"/>
      <c r="D100" s="91"/>
      <c r="G100" s="91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</row>
    <row r="101" spans="3:113" ht="13.5" customHeight="1">
      <c r="C101" s="91"/>
      <c r="D101" s="91"/>
      <c r="G101" s="91"/>
      <c r="CZ101" s="93"/>
      <c r="DA101" s="93"/>
      <c r="DB101" s="93"/>
      <c r="DC101" s="93"/>
      <c r="DD101" s="93"/>
      <c r="DE101" s="93"/>
      <c r="DF101" s="93"/>
      <c r="DG101" s="93"/>
      <c r="DH101" s="93"/>
      <c r="DI101" s="93"/>
    </row>
    <row r="102" spans="3:113" ht="13.5" customHeight="1">
      <c r="C102" s="91"/>
      <c r="D102" s="91"/>
      <c r="G102" s="91"/>
      <c r="CZ102" s="93"/>
      <c r="DA102" s="93"/>
      <c r="DB102" s="93"/>
      <c r="DC102" s="93"/>
      <c r="DD102" s="93"/>
      <c r="DE102" s="93"/>
      <c r="DF102" s="93"/>
      <c r="DG102" s="93"/>
      <c r="DH102" s="93"/>
      <c r="DI102" s="93"/>
    </row>
    <row r="103" spans="3:113" ht="13.5" customHeight="1">
      <c r="C103" s="91"/>
      <c r="D103" s="91"/>
      <c r="G103" s="91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</row>
    <row r="104" spans="3:113" ht="13.5" customHeight="1">
      <c r="C104" s="91"/>
      <c r="D104" s="91"/>
      <c r="G104" s="91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</row>
    <row r="105" spans="3:113" ht="13.5" customHeight="1">
      <c r="C105" s="91"/>
      <c r="D105" s="91"/>
      <c r="G105" s="91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</row>
    <row r="106" spans="3:113" ht="13.5" customHeight="1">
      <c r="C106" s="91"/>
      <c r="D106" s="91"/>
      <c r="G106" s="91"/>
      <c r="CZ106" s="93"/>
      <c r="DA106" s="93"/>
      <c r="DB106" s="93"/>
      <c r="DC106" s="93"/>
      <c r="DD106" s="93"/>
      <c r="DE106" s="93"/>
      <c r="DF106" s="93"/>
      <c r="DG106" s="93"/>
      <c r="DH106" s="93"/>
      <c r="DI106" s="93"/>
    </row>
    <row r="107" spans="3:113" ht="13.5" customHeight="1">
      <c r="C107" s="91"/>
      <c r="D107" s="91"/>
      <c r="G107" s="91"/>
      <c r="CZ107" s="93"/>
      <c r="DA107" s="93"/>
      <c r="DB107" s="93"/>
      <c r="DC107" s="93"/>
      <c r="DD107" s="93"/>
      <c r="DE107" s="93"/>
      <c r="DF107" s="93"/>
      <c r="DG107" s="93"/>
      <c r="DH107" s="93"/>
      <c r="DI107" s="93"/>
    </row>
    <row r="108" spans="3:113" ht="13.5" customHeight="1">
      <c r="C108" s="91"/>
      <c r="D108" s="91"/>
      <c r="G108" s="91"/>
      <c r="CZ108" s="93"/>
      <c r="DA108" s="93"/>
      <c r="DB108" s="93"/>
      <c r="DC108" s="93"/>
      <c r="DD108" s="93"/>
      <c r="DE108" s="93"/>
      <c r="DF108" s="93"/>
      <c r="DG108" s="93"/>
      <c r="DH108" s="93"/>
      <c r="DI108" s="93"/>
    </row>
    <row r="109" spans="3:113" ht="13.5" customHeight="1"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</row>
    <row r="110" spans="3:113" ht="13.5" customHeight="1"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</row>
    <row r="111" spans="3:113" ht="13.5" customHeight="1"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</row>
    <row r="112" spans="3:113" ht="13.5" customHeight="1"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</row>
    <row r="113" spans="104:113" ht="13.5" customHeight="1"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</row>
  </sheetData>
  <autoFilter ref="E1:E113"/>
  <dataConsolidate/>
  <mergeCells count="54"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12:B15"/>
    <mergeCell ref="N20:Q20"/>
    <mergeCell ref="Q48:R48"/>
    <mergeCell ref="Q49:R49"/>
    <mergeCell ref="Q50:R50"/>
    <mergeCell ref="Q51:R51"/>
    <mergeCell ref="Q52:R52"/>
    <mergeCell ref="Q53:R53"/>
    <mergeCell ref="Q55:R55"/>
    <mergeCell ref="AG10:AG11"/>
  </mergeCells>
  <conditionalFormatting sqref="S54">
    <cfRule type="cellIs" dxfId="78" priority="8" operator="lessThan">
      <formula>0</formula>
    </cfRule>
    <cfRule type="cellIs" dxfId="77" priority="9" operator="greaterThan">
      <formula>0</formula>
    </cfRule>
  </conditionalFormatting>
  <conditionalFormatting sqref="AH19:AH20">
    <cfRule type="cellIs" dxfId="76" priority="6" operator="lessThan">
      <formula>0</formula>
    </cfRule>
    <cfRule type="cellIs" dxfId="75" priority="7" operator="greaterThan">
      <formula>0</formula>
    </cfRule>
  </conditionalFormatting>
  <conditionalFormatting sqref="AH17">
    <cfRule type="cellIs" dxfId="74" priority="4" operator="lessThan">
      <formula>0</formula>
    </cfRule>
    <cfRule type="cellIs" dxfId="73" priority="5" operator="greaterThan">
      <formula>0</formula>
    </cfRule>
  </conditionalFormatting>
  <conditionalFormatting sqref="AH18">
    <cfRule type="cellIs" dxfId="72" priority="2" operator="lessThan">
      <formula>0</formula>
    </cfRule>
    <cfRule type="cellIs" dxfId="71" priority="3" operator="greaterThan">
      <formula>0</formula>
    </cfRule>
  </conditionalFormatting>
  <conditionalFormatting sqref="AH12:AQ16">
    <cfRule type="cellIs" dxfId="70" priority="1" operator="greaterThan">
      <formula>0</formula>
    </cfRule>
  </conditionalFormatting>
  <dataValidations count="2">
    <dataValidation type="list" allowBlank="1" showInputMessage="1" showErrorMessage="1" sqref="K12:K16">
      <formula1>"день,дней,дня,неделя,недели,недель,месяц,месяца,месяцев,единица,единиц,единицы"</formula1>
    </dataValidation>
    <dataValidation type="list" allowBlank="1" showInputMessage="1" showErrorMessage="1" sqref="I12:I16">
      <formula1>"1000 показов,клики,пакет,просмотры,engagement,вовлечение,неделя,месяц,единица,единиц,день"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pageSetUpPr fitToPage="1"/>
  </sheetPr>
  <dimension ref="B1:DM113"/>
  <sheetViews>
    <sheetView zoomScale="70" zoomScaleNormal="70" workbookViewId="0">
      <pane ySplit="11" topLeftCell="A12" activePane="bottomLeft" state="frozen"/>
      <selection pane="bottomLeft" activeCell="AA23" sqref="AA23"/>
    </sheetView>
  </sheetViews>
  <sheetFormatPr defaultColWidth="9.140625" defaultRowHeight="12.75" outlineLevelCol="1"/>
  <cols>
    <col min="1" max="1" width="5.85546875" style="91" customWidth="1"/>
    <col min="2" max="2" width="6.140625" style="35" customWidth="1"/>
    <col min="3" max="3" width="5.42578125" style="329" customWidth="1"/>
    <col min="4" max="4" width="24.140625" style="329" hidden="1" customWidth="1"/>
    <col min="5" max="5" width="28.85546875" style="91" customWidth="1"/>
    <col min="6" max="6" width="45.7109375" style="91" customWidth="1"/>
    <col min="7" max="7" width="30.7109375" style="329" customWidth="1"/>
    <col min="8" max="8" width="18.42578125" style="91" customWidth="1" outlineLevel="1"/>
    <col min="9" max="9" width="16.5703125" style="91" customWidth="1" outlineLevel="1"/>
    <col min="10" max="10" width="4" style="91" customWidth="1" outlineLevel="1"/>
    <col min="11" max="11" width="11.42578125" style="91" customWidth="1" outlineLevel="1"/>
    <col min="12" max="12" width="12.7109375" style="91" customWidth="1" outlineLevel="1"/>
    <col min="13" max="13" width="14.28515625" style="91" customWidth="1" outlineLevel="1"/>
    <col min="14" max="14" width="16.85546875" style="91" customWidth="1"/>
    <col min="15" max="16" width="11.42578125" style="91" customWidth="1"/>
    <col min="17" max="17" width="13.5703125" style="91" customWidth="1"/>
    <col min="18" max="19" width="19.42578125" style="91" customWidth="1"/>
    <col min="20" max="29" width="12.85546875" style="91" customWidth="1"/>
    <col min="30" max="30" width="13.140625" style="91" customWidth="1"/>
    <col min="31" max="33" width="13.140625" style="91" hidden="1" customWidth="1"/>
    <col min="34" max="43" width="5.7109375" style="92" hidden="1" customWidth="1" outlineLevel="1"/>
    <col min="44" max="44" width="8.42578125" style="92" hidden="1" customWidth="1" outlineLevel="1"/>
    <col min="45" max="47" width="7.42578125" style="92" hidden="1" customWidth="1" outlineLevel="1"/>
    <col min="48" max="48" width="9" style="92" hidden="1" customWidth="1" outlineLevel="1"/>
    <col min="49" max="64" width="9" style="92" customWidth="1" outlineLevel="1"/>
    <col min="65" max="94" width="9" style="92" hidden="1" customWidth="1" outlineLevel="1"/>
    <col min="95" max="95" width="9" style="91" hidden="1" customWidth="1"/>
    <col min="96" max="96" width="17" style="91" hidden="1" customWidth="1"/>
    <col min="97" max="97" width="9.140625" style="91" customWidth="1"/>
    <col min="98" max="100" width="14.85546875" style="91" hidden="1" customWidth="1"/>
    <col min="101" max="101" width="9.140625" style="91" hidden="1" customWidth="1"/>
    <col min="102" max="16384" width="9.140625" style="91"/>
  </cols>
  <sheetData>
    <row r="1" spans="2:113" ht="15.75" customHeight="1">
      <c r="C1" s="90"/>
      <c r="D1" s="90"/>
      <c r="CZ1" s="93"/>
      <c r="DA1" s="93"/>
      <c r="DB1" s="93"/>
      <c r="DC1" s="93"/>
      <c r="DD1" s="93"/>
      <c r="DE1" s="93"/>
      <c r="DF1" s="93"/>
      <c r="DG1" s="93"/>
      <c r="DH1" s="93"/>
      <c r="DI1" s="93"/>
    </row>
    <row r="2" spans="2:113" ht="15.75" customHeight="1">
      <c r="C2" s="90"/>
      <c r="D2" s="90"/>
      <c r="F2" s="86" t="s">
        <v>2</v>
      </c>
      <c r="G2" s="329" t="s">
        <v>128</v>
      </c>
      <c r="M2" s="93"/>
      <c r="N2" s="93"/>
      <c r="O2" s="93"/>
      <c r="P2" s="93"/>
      <c r="Q2" s="93"/>
      <c r="R2" s="93"/>
      <c r="S2" s="93"/>
      <c r="AY2" s="28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CZ2" s="93"/>
      <c r="DA2" s="93"/>
      <c r="DB2" s="93"/>
      <c r="DC2" s="93"/>
      <c r="DD2" s="93"/>
      <c r="DE2" s="93"/>
      <c r="DF2" s="93"/>
      <c r="DG2" s="93"/>
      <c r="DH2" s="93"/>
      <c r="DI2" s="93"/>
    </row>
    <row r="3" spans="2:113" s="93" customFormat="1" ht="15.75" customHeight="1">
      <c r="B3" s="94"/>
      <c r="C3" s="95"/>
      <c r="D3" s="95"/>
      <c r="E3" s="96"/>
      <c r="F3" s="86" t="s">
        <v>3</v>
      </c>
      <c r="G3" s="329" t="s">
        <v>129</v>
      </c>
      <c r="H3" s="91"/>
      <c r="I3" s="91"/>
      <c r="J3" s="91"/>
      <c r="K3" s="91"/>
      <c r="L3" s="91"/>
      <c r="AN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</row>
    <row r="4" spans="2:113" s="93" customFormat="1" ht="15.75" customHeight="1">
      <c r="B4" s="97"/>
      <c r="C4" s="95"/>
      <c r="D4" s="95"/>
      <c r="F4" s="86" t="s">
        <v>4</v>
      </c>
      <c r="G4" s="329" t="s">
        <v>130</v>
      </c>
      <c r="H4" s="91"/>
      <c r="I4" s="91"/>
      <c r="J4" s="91"/>
      <c r="K4" s="91"/>
      <c r="L4" s="91"/>
      <c r="M4" s="91"/>
      <c r="R4" s="98"/>
      <c r="AM4" s="99"/>
      <c r="AN4" s="22"/>
    </row>
    <row r="5" spans="2:113" s="93" customFormat="1" ht="15.75" customHeight="1">
      <c r="B5" s="97"/>
      <c r="C5" s="95"/>
      <c r="D5" s="95"/>
      <c r="F5" s="86" t="s">
        <v>48</v>
      </c>
      <c r="G5" s="329" t="s">
        <v>131</v>
      </c>
      <c r="H5" s="91"/>
      <c r="I5" s="91"/>
      <c r="J5" s="91"/>
      <c r="K5" s="91"/>
      <c r="L5" s="91"/>
      <c r="R5" s="100"/>
      <c r="AP5" s="24"/>
      <c r="AU5" s="101"/>
      <c r="BC5" s="280"/>
    </row>
    <row r="6" spans="2:113" s="93" customFormat="1" ht="15.75" customHeight="1">
      <c r="B6" s="97"/>
      <c r="C6" s="95"/>
      <c r="D6" s="95"/>
      <c r="F6" s="86" t="s">
        <v>49</v>
      </c>
      <c r="G6" s="329" t="s">
        <v>132</v>
      </c>
      <c r="I6" s="91"/>
      <c r="J6" s="91"/>
      <c r="K6" s="91"/>
      <c r="L6" s="91"/>
      <c r="M6" s="91"/>
      <c r="N6" s="91"/>
      <c r="O6" s="91"/>
      <c r="R6" s="100"/>
      <c r="AD6" s="26"/>
      <c r="AE6" s="26"/>
      <c r="AF6" s="26"/>
      <c r="AG6" s="26"/>
      <c r="BC6" s="280"/>
    </row>
    <row r="7" spans="2:113" s="93" customFormat="1" ht="15.75" customHeight="1">
      <c r="B7" s="97"/>
      <c r="C7" s="95"/>
      <c r="D7" s="95"/>
      <c r="F7" s="86" t="s">
        <v>72</v>
      </c>
      <c r="G7" s="102">
        <v>44347</v>
      </c>
      <c r="I7" s="91"/>
      <c r="J7" s="91"/>
      <c r="K7" s="91"/>
      <c r="L7" s="91"/>
      <c r="M7" s="91"/>
      <c r="N7" s="91"/>
      <c r="O7" s="91"/>
      <c r="T7" s="193" t="b">
        <f>IFERROR(T8=0,)</f>
        <v>1</v>
      </c>
      <c r="U7" s="193"/>
      <c r="V7" s="193" t="b">
        <f>IFERROR(V8=0,)</f>
        <v>1</v>
      </c>
      <c r="W7" s="193"/>
      <c r="X7" s="193" t="b">
        <f>IFERROR(X8=0,)</f>
        <v>1</v>
      </c>
      <c r="Y7" s="193"/>
      <c r="Z7" s="193" t="b">
        <f>IFERROR(Z8=0,)</f>
        <v>1</v>
      </c>
      <c r="AA7" s="193"/>
      <c r="AB7" s="193"/>
      <c r="AC7" s="193"/>
      <c r="AD7" s="194"/>
      <c r="AE7" s="194"/>
      <c r="AF7" s="193" t="b">
        <f>IFERROR(AF8=0,)</f>
        <v>1</v>
      </c>
      <c r="AG7" s="26"/>
      <c r="AZ7" s="129" t="s">
        <v>271</v>
      </c>
      <c r="BF7" s="129" t="s">
        <v>270</v>
      </c>
    </row>
    <row r="8" spans="2:113" s="93" customFormat="1" ht="15.75" customHeight="1">
      <c r="B8" s="97"/>
      <c r="C8" s="103"/>
      <c r="D8" s="330"/>
      <c r="F8" s="91"/>
      <c r="G8" s="91"/>
      <c r="H8" s="91"/>
      <c r="I8" s="91"/>
      <c r="J8" s="91"/>
      <c r="K8" s="91"/>
      <c r="L8" s="91"/>
      <c r="M8" s="91"/>
      <c r="N8" s="91"/>
      <c r="O8" s="91"/>
      <c r="T8" s="192">
        <f>SUM(T12:T16)-T17</f>
        <v>0</v>
      </c>
      <c r="U8" s="192"/>
      <c r="V8" s="192">
        <f>SUM(V12:V16)*0.8-V17</f>
        <v>0</v>
      </c>
      <c r="W8" s="192"/>
      <c r="X8" s="192">
        <f>SUM(X12:X16)-X17</f>
        <v>0</v>
      </c>
      <c r="Y8" s="192"/>
      <c r="Z8" s="192">
        <f>SUM(Z12:Z16)-Z17</f>
        <v>0</v>
      </c>
      <c r="AA8" s="192"/>
      <c r="AB8" s="192"/>
      <c r="AC8" s="192"/>
      <c r="AD8" s="192"/>
      <c r="AE8" s="192"/>
      <c r="AF8" s="192">
        <f>SUM(AF12:AF16)-AF17</f>
        <v>0</v>
      </c>
      <c r="AG8" s="191"/>
      <c r="AH8" s="105"/>
      <c r="AI8" s="105"/>
      <c r="AJ8" s="105"/>
      <c r="AK8" s="105"/>
      <c r="AL8" s="105"/>
      <c r="AM8" s="105"/>
      <c r="AN8" s="106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278"/>
      <c r="BA8" s="278"/>
      <c r="BB8" s="278" t="s">
        <v>267</v>
      </c>
      <c r="BC8" s="278"/>
      <c r="BD8" s="278"/>
      <c r="BE8" s="279"/>
      <c r="BF8" s="277"/>
      <c r="BG8" s="277" t="s">
        <v>268</v>
      </c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R8" s="91"/>
    </row>
    <row r="9" spans="2:113" s="28" customFormat="1" ht="23.25" customHeight="1">
      <c r="B9" s="97"/>
      <c r="C9" s="425" t="s">
        <v>0</v>
      </c>
      <c r="D9" s="391" t="s">
        <v>46</v>
      </c>
      <c r="E9" s="391" t="s">
        <v>5</v>
      </c>
      <c r="F9" s="391" t="s">
        <v>6</v>
      </c>
      <c r="G9" s="391" t="s">
        <v>10</v>
      </c>
      <c r="H9" s="391" t="s">
        <v>7</v>
      </c>
      <c r="I9" s="391" t="s">
        <v>8</v>
      </c>
      <c r="J9" s="391" t="s">
        <v>9</v>
      </c>
      <c r="K9" s="391"/>
      <c r="L9" s="391" t="s">
        <v>21</v>
      </c>
      <c r="M9" s="391" t="s">
        <v>22</v>
      </c>
      <c r="N9" s="391" t="s">
        <v>18</v>
      </c>
      <c r="O9" s="391" t="s">
        <v>19</v>
      </c>
      <c r="P9" s="406" t="s">
        <v>11</v>
      </c>
      <c r="Q9" s="391" t="s">
        <v>12</v>
      </c>
      <c r="R9" s="391" t="s">
        <v>13</v>
      </c>
      <c r="S9" s="391" t="s">
        <v>31</v>
      </c>
      <c r="T9" s="397" t="s">
        <v>20</v>
      </c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8"/>
      <c r="AH9" s="391" t="s">
        <v>34</v>
      </c>
      <c r="AI9" s="391"/>
      <c r="AJ9" s="391"/>
      <c r="AK9" s="391"/>
      <c r="AL9" s="391"/>
      <c r="AM9" s="391" t="s">
        <v>35</v>
      </c>
      <c r="AN9" s="391"/>
      <c r="AO9" s="391"/>
      <c r="AP9" s="391"/>
      <c r="AQ9" s="391"/>
      <c r="AR9" s="391" t="s">
        <v>36</v>
      </c>
      <c r="AS9" s="391"/>
      <c r="AT9" s="391"/>
      <c r="AU9" s="391"/>
      <c r="AV9" s="391"/>
      <c r="AW9" s="426" t="s">
        <v>37</v>
      </c>
      <c r="AX9" s="426"/>
      <c r="AY9" s="426"/>
      <c r="AZ9" s="426"/>
      <c r="BA9" s="426"/>
      <c r="BB9" s="391" t="s">
        <v>38</v>
      </c>
      <c r="BC9" s="391"/>
      <c r="BD9" s="391"/>
      <c r="BE9" s="391"/>
      <c r="BF9" s="391"/>
      <c r="BG9" s="391"/>
      <c r="BH9" s="391" t="s">
        <v>39</v>
      </c>
      <c r="BI9" s="391"/>
      <c r="BJ9" s="391"/>
      <c r="BK9" s="391"/>
      <c r="BL9" s="391"/>
      <c r="BM9" s="397" t="s">
        <v>40</v>
      </c>
      <c r="BN9" s="393"/>
      <c r="BO9" s="393"/>
      <c r="BP9" s="393"/>
      <c r="BQ9" s="398"/>
      <c r="BR9" s="399" t="s">
        <v>41</v>
      </c>
      <c r="BS9" s="400"/>
      <c r="BT9" s="400"/>
      <c r="BU9" s="400"/>
      <c r="BV9" s="400"/>
      <c r="BW9" s="401"/>
      <c r="BX9" s="399" t="s">
        <v>42</v>
      </c>
      <c r="BY9" s="400"/>
      <c r="BZ9" s="400"/>
      <c r="CA9" s="400"/>
      <c r="CB9" s="401"/>
      <c r="CC9" s="397" t="s">
        <v>43</v>
      </c>
      <c r="CD9" s="393"/>
      <c r="CE9" s="393"/>
      <c r="CF9" s="393"/>
      <c r="CG9" s="398"/>
      <c r="CH9" s="391" t="s">
        <v>44</v>
      </c>
      <c r="CI9" s="391"/>
      <c r="CJ9" s="391"/>
      <c r="CK9" s="391"/>
      <c r="CL9" s="391"/>
      <c r="CM9" s="391" t="s">
        <v>45</v>
      </c>
      <c r="CN9" s="391"/>
      <c r="CO9" s="391"/>
      <c r="CP9" s="391"/>
      <c r="CQ9" s="391" t="s">
        <v>24</v>
      </c>
      <c r="CR9" s="391" t="s">
        <v>25</v>
      </c>
      <c r="CY9" s="93"/>
      <c r="CZ9" s="93"/>
      <c r="DA9" s="93"/>
      <c r="DB9" s="93"/>
      <c r="DC9" s="93"/>
      <c r="DD9" s="93"/>
      <c r="DE9" s="93"/>
      <c r="DF9" s="93"/>
      <c r="DG9" s="93"/>
      <c r="DH9" s="93"/>
    </row>
    <row r="10" spans="2:113" s="28" customFormat="1" ht="35.1" customHeight="1">
      <c r="B10" s="97"/>
      <c r="C10" s="425"/>
      <c r="D10" s="391"/>
      <c r="E10" s="391"/>
      <c r="F10" s="391"/>
      <c r="G10" s="391"/>
      <c r="H10" s="391"/>
      <c r="I10" s="391"/>
      <c r="J10" s="391"/>
      <c r="K10" s="391"/>
      <c r="L10" s="391"/>
      <c r="M10" s="391"/>
      <c r="N10" s="391"/>
      <c r="O10" s="391"/>
      <c r="P10" s="406"/>
      <c r="Q10" s="391"/>
      <c r="R10" s="391"/>
      <c r="S10" s="391"/>
      <c r="T10" s="391" t="s">
        <v>14</v>
      </c>
      <c r="U10" s="391" t="s">
        <v>94</v>
      </c>
      <c r="V10" s="391" t="s">
        <v>103</v>
      </c>
      <c r="W10" s="392" t="s">
        <v>91</v>
      </c>
      <c r="X10" s="392" t="s">
        <v>93</v>
      </c>
      <c r="Y10" s="391" t="s">
        <v>1</v>
      </c>
      <c r="Z10" s="391" t="s">
        <v>16</v>
      </c>
      <c r="AA10" s="391" t="s">
        <v>95</v>
      </c>
      <c r="AB10" s="391" t="s">
        <v>30</v>
      </c>
      <c r="AC10" s="392" t="s">
        <v>92</v>
      </c>
      <c r="AD10" s="391" t="s">
        <v>17</v>
      </c>
      <c r="AE10" s="392" t="s">
        <v>119</v>
      </c>
      <c r="AF10" s="391" t="s">
        <v>69</v>
      </c>
      <c r="AG10" s="391" t="s">
        <v>70</v>
      </c>
      <c r="AH10" s="328"/>
      <c r="AI10" s="328"/>
      <c r="AJ10" s="328"/>
      <c r="AK10" s="328"/>
      <c r="AL10" s="328"/>
      <c r="AM10" s="328"/>
      <c r="AN10" s="328"/>
      <c r="AO10" s="328"/>
      <c r="AP10" s="328"/>
      <c r="AQ10" s="328"/>
      <c r="AR10" s="331">
        <v>44256</v>
      </c>
      <c r="AS10" s="331">
        <f>AR11+1</f>
        <v>44263</v>
      </c>
      <c r="AT10" s="331">
        <f t="shared" ref="AT10:CP10" si="0">AS11+1</f>
        <v>44270</v>
      </c>
      <c r="AU10" s="331">
        <f t="shared" si="0"/>
        <v>44277</v>
      </c>
      <c r="AV10" s="331">
        <f t="shared" si="0"/>
        <v>44284</v>
      </c>
      <c r="AW10" s="331">
        <f t="shared" si="0"/>
        <v>44287</v>
      </c>
      <c r="AX10" s="331">
        <f t="shared" si="0"/>
        <v>44291</v>
      </c>
      <c r="AY10" s="331">
        <f t="shared" si="0"/>
        <v>44298</v>
      </c>
      <c r="AZ10" s="331">
        <f t="shared" si="0"/>
        <v>44305</v>
      </c>
      <c r="BA10" s="331">
        <f t="shared" si="0"/>
        <v>44312</v>
      </c>
      <c r="BB10" s="331">
        <f t="shared" si="0"/>
        <v>44317</v>
      </c>
      <c r="BC10" s="331">
        <f t="shared" si="0"/>
        <v>44319</v>
      </c>
      <c r="BD10" s="331">
        <f t="shared" si="0"/>
        <v>44326</v>
      </c>
      <c r="BE10" s="331">
        <f t="shared" si="0"/>
        <v>44333</v>
      </c>
      <c r="BF10" s="331">
        <f t="shared" si="0"/>
        <v>44340</v>
      </c>
      <c r="BG10" s="331">
        <f t="shared" si="0"/>
        <v>44347</v>
      </c>
      <c r="BH10" s="331">
        <f t="shared" si="0"/>
        <v>44348</v>
      </c>
      <c r="BI10" s="331">
        <f t="shared" si="0"/>
        <v>44354</v>
      </c>
      <c r="BJ10" s="331">
        <f t="shared" si="0"/>
        <v>44361</v>
      </c>
      <c r="BK10" s="331">
        <f t="shared" si="0"/>
        <v>44368</v>
      </c>
      <c r="BL10" s="331">
        <f t="shared" si="0"/>
        <v>44375</v>
      </c>
      <c r="BM10" s="331">
        <f t="shared" si="0"/>
        <v>44378</v>
      </c>
      <c r="BN10" s="331">
        <f>BM11+1</f>
        <v>44382</v>
      </c>
      <c r="BO10" s="331">
        <f t="shared" si="0"/>
        <v>44389</v>
      </c>
      <c r="BP10" s="331">
        <f t="shared" si="0"/>
        <v>44396</v>
      </c>
      <c r="BQ10" s="331">
        <f t="shared" si="0"/>
        <v>44403</v>
      </c>
      <c r="BR10" s="331">
        <f t="shared" si="0"/>
        <v>44409</v>
      </c>
      <c r="BS10" s="331">
        <f t="shared" si="0"/>
        <v>44410</v>
      </c>
      <c r="BT10" s="331">
        <f t="shared" si="0"/>
        <v>44417</v>
      </c>
      <c r="BU10" s="331">
        <f t="shared" si="0"/>
        <v>44424</v>
      </c>
      <c r="BV10" s="331">
        <f t="shared" si="0"/>
        <v>44431</v>
      </c>
      <c r="BW10" s="331">
        <f t="shared" si="0"/>
        <v>44438</v>
      </c>
      <c r="BX10" s="331">
        <f t="shared" si="0"/>
        <v>44440</v>
      </c>
      <c r="BY10" s="331">
        <f t="shared" si="0"/>
        <v>44445</v>
      </c>
      <c r="BZ10" s="331">
        <f t="shared" si="0"/>
        <v>44452</v>
      </c>
      <c r="CA10" s="331">
        <f t="shared" si="0"/>
        <v>44459</v>
      </c>
      <c r="CB10" s="331">
        <f t="shared" si="0"/>
        <v>44466</v>
      </c>
      <c r="CC10" s="331">
        <f t="shared" si="0"/>
        <v>44470</v>
      </c>
      <c r="CD10" s="331">
        <f t="shared" si="0"/>
        <v>44473</v>
      </c>
      <c r="CE10" s="331">
        <f t="shared" si="0"/>
        <v>44480</v>
      </c>
      <c r="CF10" s="331">
        <f t="shared" si="0"/>
        <v>44487</v>
      </c>
      <c r="CG10" s="331">
        <f t="shared" si="0"/>
        <v>44494</v>
      </c>
      <c r="CH10" s="331">
        <f t="shared" si="0"/>
        <v>44501</v>
      </c>
      <c r="CI10" s="331">
        <f t="shared" si="0"/>
        <v>44508</v>
      </c>
      <c r="CJ10" s="331">
        <f t="shared" si="0"/>
        <v>44515</v>
      </c>
      <c r="CK10" s="331">
        <f t="shared" si="0"/>
        <v>44522</v>
      </c>
      <c r="CL10" s="331">
        <f t="shared" si="0"/>
        <v>44529</v>
      </c>
      <c r="CM10" s="331">
        <f t="shared" si="0"/>
        <v>44531</v>
      </c>
      <c r="CN10" s="331">
        <f t="shared" si="0"/>
        <v>44536</v>
      </c>
      <c r="CO10" s="331">
        <f t="shared" si="0"/>
        <v>44543</v>
      </c>
      <c r="CP10" s="331">
        <f t="shared" si="0"/>
        <v>44550</v>
      </c>
      <c r="CQ10" s="391"/>
      <c r="CR10" s="391"/>
      <c r="CY10" s="93"/>
      <c r="CZ10" s="93"/>
      <c r="DA10" s="93"/>
      <c r="DB10" s="93"/>
      <c r="DC10" s="93"/>
      <c r="DD10" s="93"/>
      <c r="DE10" s="93"/>
      <c r="DF10" s="93"/>
      <c r="DG10" s="93"/>
      <c r="DH10" s="93"/>
    </row>
    <row r="11" spans="2:113" s="28" customFormat="1" ht="35.1" customHeight="1">
      <c r="B11" s="29"/>
      <c r="C11" s="425"/>
      <c r="D11" s="391"/>
      <c r="E11" s="391"/>
      <c r="F11" s="391"/>
      <c r="G11" s="391"/>
      <c r="H11" s="391"/>
      <c r="I11" s="391"/>
      <c r="J11" s="391"/>
      <c r="K11" s="391"/>
      <c r="L11" s="391"/>
      <c r="M11" s="391"/>
      <c r="N11" s="391"/>
      <c r="O11" s="391"/>
      <c r="P11" s="406"/>
      <c r="Q11" s="391"/>
      <c r="R11" s="391"/>
      <c r="S11" s="391"/>
      <c r="T11" s="391"/>
      <c r="U11" s="391"/>
      <c r="V11" s="391"/>
      <c r="W11" s="421"/>
      <c r="X11" s="421"/>
      <c r="Y11" s="391"/>
      <c r="Z11" s="391"/>
      <c r="AA11" s="391"/>
      <c r="AB11" s="391"/>
      <c r="AC11" s="421"/>
      <c r="AD11" s="391"/>
      <c r="AE11" s="421"/>
      <c r="AF11" s="391"/>
      <c r="AG11" s="391"/>
      <c r="AH11" s="332"/>
      <c r="AI11" s="332"/>
      <c r="AJ11" s="332"/>
      <c r="AK11" s="332"/>
      <c r="AL11" s="332"/>
      <c r="AM11" s="332"/>
      <c r="AN11" s="332"/>
      <c r="AO11" s="332"/>
      <c r="AP11" s="332"/>
      <c r="AQ11" s="332"/>
      <c r="AR11" s="331">
        <f>AR10+6</f>
        <v>44262</v>
      </c>
      <c r="AS11" s="331">
        <f>AS10+6</f>
        <v>44269</v>
      </c>
      <c r="AT11" s="331">
        <f t="shared" ref="AT11:CP11" si="1">AT10+6</f>
        <v>44276</v>
      </c>
      <c r="AU11" s="331">
        <f t="shared" si="1"/>
        <v>44283</v>
      </c>
      <c r="AV11" s="331">
        <v>44286</v>
      </c>
      <c r="AW11" s="331">
        <v>44290</v>
      </c>
      <c r="AX11" s="331">
        <f t="shared" si="1"/>
        <v>44297</v>
      </c>
      <c r="AY11" s="331">
        <f t="shared" si="1"/>
        <v>44304</v>
      </c>
      <c r="AZ11" s="331">
        <f t="shared" si="1"/>
        <v>44311</v>
      </c>
      <c r="BA11" s="331">
        <v>44316</v>
      </c>
      <c r="BB11" s="331">
        <v>44318</v>
      </c>
      <c r="BC11" s="331">
        <f t="shared" si="1"/>
        <v>44325</v>
      </c>
      <c r="BD11" s="331">
        <f t="shared" si="1"/>
        <v>44332</v>
      </c>
      <c r="BE11" s="331">
        <f t="shared" si="1"/>
        <v>44339</v>
      </c>
      <c r="BF11" s="331">
        <f t="shared" si="1"/>
        <v>44346</v>
      </c>
      <c r="BG11" s="331">
        <v>44347</v>
      </c>
      <c r="BH11" s="331">
        <v>44353</v>
      </c>
      <c r="BI11" s="331">
        <f t="shared" si="1"/>
        <v>44360</v>
      </c>
      <c r="BJ11" s="331">
        <f t="shared" si="1"/>
        <v>44367</v>
      </c>
      <c r="BK11" s="331">
        <f t="shared" si="1"/>
        <v>44374</v>
      </c>
      <c r="BL11" s="331">
        <v>44377</v>
      </c>
      <c r="BM11" s="331">
        <v>44381</v>
      </c>
      <c r="BN11" s="331">
        <f t="shared" si="1"/>
        <v>44388</v>
      </c>
      <c r="BO11" s="331">
        <f t="shared" si="1"/>
        <v>44395</v>
      </c>
      <c r="BP11" s="331">
        <f t="shared" si="1"/>
        <v>44402</v>
      </c>
      <c r="BQ11" s="331">
        <v>44408</v>
      </c>
      <c r="BR11" s="331">
        <v>44409</v>
      </c>
      <c r="BS11" s="331">
        <f t="shared" si="1"/>
        <v>44416</v>
      </c>
      <c r="BT11" s="331">
        <f t="shared" si="1"/>
        <v>44423</v>
      </c>
      <c r="BU11" s="331">
        <f t="shared" si="1"/>
        <v>44430</v>
      </c>
      <c r="BV11" s="331">
        <f t="shared" si="1"/>
        <v>44437</v>
      </c>
      <c r="BW11" s="331">
        <v>44439</v>
      </c>
      <c r="BX11" s="331">
        <v>44444</v>
      </c>
      <c r="BY11" s="331">
        <f t="shared" si="1"/>
        <v>44451</v>
      </c>
      <c r="BZ11" s="331">
        <f t="shared" si="1"/>
        <v>44458</v>
      </c>
      <c r="CA11" s="331">
        <f t="shared" si="1"/>
        <v>44465</v>
      </c>
      <c r="CB11" s="331">
        <v>44469</v>
      </c>
      <c r="CC11" s="331">
        <v>44472</v>
      </c>
      <c r="CD11" s="331">
        <f t="shared" si="1"/>
        <v>44479</v>
      </c>
      <c r="CE11" s="331">
        <f t="shared" si="1"/>
        <v>44486</v>
      </c>
      <c r="CF11" s="331">
        <f t="shared" si="1"/>
        <v>44493</v>
      </c>
      <c r="CG11" s="331">
        <f t="shared" si="1"/>
        <v>44500</v>
      </c>
      <c r="CH11" s="331">
        <f t="shared" si="1"/>
        <v>44507</v>
      </c>
      <c r="CI11" s="331">
        <f t="shared" si="1"/>
        <v>44514</v>
      </c>
      <c r="CJ11" s="331">
        <f t="shared" si="1"/>
        <v>44521</v>
      </c>
      <c r="CK11" s="331">
        <f t="shared" si="1"/>
        <v>44528</v>
      </c>
      <c r="CL11" s="331">
        <v>44530</v>
      </c>
      <c r="CM11" s="331">
        <v>44535</v>
      </c>
      <c r="CN11" s="331">
        <f t="shared" si="1"/>
        <v>44542</v>
      </c>
      <c r="CO11" s="331">
        <f t="shared" si="1"/>
        <v>44549</v>
      </c>
      <c r="CP11" s="331">
        <f t="shared" si="1"/>
        <v>44556</v>
      </c>
      <c r="CQ11" s="391"/>
      <c r="CR11" s="391"/>
      <c r="CY11" s="93"/>
      <c r="CZ11" s="93"/>
      <c r="DA11" s="93"/>
      <c r="DB11" s="93"/>
      <c r="DC11" s="93"/>
      <c r="DD11" s="93"/>
      <c r="DE11" s="93"/>
      <c r="DF11" s="93"/>
      <c r="DG11" s="93"/>
      <c r="DH11" s="93"/>
    </row>
    <row r="12" spans="2:113" s="101" customFormat="1" ht="57.75" customHeight="1">
      <c r="B12" s="417" t="s">
        <v>123</v>
      </c>
      <c r="C12" s="333">
        <v>1</v>
      </c>
      <c r="D12" s="334" t="str">
        <f>E12</f>
        <v>Instagram</v>
      </c>
      <c r="E12" s="335" t="s">
        <v>133</v>
      </c>
      <c r="F12" s="336" t="s">
        <v>135</v>
      </c>
      <c r="G12" s="337" t="s">
        <v>137</v>
      </c>
      <c r="H12" s="338" t="s">
        <v>32</v>
      </c>
      <c r="I12" s="338" t="s">
        <v>33</v>
      </c>
      <c r="J12" s="339">
        <f t="shared" ref="J12:J13" si="2">COUNT(AR12:CP12)</f>
        <v>4</v>
      </c>
      <c r="K12" s="338" t="s">
        <v>272</v>
      </c>
      <c r="L12" s="340">
        <f t="shared" ref="L12:L16" si="3">M12/J12</f>
        <v>165.31881706227963</v>
      </c>
      <c r="M12" s="341">
        <v>661.27526824911854</v>
      </c>
      <c r="N12" s="342">
        <v>66</v>
      </c>
      <c r="O12" s="343">
        <v>1</v>
      </c>
      <c r="P12" s="344">
        <v>0</v>
      </c>
      <c r="Q12" s="345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345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346">
        <f>R12*1.2</f>
        <v>52373.00124533019</v>
      </c>
      <c r="T12" s="347">
        <f>M12*1000</f>
        <v>661275.26824911858</v>
      </c>
      <c r="U12" s="348">
        <v>3</v>
      </c>
      <c r="V12" s="347">
        <f>T12/U12</f>
        <v>220425.08941637285</v>
      </c>
      <c r="W12" s="349">
        <v>0.06</v>
      </c>
      <c r="X12" s="347">
        <f t="shared" ref="X12:X13" si="4">T12*W12</f>
        <v>39676.51609494711</v>
      </c>
      <c r="Y12" s="350">
        <v>1.8E-3</v>
      </c>
      <c r="Z12" s="347">
        <f>T12*Y12</f>
        <v>1190.2954828484135</v>
      </c>
      <c r="AA12" s="345">
        <f>R12/T12*1000</f>
        <v>66</v>
      </c>
      <c r="AB12" s="345">
        <f t="shared" ref="AB12:AB16" si="5">R12/V12*1000</f>
        <v>198</v>
      </c>
      <c r="AC12" s="111">
        <f>R12/X12</f>
        <v>1.1000000000000001</v>
      </c>
      <c r="AD12" s="345">
        <f t="shared" ref="AD12:AD16" si="6">R12/Z12</f>
        <v>36.666666666666664</v>
      </c>
      <c r="AE12" s="349"/>
      <c r="AF12" s="347"/>
      <c r="AG12" s="345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2"/>
      <c r="AS12" s="32"/>
      <c r="AT12" s="32"/>
      <c r="AU12" s="32"/>
      <c r="AV12" s="216"/>
      <c r="AW12" s="216"/>
      <c r="AX12" s="32"/>
      <c r="AY12" s="216"/>
      <c r="AZ12" s="31">
        <f>1/7*4</f>
        <v>0.5714285714285714</v>
      </c>
      <c r="BA12" s="31">
        <f t="shared" ref="BA12:BA13" si="7">1/7*5</f>
        <v>0.71428571428571419</v>
      </c>
      <c r="BB12" s="216"/>
      <c r="BC12" s="216"/>
      <c r="BD12" s="31">
        <f>1/7*3</f>
        <v>0.42857142857142855</v>
      </c>
      <c r="BE12" s="31">
        <f>1/7*3</f>
        <v>0.42857142857142855</v>
      </c>
      <c r="BF12" s="32"/>
      <c r="BG12" s="216"/>
      <c r="BH12" s="216"/>
      <c r="BI12" s="32"/>
      <c r="BJ12" s="32"/>
      <c r="BK12" s="32"/>
      <c r="BL12" s="216"/>
      <c r="BM12" s="216"/>
      <c r="BN12" s="32"/>
      <c r="BO12" s="32"/>
      <c r="BP12" s="32"/>
      <c r="BQ12" s="216"/>
      <c r="BR12" s="216"/>
      <c r="BS12" s="32"/>
      <c r="BT12" s="32"/>
      <c r="BU12" s="32"/>
      <c r="BV12" s="32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  <c r="CG12" s="216"/>
      <c r="CH12" s="216"/>
      <c r="CI12" s="216"/>
      <c r="CJ12" s="216"/>
      <c r="CK12" s="216"/>
      <c r="CL12" s="216"/>
      <c r="CM12" s="216"/>
      <c r="CN12" s="216"/>
      <c r="CO12" s="216"/>
      <c r="CP12" s="216"/>
      <c r="CQ12" s="351"/>
      <c r="CR12" s="351"/>
      <c r="CS12" s="28"/>
      <c r="CT12" s="345" t="e">
        <f>$R$12*#REF!</f>
        <v>#REF!</v>
      </c>
      <c r="CU12" s="345" t="e">
        <f>$R$12*#REF!</f>
        <v>#REF!</v>
      </c>
      <c r="CV12" s="345" t="e">
        <f>$R$12*#REF!</f>
        <v>#REF!</v>
      </c>
      <c r="CY12" s="93"/>
      <c r="CZ12" s="93"/>
      <c r="DA12" s="93"/>
      <c r="DB12" s="93"/>
      <c r="DC12" s="93"/>
      <c r="DD12" s="93"/>
      <c r="DE12" s="93"/>
      <c r="DF12" s="93"/>
      <c r="DG12" s="93"/>
      <c r="DH12" s="93"/>
    </row>
    <row r="13" spans="2:113" s="101" customFormat="1" ht="57.75" customHeight="1">
      <c r="B13" s="417"/>
      <c r="C13" s="333">
        <f>C12+1</f>
        <v>2</v>
      </c>
      <c r="D13" s="334" t="str">
        <f t="shared" ref="D13:D16" si="8">E13</f>
        <v>Вконтакте</v>
      </c>
      <c r="E13" s="335" t="s">
        <v>126</v>
      </c>
      <c r="F13" s="336" t="s">
        <v>134</v>
      </c>
      <c r="G13" s="352" t="s">
        <v>138</v>
      </c>
      <c r="H13" s="338" t="s">
        <v>32</v>
      </c>
      <c r="I13" s="338" t="s">
        <v>33</v>
      </c>
      <c r="J13" s="339">
        <f t="shared" si="2"/>
        <v>4</v>
      </c>
      <c r="K13" s="338" t="s">
        <v>272</v>
      </c>
      <c r="L13" s="340">
        <f t="shared" si="3"/>
        <v>248.84992897727278</v>
      </c>
      <c r="M13" s="341">
        <v>995.39971590909113</v>
      </c>
      <c r="N13" s="342">
        <v>88</v>
      </c>
      <c r="O13" s="343">
        <v>1</v>
      </c>
      <c r="P13" s="344">
        <v>0</v>
      </c>
      <c r="Q13" s="345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345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346">
        <f>R13*1.2</f>
        <v>105114.21000000002</v>
      </c>
      <c r="T13" s="347">
        <f t="shared" ref="T13" si="9">M13*1000</f>
        <v>995399.71590909117</v>
      </c>
      <c r="U13" s="348">
        <v>3</v>
      </c>
      <c r="V13" s="347">
        <f>T13/U13</f>
        <v>331799.90530303039</v>
      </c>
      <c r="W13" s="350">
        <v>0.15</v>
      </c>
      <c r="X13" s="347">
        <f t="shared" si="4"/>
        <v>149309.95738636368</v>
      </c>
      <c r="Y13" s="350">
        <v>2.3E-3</v>
      </c>
      <c r="Z13" s="347">
        <f>T13*Y13</f>
        <v>2289.4193465909098</v>
      </c>
      <c r="AA13" s="345">
        <f>R13/T13*1000</f>
        <v>88</v>
      </c>
      <c r="AB13" s="345">
        <f t="shared" si="5"/>
        <v>263.99999999999994</v>
      </c>
      <c r="AC13" s="111">
        <f>R13/X13</f>
        <v>0.58666666666666667</v>
      </c>
      <c r="AD13" s="345">
        <f t="shared" si="6"/>
        <v>38.260869565217391</v>
      </c>
      <c r="AE13" s="349"/>
      <c r="AF13" s="347"/>
      <c r="AG13" s="345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2"/>
      <c r="AS13" s="32"/>
      <c r="AT13" s="32"/>
      <c r="AU13" s="32"/>
      <c r="AV13" s="216"/>
      <c r="AW13" s="216"/>
      <c r="AX13" s="32"/>
      <c r="AY13" s="216"/>
      <c r="AZ13" s="31">
        <f>1/7*4</f>
        <v>0.5714285714285714</v>
      </c>
      <c r="BA13" s="31">
        <f t="shared" si="7"/>
        <v>0.71428571428571419</v>
      </c>
      <c r="BB13" s="216"/>
      <c r="BC13" s="216"/>
      <c r="BD13" s="31">
        <f>1/7*3</f>
        <v>0.42857142857142855</v>
      </c>
      <c r="BE13" s="31">
        <f>1/7*3</f>
        <v>0.42857142857142855</v>
      </c>
      <c r="BF13" s="32"/>
      <c r="BG13" s="216"/>
      <c r="BH13" s="216"/>
      <c r="BI13" s="32"/>
      <c r="BJ13" s="32"/>
      <c r="BK13" s="32"/>
      <c r="BL13" s="216"/>
      <c r="BM13" s="216"/>
      <c r="BN13" s="32"/>
      <c r="BO13" s="32"/>
      <c r="BP13" s="32"/>
      <c r="BQ13" s="216"/>
      <c r="BR13" s="216"/>
      <c r="BS13" s="32"/>
      <c r="BT13" s="32"/>
      <c r="BU13" s="32"/>
      <c r="BV13" s="32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216"/>
      <c r="CQ13" s="351"/>
      <c r="CR13" s="351"/>
      <c r="CS13" s="28"/>
      <c r="CT13" s="345"/>
      <c r="CU13" s="345"/>
      <c r="CV13" s="345"/>
      <c r="CY13" s="93"/>
      <c r="CZ13" s="93"/>
      <c r="DA13" s="93"/>
      <c r="DB13" s="93"/>
      <c r="DC13" s="93"/>
      <c r="DD13" s="93"/>
      <c r="DE13" s="93"/>
      <c r="DF13" s="93"/>
      <c r="DG13" s="93"/>
      <c r="DH13" s="93"/>
    </row>
    <row r="14" spans="2:113" s="101" customFormat="1" ht="57.75" customHeight="1">
      <c r="B14" s="417"/>
      <c r="C14" s="333">
        <f t="shared" ref="C14:C16" si="10">C13+1</f>
        <v>3</v>
      </c>
      <c r="D14" s="334" t="str">
        <f t="shared" si="8"/>
        <v>Instagram</v>
      </c>
      <c r="E14" s="335" t="s">
        <v>133</v>
      </c>
      <c r="F14" s="336" t="s">
        <v>135</v>
      </c>
      <c r="G14" s="352" t="s">
        <v>139</v>
      </c>
      <c r="H14" s="338" t="s">
        <v>32</v>
      </c>
      <c r="I14" s="338" t="s">
        <v>140</v>
      </c>
      <c r="J14" s="339">
        <f>COUNT(AW14:BE14)</f>
        <v>1</v>
      </c>
      <c r="K14" s="338" t="s">
        <v>269</v>
      </c>
      <c r="L14" s="340">
        <f t="shared" si="3"/>
        <v>1681.8181818181818</v>
      </c>
      <c r="M14" s="353">
        <v>1681.8181818181818</v>
      </c>
      <c r="N14" s="342">
        <v>44</v>
      </c>
      <c r="O14" s="343">
        <v>1</v>
      </c>
      <c r="P14" s="344">
        <v>0</v>
      </c>
      <c r="Q14" s="345">
        <f t="shared" ref="Q14:Q15" si="11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145.20000000000002</v>
      </c>
      <c r="R14" s="354">
        <f t="shared" ref="R14:R16" si="12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74000</v>
      </c>
      <c r="S14" s="346">
        <f t="shared" ref="S14:S16" si="13">R14*1.2</f>
        <v>88800</v>
      </c>
      <c r="T14" s="347">
        <f>Z14/Y14</f>
        <v>509641.87327823689</v>
      </c>
      <c r="U14" s="348">
        <v>3</v>
      </c>
      <c r="V14" s="347">
        <f>T14/U14</f>
        <v>169880.62442607895</v>
      </c>
      <c r="W14" s="349" t="s">
        <v>120</v>
      </c>
      <c r="X14" s="349" t="s">
        <v>120</v>
      </c>
      <c r="Y14" s="350">
        <v>3.3E-3</v>
      </c>
      <c r="Z14" s="347">
        <f>M14</f>
        <v>1681.8181818181818</v>
      </c>
      <c r="AA14" s="345">
        <f>R14/T14*1000</f>
        <v>145.19999999999999</v>
      </c>
      <c r="AB14" s="345">
        <f t="shared" si="5"/>
        <v>435.6</v>
      </c>
      <c r="AC14" s="349" t="s">
        <v>120</v>
      </c>
      <c r="AD14" s="345">
        <f t="shared" si="6"/>
        <v>44</v>
      </c>
      <c r="AE14" s="349"/>
      <c r="AF14" s="347"/>
      <c r="AG14" s="345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2"/>
      <c r="AS14" s="32"/>
      <c r="AT14" s="32"/>
      <c r="AU14" s="32"/>
      <c r="AV14" s="216"/>
      <c r="AW14" s="216"/>
      <c r="AX14" s="216"/>
      <c r="AY14" s="216"/>
      <c r="AZ14" s="216"/>
      <c r="BA14" s="216"/>
      <c r="BB14" s="216"/>
      <c r="BC14" s="32"/>
      <c r="BD14" s="216"/>
      <c r="BE14" s="31">
        <f>1/7*4</f>
        <v>0.5714285714285714</v>
      </c>
      <c r="BF14" s="31">
        <v>1</v>
      </c>
      <c r="BG14" s="31">
        <f>1/7*1</f>
        <v>0.14285714285714285</v>
      </c>
      <c r="BH14" s="31">
        <f>1/7*2</f>
        <v>0.2857142857142857</v>
      </c>
      <c r="BI14" s="32"/>
      <c r="BJ14" s="32"/>
      <c r="BK14" s="32"/>
      <c r="BL14" s="216"/>
      <c r="BM14" s="216"/>
      <c r="BN14" s="32"/>
      <c r="BO14" s="32"/>
      <c r="BP14" s="32"/>
      <c r="BQ14" s="216"/>
      <c r="BR14" s="216"/>
      <c r="BS14" s="32"/>
      <c r="BT14" s="32"/>
      <c r="BU14" s="32"/>
      <c r="BV14" s="32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  <c r="CG14" s="216"/>
      <c r="CH14" s="216"/>
      <c r="CI14" s="216"/>
      <c r="CJ14" s="216"/>
      <c r="CK14" s="216"/>
      <c r="CL14" s="216"/>
      <c r="CM14" s="216"/>
      <c r="CN14" s="216"/>
      <c r="CO14" s="216"/>
      <c r="CP14" s="216"/>
      <c r="CQ14" s="351"/>
      <c r="CR14" s="351"/>
      <c r="CS14" s="28"/>
      <c r="CT14" s="345"/>
      <c r="CU14" s="345"/>
      <c r="CV14" s="345"/>
      <c r="CY14" s="93"/>
      <c r="CZ14" s="93"/>
      <c r="DA14" s="93"/>
      <c r="DB14" s="93"/>
      <c r="DC14" s="93"/>
      <c r="DD14" s="93"/>
      <c r="DE14" s="93"/>
      <c r="DF14" s="93"/>
      <c r="DG14" s="93"/>
      <c r="DH14" s="93"/>
    </row>
    <row r="15" spans="2:113" s="101" customFormat="1" ht="57.75" customHeight="1">
      <c r="B15" s="417"/>
      <c r="C15" s="333">
        <f t="shared" si="10"/>
        <v>4</v>
      </c>
      <c r="D15" s="334" t="str">
        <f t="shared" si="8"/>
        <v>Вконтакте</v>
      </c>
      <c r="E15" s="335" t="s">
        <v>126</v>
      </c>
      <c r="F15" s="336" t="s">
        <v>134</v>
      </c>
      <c r="G15" s="352" t="s">
        <v>141</v>
      </c>
      <c r="H15" s="338" t="s">
        <v>32</v>
      </c>
      <c r="I15" s="338" t="s">
        <v>140</v>
      </c>
      <c r="J15" s="339">
        <f t="shared" ref="J15:J16" si="14">COUNT(AW15:BE15)</f>
        <v>1</v>
      </c>
      <c r="K15" s="338" t="s">
        <v>269</v>
      </c>
      <c r="L15" s="340">
        <f t="shared" si="3"/>
        <v>1462.9264377686616</v>
      </c>
      <c r="M15" s="353">
        <v>1462.9264377686616</v>
      </c>
      <c r="N15" s="342">
        <v>44</v>
      </c>
      <c r="O15" s="343">
        <v>1</v>
      </c>
      <c r="P15" s="344">
        <v>0</v>
      </c>
      <c r="Q15" s="345">
        <f t="shared" si="11"/>
        <v>189.2</v>
      </c>
      <c r="R15" s="354">
        <f t="shared" si="12"/>
        <v>64368.763261821106</v>
      </c>
      <c r="S15" s="346">
        <f t="shared" si="13"/>
        <v>77242.515914185322</v>
      </c>
      <c r="T15" s="347">
        <f>Z15/Y15</f>
        <v>340215.45064387476</v>
      </c>
      <c r="U15" s="348">
        <v>3</v>
      </c>
      <c r="V15" s="347">
        <f>T15/U15</f>
        <v>113405.15021462493</v>
      </c>
      <c r="W15" s="349" t="s">
        <v>120</v>
      </c>
      <c r="X15" s="349" t="s">
        <v>120</v>
      </c>
      <c r="Y15" s="350">
        <v>4.3E-3</v>
      </c>
      <c r="Z15" s="347">
        <f>M15</f>
        <v>1462.9264377686616</v>
      </c>
      <c r="AA15" s="345">
        <f>R15/T15*1000</f>
        <v>189.20000000000002</v>
      </c>
      <c r="AB15" s="345">
        <f t="shared" si="5"/>
        <v>567.6</v>
      </c>
      <c r="AC15" s="349" t="s">
        <v>120</v>
      </c>
      <c r="AD15" s="345">
        <f t="shared" si="6"/>
        <v>44</v>
      </c>
      <c r="AE15" s="349"/>
      <c r="AF15" s="347"/>
      <c r="AG15" s="345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2"/>
      <c r="AS15" s="32"/>
      <c r="AT15" s="32"/>
      <c r="AU15" s="32"/>
      <c r="AV15" s="216"/>
      <c r="AW15" s="216"/>
      <c r="AX15" s="216"/>
      <c r="AY15" s="216"/>
      <c r="AZ15" s="216"/>
      <c r="BA15" s="216"/>
      <c r="BB15" s="216"/>
      <c r="BC15" s="32"/>
      <c r="BD15" s="216"/>
      <c r="BE15" s="31">
        <f>1/7*4</f>
        <v>0.5714285714285714</v>
      </c>
      <c r="BF15" s="31">
        <v>1</v>
      </c>
      <c r="BG15" s="31">
        <f>1/7*1</f>
        <v>0.14285714285714285</v>
      </c>
      <c r="BH15" s="31">
        <f>1/7*2</f>
        <v>0.2857142857142857</v>
      </c>
      <c r="BI15" s="32"/>
      <c r="BJ15" s="32"/>
      <c r="BK15" s="32"/>
      <c r="BL15" s="216"/>
      <c r="BM15" s="216"/>
      <c r="BN15" s="32"/>
      <c r="BO15" s="32"/>
      <c r="BP15" s="32"/>
      <c r="BQ15" s="216"/>
      <c r="BR15" s="216"/>
      <c r="BS15" s="32"/>
      <c r="BT15" s="32"/>
      <c r="BU15" s="32"/>
      <c r="BV15" s="32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351"/>
      <c r="CR15" s="351"/>
      <c r="CS15" s="28"/>
      <c r="CT15" s="345"/>
      <c r="CU15" s="345"/>
      <c r="CV15" s="345"/>
      <c r="CY15" s="93"/>
      <c r="CZ15" s="93"/>
      <c r="DA15" s="93"/>
      <c r="DB15" s="93"/>
      <c r="DC15" s="93"/>
      <c r="DD15" s="93"/>
      <c r="DE15" s="93"/>
      <c r="DF15" s="93"/>
      <c r="DG15" s="93"/>
      <c r="DH15" s="93"/>
    </row>
    <row r="16" spans="2:113" s="101" customFormat="1" ht="57.75" customHeight="1">
      <c r="B16" s="199" t="s">
        <v>124</v>
      </c>
      <c r="C16" s="333">
        <f t="shared" si="10"/>
        <v>5</v>
      </c>
      <c r="D16" s="334" t="str">
        <f t="shared" si="8"/>
        <v>Segmento</v>
      </c>
      <c r="E16" s="355" t="s">
        <v>75</v>
      </c>
      <c r="F16" s="356" t="s">
        <v>136</v>
      </c>
      <c r="G16" s="357" t="s">
        <v>142</v>
      </c>
      <c r="H16" s="338" t="s">
        <v>32</v>
      </c>
      <c r="I16" s="338" t="s">
        <v>33</v>
      </c>
      <c r="J16" s="339">
        <f t="shared" si="14"/>
        <v>4</v>
      </c>
      <c r="K16" s="338" t="s">
        <v>272</v>
      </c>
      <c r="L16" s="340">
        <f t="shared" si="3"/>
        <v>385.80246913580248</v>
      </c>
      <c r="M16" s="340">
        <v>1543.2098765432099</v>
      </c>
      <c r="N16" s="345">
        <v>270</v>
      </c>
      <c r="O16" s="343">
        <v>1.2</v>
      </c>
      <c r="P16" s="344">
        <v>0</v>
      </c>
      <c r="Q16" s="345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345">
        <f t="shared" si="12"/>
        <v>500000</v>
      </c>
      <c r="S16" s="346">
        <f t="shared" si="13"/>
        <v>600000</v>
      </c>
      <c r="T16" s="347">
        <f>M16*1000</f>
        <v>1543209.8765432099</v>
      </c>
      <c r="U16" s="348">
        <v>2</v>
      </c>
      <c r="V16" s="347">
        <f t="shared" ref="V16" si="15">T16/U16</f>
        <v>771604.93827160494</v>
      </c>
      <c r="W16" s="349">
        <v>0.57999999999999996</v>
      </c>
      <c r="X16" s="347">
        <f>T16*W16</f>
        <v>895061.72839506168</v>
      </c>
      <c r="Y16" s="350">
        <v>0.01</v>
      </c>
      <c r="Z16" s="347">
        <f>T16*Y16</f>
        <v>15432.0987654321</v>
      </c>
      <c r="AA16" s="345">
        <f t="shared" ref="AA16" si="16">R16/T16*1000</f>
        <v>324</v>
      </c>
      <c r="AB16" s="345">
        <f t="shared" si="5"/>
        <v>648</v>
      </c>
      <c r="AC16" s="111">
        <f t="shared" ref="AC16" si="17">R16/X16</f>
        <v>0.55862068965517242</v>
      </c>
      <c r="AD16" s="358">
        <f t="shared" si="6"/>
        <v>32.4</v>
      </c>
      <c r="AE16" s="349"/>
      <c r="AF16" s="347"/>
      <c r="AG16" s="345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2"/>
      <c r="AS16" s="32"/>
      <c r="AT16" s="32"/>
      <c r="AU16" s="32"/>
      <c r="AV16" s="216"/>
      <c r="AW16" s="216"/>
      <c r="AX16" s="32"/>
      <c r="AY16" s="216"/>
      <c r="AZ16" s="31">
        <f>1/7*4</f>
        <v>0.5714285714285714</v>
      </c>
      <c r="BA16" s="31">
        <f t="shared" ref="BA16" si="18">1/7*5</f>
        <v>0.71428571428571419</v>
      </c>
      <c r="BB16" s="216"/>
      <c r="BC16" s="32"/>
      <c r="BD16" s="31">
        <f>1/7*3</f>
        <v>0.42857142857142855</v>
      </c>
      <c r="BE16" s="31">
        <f>1/7*3</f>
        <v>0.42857142857142855</v>
      </c>
      <c r="BF16" s="32"/>
      <c r="BG16" s="216"/>
      <c r="BH16" s="216"/>
      <c r="BI16" s="32"/>
      <c r="BJ16" s="32"/>
      <c r="BK16" s="32"/>
      <c r="BL16" s="216"/>
      <c r="BM16" s="216"/>
      <c r="BN16" s="32"/>
      <c r="BO16" s="32"/>
      <c r="BP16" s="32"/>
      <c r="BQ16" s="216"/>
      <c r="BR16" s="216"/>
      <c r="BS16" s="32"/>
      <c r="BT16" s="32"/>
      <c r="BU16" s="32"/>
      <c r="BV16" s="32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216"/>
      <c r="CQ16" s="351"/>
      <c r="CR16" s="351"/>
      <c r="CT16" s="345" t="e">
        <f>$R$12*#REF!</f>
        <v>#REF!</v>
      </c>
      <c r="CU16" s="345" t="e">
        <f>$R$12*#REF!</f>
        <v>#REF!</v>
      </c>
      <c r="CV16" s="345" t="e">
        <f>$R$12*#REF!</f>
        <v>#REF!</v>
      </c>
      <c r="CY16" s="93"/>
      <c r="CZ16" s="93"/>
      <c r="DA16" s="93"/>
      <c r="DB16" s="93"/>
      <c r="DC16" s="93"/>
      <c r="DD16" s="93"/>
      <c r="DE16" s="93"/>
      <c r="DF16" s="93"/>
      <c r="DG16" s="93"/>
      <c r="DH16" s="93"/>
    </row>
    <row r="17" spans="2:113" s="101" customFormat="1" ht="13.5" customHeight="1">
      <c r="B17" s="97"/>
      <c r="C17" s="359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7"/>
      <c r="Q17" s="360">
        <f>SUMIF(T12:T16,"&gt;0",R12:R16)/T17*1000</f>
        <v>190.03879034284913</v>
      </c>
      <c r="R17" s="360">
        <f>SUM(R12:R16)</f>
        <v>769608.10596626299</v>
      </c>
      <c r="S17" s="360">
        <f>SUM(S12:S16)</f>
        <v>923529.72715951549</v>
      </c>
      <c r="T17" s="361">
        <f>SUM(T12:T16)</f>
        <v>4049742.1846235311</v>
      </c>
      <c r="U17" s="362">
        <f>SUMIF(V12:V16,"&gt;0",T12:T16)/V17</f>
        <v>3.1498526874827024</v>
      </c>
      <c r="V17" s="363">
        <f>SUM(V12:V16)*0.8</f>
        <v>1285692.5661053697</v>
      </c>
      <c r="W17" s="364">
        <f>SUMIF(T12:T16,"&gt;0",X12:X16)/T17</f>
        <v>0.26768326289816569</v>
      </c>
      <c r="X17" s="361">
        <f>SUM(X12:X16)</f>
        <v>1084048.2018763726</v>
      </c>
      <c r="Y17" s="364">
        <f>SUMIF(T12:T16,"&gt;0",Z12:Z16)/T17</f>
        <v>5.446410464894488E-3</v>
      </c>
      <c r="Z17" s="361">
        <f>SUM(Z12:Z16)</f>
        <v>22056.558214458266</v>
      </c>
      <c r="AA17" s="365">
        <f>SUMIF(T12:T16,"&gt;0",R12:R16)/T17*1000</f>
        <v>190.03879034284913</v>
      </c>
      <c r="AB17" s="365">
        <f>SUMIF(V12:V16,"&gt;0",R12:R16)/V17*1000</f>
        <v>598.59419448738515</v>
      </c>
      <c r="AC17" s="365">
        <f>SUMIF(X12:X16,"&gt;0",R12:R16)/X17</f>
        <v>0.5822982240197746</v>
      </c>
      <c r="AD17" s="365">
        <f>SUMIF(Z12:Z16,"&gt;0",R12:R16)/Z17</f>
        <v>34.892484062258553</v>
      </c>
      <c r="AE17" s="364" t="e">
        <f>SUMIF(AF12:AF16,"&gt;0",Z12:Z16)/AF17</f>
        <v>#DIV/0!</v>
      </c>
      <c r="AF17" s="361">
        <f>SUM(AF12:AF16)</f>
        <v>0</v>
      </c>
      <c r="AG17" s="365" t="e">
        <f>SUMIF(AF12:AF16,"&gt;0",R12:R16)/AF17</f>
        <v>#DIV/0!</v>
      </c>
      <c r="AH17" s="113"/>
      <c r="AI17" s="113"/>
      <c r="AJ17" s="113"/>
      <c r="AK17" s="113"/>
      <c r="AL17" s="113"/>
      <c r="AM17" s="113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/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114"/>
      <c r="CT17" s="345" t="e">
        <f>SUM(CT12:CT16)</f>
        <v>#REF!</v>
      </c>
      <c r="CU17" s="345" t="e">
        <f>SUM(CU12:CU16)</f>
        <v>#REF!</v>
      </c>
      <c r="CV17" s="345" t="e">
        <f>SUM(CV12:CV16)</f>
        <v>#REF!</v>
      </c>
      <c r="CY17" s="93"/>
      <c r="CZ17" s="93"/>
      <c r="DA17" s="93"/>
      <c r="DB17" s="93"/>
      <c r="DC17" s="93"/>
      <c r="DD17" s="93"/>
      <c r="DE17" s="93"/>
      <c r="DF17" s="93"/>
      <c r="DG17" s="93"/>
      <c r="DH17" s="93"/>
    </row>
    <row r="18" spans="2:113" s="41" customFormat="1" ht="13.5" customHeight="1">
      <c r="B18" s="35"/>
      <c r="C18" s="36"/>
      <c r="D18" s="36"/>
      <c r="E18" s="92"/>
      <c r="F18" s="92"/>
      <c r="G18" s="115"/>
      <c r="H18" s="116"/>
      <c r="N18" s="117" t="s">
        <v>26</v>
      </c>
      <c r="O18" s="118"/>
      <c r="P18" s="118"/>
      <c r="Q18" s="127"/>
      <c r="R18" s="126">
        <f>SUM(R12:R15)*0.1+R16*0.05</f>
        <v>51960.810596626296</v>
      </c>
      <c r="S18" s="120"/>
      <c r="T18" s="121"/>
      <c r="U18" s="121"/>
      <c r="V18" s="122"/>
      <c r="W18" s="122"/>
      <c r="X18" s="122"/>
      <c r="Y18" s="122"/>
      <c r="Z18" s="122"/>
      <c r="AA18" s="122"/>
      <c r="AB18" s="128"/>
      <c r="AC18" s="129"/>
      <c r="AD18" s="130"/>
      <c r="AE18" s="91"/>
      <c r="AF18" s="91"/>
      <c r="AG18" s="91"/>
      <c r="AH18" s="113"/>
      <c r="AI18" s="113"/>
      <c r="AJ18" s="113"/>
      <c r="AK18" s="113"/>
      <c r="AL18" s="113"/>
      <c r="AM18" s="113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114"/>
      <c r="CT18" s="366"/>
      <c r="CU18" s="366"/>
      <c r="CV18" s="366"/>
      <c r="CW18" s="42"/>
      <c r="CZ18" s="93"/>
      <c r="DA18" s="93"/>
      <c r="DB18" s="93"/>
      <c r="DC18" s="93"/>
      <c r="DD18" s="93"/>
      <c r="DE18" s="93"/>
      <c r="DF18" s="93"/>
      <c r="DG18" s="93"/>
      <c r="DH18" s="93"/>
      <c r="DI18" s="93"/>
    </row>
    <row r="19" spans="2:113" s="41" customFormat="1" ht="13.5" hidden="1" customHeight="1">
      <c r="B19" s="35"/>
      <c r="C19" s="36"/>
      <c r="D19" s="36"/>
      <c r="E19" s="92"/>
      <c r="F19" s="92"/>
      <c r="G19" s="115"/>
      <c r="H19" s="116"/>
      <c r="N19" s="117" t="s">
        <v>68</v>
      </c>
      <c r="O19" s="118"/>
      <c r="P19" s="118"/>
      <c r="Q19" s="118"/>
      <c r="R19" s="367"/>
      <c r="S19" s="120" t="e">
        <f>SUM(#REF!)/F21</f>
        <v>#REF!</v>
      </c>
      <c r="T19" s="121"/>
      <c r="U19" s="121"/>
      <c r="V19" s="122"/>
      <c r="W19" s="122"/>
      <c r="X19" s="122"/>
      <c r="Y19" s="122"/>
      <c r="Z19" s="122"/>
      <c r="AA19" s="122"/>
      <c r="AB19" s="91"/>
      <c r="AC19" s="91"/>
      <c r="AD19" s="91"/>
      <c r="AE19" s="91"/>
      <c r="AF19" s="91"/>
      <c r="AG19" s="91"/>
      <c r="AH19" s="113"/>
      <c r="AI19" s="113"/>
      <c r="AJ19" s="113"/>
      <c r="AK19" s="113"/>
      <c r="AL19" s="113"/>
      <c r="AM19" s="113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114"/>
      <c r="CT19" s="366" t="e">
        <f>CT17/R17*100%</f>
        <v>#REF!</v>
      </c>
      <c r="CU19" s="366" t="e">
        <f>CU17/R17*100%</f>
        <v>#REF!</v>
      </c>
      <c r="CV19" s="366" t="e">
        <f>CV17/R17*100%</f>
        <v>#REF!</v>
      </c>
      <c r="CW19" s="42" t="e">
        <f>CT19+CU19+CV19</f>
        <v>#REF!</v>
      </c>
      <c r="CZ19" s="93"/>
      <c r="DA19" s="93"/>
      <c r="DB19" s="93"/>
      <c r="DC19" s="93"/>
      <c r="DD19" s="93"/>
      <c r="DE19" s="93"/>
      <c r="DF19" s="93"/>
      <c r="DG19" s="93"/>
      <c r="DH19" s="93"/>
      <c r="DI19" s="93"/>
    </row>
    <row r="20" spans="2:113" s="41" customFormat="1" ht="13.5" customHeight="1">
      <c r="B20" s="35"/>
      <c r="C20" s="36"/>
      <c r="D20" s="36"/>
      <c r="E20" s="92"/>
      <c r="F20" s="92"/>
      <c r="G20" s="115"/>
      <c r="H20" s="116"/>
      <c r="N20" s="418" t="s">
        <v>122</v>
      </c>
      <c r="O20" s="419"/>
      <c r="P20" s="419"/>
      <c r="Q20" s="420"/>
      <c r="R20" s="126">
        <f>R12*0.1+R14*0.1</f>
        <v>11764.416770444182</v>
      </c>
      <c r="S20" s="120"/>
      <c r="T20" s="348" t="e">
        <f>T17-СТАТИСТИКА!#REF!</f>
        <v>#REF!</v>
      </c>
      <c r="U20" s="348" t="e">
        <f>U17-СТАТИСТИКА!#REF!</f>
        <v>#REF!</v>
      </c>
      <c r="V20" s="348" t="e">
        <f>V17-СТАТИСТИКА!#REF!</f>
        <v>#REF!</v>
      </c>
      <c r="W20" s="348" t="e">
        <f>W17-СТАТИСТИКА!#REF!</f>
        <v>#REF!</v>
      </c>
      <c r="X20" s="341" t="e">
        <f>X17-СТАТИСТИКА!#REF!</f>
        <v>#REF!</v>
      </c>
      <c r="Y20" s="341" t="e">
        <f>Y17-СТАТИСТИКА!#REF!</f>
        <v>#REF!</v>
      </c>
      <c r="Z20" s="341" t="e">
        <f>Z17-СТАТИСТИКА!#REF!</f>
        <v>#REF!</v>
      </c>
      <c r="AA20" s="341" t="e">
        <f>AA17-СТАТИСТИКА!#REF!</f>
        <v>#REF!</v>
      </c>
      <c r="AB20" s="341" t="e">
        <f>AB17-СТАТИСТИКА!#REF!</f>
        <v>#REF!</v>
      </c>
      <c r="AC20" s="341" t="e">
        <f>AC17-СТАТИСТИКА!#REF!</f>
        <v>#REF!</v>
      </c>
      <c r="AD20" s="341" t="e">
        <f>AD17-СТАТИСТИКА!#REF!</f>
        <v>#REF!</v>
      </c>
      <c r="AE20" s="91"/>
      <c r="AF20" s="91"/>
      <c r="AG20" s="91"/>
      <c r="AH20" s="113"/>
      <c r="AI20" s="113"/>
      <c r="AJ20" s="113"/>
      <c r="AK20" s="113"/>
      <c r="AL20" s="113"/>
      <c r="AM20" s="113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114"/>
      <c r="CT20" s="153"/>
      <c r="CU20" s="153"/>
      <c r="CV20" s="153"/>
      <c r="CW20" s="42"/>
      <c r="CZ20" s="93"/>
      <c r="DA20" s="93"/>
      <c r="DB20" s="93"/>
      <c r="DC20" s="93"/>
      <c r="DD20" s="93"/>
      <c r="DE20" s="93"/>
      <c r="DF20" s="93"/>
      <c r="DG20" s="93"/>
      <c r="DH20" s="93"/>
      <c r="DI20" s="93"/>
    </row>
    <row r="21" spans="2:113" s="41" customFormat="1" ht="13.5" customHeight="1">
      <c r="B21" s="35"/>
      <c r="C21" s="43"/>
      <c r="D21" s="43"/>
      <c r="E21" s="44"/>
      <c r="F21" s="124"/>
      <c r="G21" s="125"/>
      <c r="H21" s="45"/>
      <c r="I21" s="45"/>
      <c r="J21" s="45"/>
      <c r="K21" s="92"/>
      <c r="L21" s="92"/>
      <c r="M21" s="92"/>
      <c r="N21" s="117" t="s">
        <v>47</v>
      </c>
      <c r="O21" s="118"/>
      <c r="P21" s="118"/>
      <c r="Q21" s="118"/>
      <c r="R21" s="126">
        <f>SUM(R17:R20)</f>
        <v>833333.33333333337</v>
      </c>
      <c r="S21" s="120"/>
      <c r="T21" s="121"/>
      <c r="U21" s="121"/>
      <c r="V21" s="122"/>
      <c r="W21" s="122"/>
      <c r="X21" s="122"/>
      <c r="Y21" s="122"/>
      <c r="Z21" s="122"/>
      <c r="AA21" s="122"/>
      <c r="AB21" s="121"/>
      <c r="AC21" s="121"/>
      <c r="AD21" s="121"/>
      <c r="AE21" s="121"/>
      <c r="AF21" s="121"/>
      <c r="AG21" s="121"/>
      <c r="AH21" s="113"/>
      <c r="AI21" s="113"/>
      <c r="AJ21" s="113"/>
      <c r="AK21" s="113"/>
      <c r="AL21" s="113"/>
      <c r="AM21" s="113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1"/>
      <c r="CZ21" s="93"/>
      <c r="DA21" s="93"/>
      <c r="DB21" s="93"/>
      <c r="DC21" s="93"/>
      <c r="DD21" s="93"/>
      <c r="DE21" s="93"/>
      <c r="DF21" s="93"/>
      <c r="DG21" s="93"/>
      <c r="DH21" s="93"/>
      <c r="DI21" s="93"/>
    </row>
    <row r="22" spans="2:113" s="41" customFormat="1" ht="16.5" customHeight="1">
      <c r="B22" s="35"/>
      <c r="C22" s="46" t="s">
        <v>29</v>
      </c>
      <c r="D22" s="46"/>
      <c r="E22" s="47"/>
      <c r="F22" s="125"/>
      <c r="G22" s="45"/>
      <c r="H22" s="45"/>
      <c r="I22" s="45"/>
      <c r="J22" s="45"/>
      <c r="K22" s="92"/>
      <c r="L22" s="92"/>
      <c r="M22" s="92"/>
      <c r="N22" s="117" t="s">
        <v>27</v>
      </c>
      <c r="O22" s="118"/>
      <c r="P22" s="118"/>
      <c r="Q22" s="127">
        <v>0.2</v>
      </c>
      <c r="R22" s="126">
        <f>((R21))*Q22</f>
        <v>166666.66666666669</v>
      </c>
      <c r="S22" s="120"/>
      <c r="T22" s="121"/>
      <c r="U22" s="121"/>
      <c r="V22" s="122"/>
      <c r="W22" s="122"/>
      <c r="X22" s="122"/>
      <c r="Y22" s="122"/>
      <c r="Z22" s="122"/>
      <c r="AA22" s="122"/>
      <c r="AB22" s="128"/>
      <c r="AC22" s="129"/>
      <c r="AD22" s="130"/>
      <c r="AE22" s="130"/>
      <c r="AF22" s="130"/>
      <c r="AG22" s="130"/>
      <c r="AH22" s="113"/>
      <c r="AI22" s="113"/>
      <c r="AJ22" s="113"/>
      <c r="AK22" s="113"/>
      <c r="AL22" s="113"/>
      <c r="AM22" s="113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Z22" s="93"/>
      <c r="DA22" s="93"/>
      <c r="DB22" s="93"/>
      <c r="DC22" s="93"/>
      <c r="DD22" s="93"/>
      <c r="DE22" s="93"/>
      <c r="DF22" s="93"/>
      <c r="DG22" s="93"/>
      <c r="DH22" s="93"/>
      <c r="DI22" s="93"/>
    </row>
    <row r="23" spans="2:113" s="41" customFormat="1" ht="13.5" customHeight="1">
      <c r="B23" s="35"/>
      <c r="C23" s="46">
        <v>1</v>
      </c>
      <c r="D23" s="330"/>
      <c r="E23" s="46" t="s">
        <v>127</v>
      </c>
      <c r="G23" s="48"/>
      <c r="H23" s="49"/>
      <c r="I23" s="92"/>
      <c r="J23" s="92"/>
      <c r="K23" s="92"/>
      <c r="L23" s="92"/>
      <c r="M23" s="92"/>
      <c r="N23" s="117" t="s">
        <v>28</v>
      </c>
      <c r="O23" s="118"/>
      <c r="P23" s="118"/>
      <c r="Q23" s="118"/>
      <c r="R23" s="126">
        <f>SUM(R21:R22)</f>
        <v>1000000</v>
      </c>
      <c r="S23" s="122"/>
      <c r="T23" s="121"/>
      <c r="U23" s="121"/>
      <c r="V23" s="122"/>
      <c r="W23" s="122"/>
      <c r="X23" s="122"/>
      <c r="Y23" s="122"/>
      <c r="Z23" s="122"/>
      <c r="AA23" s="122"/>
      <c r="AB23" s="128"/>
      <c r="AC23" s="129"/>
      <c r="AD23" s="130"/>
      <c r="AE23" s="130"/>
      <c r="AF23" s="130"/>
      <c r="AG23" s="130"/>
      <c r="AH23" s="113"/>
      <c r="AI23" s="113"/>
      <c r="AJ23" s="113"/>
      <c r="AK23" s="113"/>
      <c r="AL23" s="113"/>
      <c r="AM23" s="113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Z23" s="93"/>
      <c r="DA23" s="93"/>
      <c r="DB23" s="93"/>
      <c r="DC23" s="93"/>
      <c r="DD23" s="93"/>
      <c r="DE23" s="93"/>
      <c r="DF23" s="93"/>
      <c r="DG23" s="93"/>
      <c r="DH23" s="93"/>
      <c r="DI23" s="93"/>
    </row>
    <row r="24" spans="2:113" s="41" customFormat="1" ht="18.75" customHeight="1">
      <c r="B24" s="35"/>
      <c r="C24" s="46">
        <v>2</v>
      </c>
      <c r="D24" s="330"/>
      <c r="E24" s="131" t="s">
        <v>57</v>
      </c>
      <c r="F24" s="51"/>
      <c r="G24" s="115"/>
      <c r="H24" s="116"/>
      <c r="I24" s="92"/>
      <c r="J24" s="92"/>
      <c r="K24" s="92"/>
      <c r="L24" s="92"/>
      <c r="M24" s="92"/>
      <c r="R24" s="249">
        <f>1000000-R23</f>
        <v>0</v>
      </c>
      <c r="S24" s="122"/>
      <c r="T24" s="121"/>
      <c r="U24" s="121"/>
      <c r="V24" s="52"/>
      <c r="W24" s="52"/>
      <c r="X24" s="52"/>
      <c r="Y24" s="52"/>
      <c r="Z24" s="52"/>
      <c r="AA24" s="52"/>
      <c r="AB24" s="113"/>
      <c r="AC24" s="129"/>
      <c r="AD24" s="132"/>
      <c r="AE24" s="132"/>
      <c r="AF24" s="132"/>
      <c r="AG24" s="132"/>
      <c r="AH24" s="113"/>
      <c r="AI24" s="113"/>
      <c r="AJ24" s="113"/>
      <c r="AK24" s="113"/>
      <c r="AL24" s="113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Z24" s="93"/>
      <c r="DA24" s="93"/>
      <c r="DB24" s="93"/>
      <c r="DC24" s="93"/>
      <c r="DD24" s="93"/>
      <c r="DE24" s="93"/>
      <c r="DF24" s="93"/>
      <c r="DG24" s="93"/>
      <c r="DH24" s="93"/>
      <c r="DI24" s="93"/>
    </row>
    <row r="25" spans="2:113" s="41" customFormat="1" ht="14.25" customHeight="1">
      <c r="B25" s="35"/>
      <c r="C25" s="46">
        <v>3</v>
      </c>
      <c r="D25" s="330"/>
      <c r="E25" s="131" t="s">
        <v>58</v>
      </c>
      <c r="F25" s="133"/>
      <c r="G25" s="53"/>
      <c r="H25" s="116"/>
      <c r="I25" s="116"/>
      <c r="J25" s="116"/>
      <c r="K25" s="116"/>
      <c r="L25" s="116"/>
      <c r="M25" s="116"/>
      <c r="N25" s="116"/>
      <c r="O25" s="116"/>
      <c r="P25" s="91"/>
      <c r="Q25" s="189" t="str">
        <f>B12</f>
        <v>ТАРГЕТИРОВАННАЯ РЕКЛАМА</v>
      </c>
      <c r="R25" s="143">
        <f>SUM(R12:R15)</f>
        <v>269608.10596626293</v>
      </c>
      <c r="S25" s="190">
        <f>R25/$R$27</f>
        <v>0.35031869321043979</v>
      </c>
      <c r="T25" s="52"/>
      <c r="U25" s="52"/>
      <c r="V25" s="52"/>
      <c r="W25" s="52"/>
      <c r="X25" s="52"/>
      <c r="Y25" s="52"/>
      <c r="Z25" s="52"/>
      <c r="AA25" s="52"/>
      <c r="AB25" s="26"/>
      <c r="AC25" s="134"/>
      <c r="AD25" s="135"/>
      <c r="AE25" s="135"/>
      <c r="AF25" s="135"/>
      <c r="AG25" s="135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R25" s="91"/>
      <c r="CZ25" s="93"/>
      <c r="DA25" s="93"/>
      <c r="DB25" s="93"/>
      <c r="DC25" s="93"/>
      <c r="DD25" s="93"/>
      <c r="DE25" s="93"/>
      <c r="DF25" s="93"/>
      <c r="DG25" s="93"/>
      <c r="DH25" s="93"/>
      <c r="DI25" s="93"/>
    </row>
    <row r="26" spans="2:113" s="41" customFormat="1" ht="13.5" customHeight="1">
      <c r="B26" s="35"/>
      <c r="C26" s="46">
        <v>4</v>
      </c>
      <c r="D26" s="330"/>
      <c r="E26" s="131" t="s">
        <v>59</v>
      </c>
      <c r="F26" s="136"/>
      <c r="G26" s="54"/>
      <c r="H26" s="116"/>
      <c r="I26" s="116"/>
      <c r="J26" s="116"/>
      <c r="K26" s="116"/>
      <c r="L26" s="116"/>
      <c r="M26" s="116"/>
      <c r="N26" s="116"/>
      <c r="O26" s="116"/>
      <c r="P26" s="91"/>
      <c r="Q26" s="189" t="str">
        <f>B16</f>
        <v>PROGRAMMATIC</v>
      </c>
      <c r="R26" s="143">
        <f>R16</f>
        <v>500000</v>
      </c>
      <c r="S26" s="190">
        <f t="shared" ref="S26:S27" si="19">R26/$R$27</f>
        <v>0.64968130678956015</v>
      </c>
      <c r="T26" s="116"/>
      <c r="U26" s="116"/>
      <c r="V26" s="52"/>
      <c r="W26" s="52"/>
      <c r="X26" s="52"/>
      <c r="Y26" s="52"/>
      <c r="Z26" s="52"/>
      <c r="AA26" s="52"/>
      <c r="AB26" s="137"/>
      <c r="AC26" s="137"/>
      <c r="AD26" s="138"/>
      <c r="AE26" s="138"/>
      <c r="AF26" s="138"/>
      <c r="AG26" s="138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Z26" s="93"/>
      <c r="DA26" s="93"/>
      <c r="DB26" s="93"/>
      <c r="DC26" s="93"/>
      <c r="DD26" s="93"/>
      <c r="DE26" s="93"/>
      <c r="DF26" s="93"/>
      <c r="DG26" s="93"/>
      <c r="DH26" s="93"/>
      <c r="DI26" s="93"/>
    </row>
    <row r="27" spans="2:113" s="41" customFormat="1" ht="13.5" customHeight="1">
      <c r="B27" s="35"/>
      <c r="C27" s="46">
        <v>5</v>
      </c>
      <c r="D27" s="330"/>
      <c r="E27" s="131" t="s">
        <v>60</v>
      </c>
      <c r="F27" s="136"/>
      <c r="G27" s="54"/>
      <c r="H27" s="116"/>
      <c r="I27" s="116"/>
      <c r="J27" s="116"/>
      <c r="K27" s="116"/>
      <c r="L27" s="116"/>
      <c r="M27" s="116"/>
      <c r="N27" s="116"/>
      <c r="O27" s="116"/>
      <c r="P27" s="91"/>
      <c r="Q27" s="189"/>
      <c r="R27" s="143">
        <f>SUM(R25:R26)</f>
        <v>769608.10596626299</v>
      </c>
      <c r="S27" s="190">
        <f t="shared" si="19"/>
        <v>1</v>
      </c>
      <c r="T27" s="116"/>
      <c r="U27" s="116"/>
      <c r="V27" s="52"/>
      <c r="W27" s="52"/>
      <c r="X27" s="52"/>
      <c r="Y27" s="52"/>
      <c r="Z27" s="52"/>
      <c r="AA27" s="52"/>
      <c r="AB27" s="137"/>
      <c r="AC27" s="137"/>
      <c r="AD27" s="138"/>
      <c r="AE27" s="138"/>
      <c r="AF27" s="138"/>
      <c r="AG27" s="138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Z27" s="93"/>
      <c r="DA27" s="93"/>
      <c r="DB27" s="93"/>
      <c r="DC27" s="93"/>
      <c r="DD27" s="93"/>
      <c r="DE27" s="93"/>
      <c r="DF27" s="93"/>
      <c r="DG27" s="93"/>
      <c r="DH27" s="93"/>
      <c r="DI27" s="93"/>
    </row>
    <row r="28" spans="2:113" s="41" customFormat="1" ht="12.75" customHeight="1">
      <c r="B28" s="35"/>
      <c r="C28" s="46">
        <v>6</v>
      </c>
      <c r="D28" s="330"/>
      <c r="E28" s="131" t="s">
        <v>73</v>
      </c>
      <c r="F28" s="136"/>
      <c r="G28" s="58"/>
      <c r="H28" s="116"/>
      <c r="I28" s="116"/>
      <c r="J28" s="116"/>
      <c r="K28" s="116"/>
      <c r="L28" s="116"/>
      <c r="M28" s="116"/>
      <c r="N28" s="139"/>
      <c r="O28" s="116"/>
      <c r="P28" s="91"/>
      <c r="Q28" s="189"/>
      <c r="R28" s="143"/>
      <c r="S28" s="190"/>
      <c r="T28" s="116"/>
      <c r="U28" s="116"/>
      <c r="V28" s="52"/>
      <c r="W28" s="52"/>
      <c r="X28" s="52"/>
      <c r="Y28" s="52"/>
      <c r="Z28" s="52"/>
      <c r="AA28" s="52"/>
      <c r="AB28" s="137"/>
      <c r="AC28" s="137"/>
      <c r="AD28" s="138"/>
      <c r="AE28" s="138"/>
      <c r="AF28" s="138"/>
      <c r="AG28" s="138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Z28" s="93"/>
      <c r="DA28" s="93"/>
      <c r="DB28" s="93"/>
      <c r="DC28" s="93"/>
      <c r="DD28" s="93"/>
      <c r="DE28" s="93"/>
      <c r="DF28" s="93"/>
      <c r="DG28" s="93"/>
      <c r="DH28" s="93"/>
      <c r="DI28" s="93"/>
    </row>
    <row r="29" spans="2:113" s="41" customFormat="1" ht="12.75" customHeight="1">
      <c r="B29" s="35"/>
      <c r="C29" s="46"/>
      <c r="D29" s="330"/>
      <c r="E29" s="131" t="s">
        <v>74</v>
      </c>
      <c r="F29" s="136"/>
      <c r="G29" s="58"/>
      <c r="H29" s="116"/>
      <c r="I29" s="116"/>
      <c r="J29" s="116"/>
      <c r="K29" s="116"/>
      <c r="L29" s="116"/>
      <c r="M29" s="116"/>
      <c r="N29" s="139"/>
      <c r="O29" s="116"/>
      <c r="P29" s="91"/>
      <c r="Q29" s="189"/>
      <c r="R29" s="143"/>
      <c r="S29" s="196"/>
      <c r="T29" s="116"/>
      <c r="U29" s="116"/>
      <c r="V29" s="52"/>
      <c r="W29" s="52"/>
      <c r="X29" s="52"/>
      <c r="Y29" s="52"/>
      <c r="Z29" s="52"/>
      <c r="AA29" s="52"/>
      <c r="AB29" s="137"/>
      <c r="AC29" s="137"/>
      <c r="AD29" s="138"/>
      <c r="AE29" s="138"/>
      <c r="AF29" s="138"/>
      <c r="AG29" s="138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Z29" s="93"/>
      <c r="DA29" s="93"/>
      <c r="DB29" s="93"/>
      <c r="DC29" s="93"/>
      <c r="DD29" s="93"/>
      <c r="DE29" s="93"/>
      <c r="DF29" s="93"/>
      <c r="DG29" s="93"/>
      <c r="DH29" s="93"/>
      <c r="DI29" s="93"/>
    </row>
    <row r="30" spans="2:113" s="41" customFormat="1" ht="12.75" customHeight="1">
      <c r="B30" s="35"/>
      <c r="C30" s="46">
        <v>7</v>
      </c>
      <c r="D30" s="330"/>
      <c r="E30" s="131" t="s">
        <v>61</v>
      </c>
      <c r="F30" s="136"/>
      <c r="G30" s="58"/>
      <c r="H30" s="116"/>
      <c r="I30" s="116"/>
      <c r="J30" s="116"/>
      <c r="K30" s="116"/>
      <c r="L30" s="116"/>
      <c r="M30" s="116"/>
      <c r="N30" s="140"/>
      <c r="O30" s="61"/>
      <c r="P30" s="91"/>
      <c r="Q30" s="91"/>
      <c r="R30" s="143"/>
      <c r="S30" s="190"/>
      <c r="T30" s="116"/>
      <c r="U30" s="116"/>
      <c r="V30" s="141"/>
      <c r="W30" s="141"/>
      <c r="X30" s="141"/>
      <c r="Y30" s="141"/>
      <c r="Z30" s="141"/>
      <c r="AA30" s="141"/>
      <c r="AB30" s="137"/>
      <c r="AC30" s="137"/>
      <c r="AD30" s="138"/>
      <c r="AE30" s="138"/>
      <c r="AF30" s="138"/>
      <c r="AG30" s="138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113"/>
      <c r="CL30" s="113"/>
      <c r="CM30" s="113"/>
      <c r="CN30" s="113"/>
      <c r="CO30" s="113"/>
      <c r="CP30" s="113"/>
      <c r="CZ30" s="93"/>
      <c r="DA30" s="93"/>
      <c r="DB30" s="93"/>
      <c r="DC30" s="93"/>
      <c r="DD30" s="93"/>
      <c r="DE30" s="93"/>
      <c r="DF30" s="93"/>
      <c r="DG30" s="93"/>
      <c r="DH30" s="93"/>
      <c r="DI30" s="93"/>
    </row>
    <row r="31" spans="2:113" s="41" customFormat="1" ht="12.75" customHeight="1">
      <c r="B31" s="35"/>
      <c r="C31" s="46">
        <v>8</v>
      </c>
      <c r="D31" s="330"/>
      <c r="E31" s="131" t="s">
        <v>62</v>
      </c>
      <c r="F31" s="63"/>
      <c r="G31" s="64"/>
      <c r="H31" s="46"/>
      <c r="I31" s="63"/>
      <c r="J31" s="65"/>
      <c r="K31" s="65"/>
      <c r="L31" s="65"/>
      <c r="M31" s="65"/>
      <c r="N31" s="91"/>
      <c r="O31" s="91"/>
      <c r="P31" s="91"/>
      <c r="Q31" s="91"/>
      <c r="R31" s="195">
        <f>R27-R17</f>
        <v>0</v>
      </c>
      <c r="S31" s="91"/>
      <c r="T31" s="137"/>
      <c r="U31" s="137"/>
      <c r="V31" s="141"/>
      <c r="W31" s="141"/>
      <c r="X31" s="141"/>
      <c r="Y31" s="141"/>
      <c r="Z31" s="141"/>
      <c r="AA31" s="141"/>
      <c r="AB31" s="137"/>
      <c r="AC31" s="137"/>
      <c r="AD31" s="91"/>
      <c r="AE31" s="91"/>
      <c r="AF31" s="91"/>
      <c r="AG31" s="91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Z31" s="93"/>
      <c r="DA31" s="93"/>
      <c r="DB31" s="93"/>
      <c r="DC31" s="93"/>
      <c r="DD31" s="93"/>
      <c r="DE31" s="93"/>
      <c r="DF31" s="93"/>
      <c r="DG31" s="93"/>
      <c r="DH31" s="93"/>
      <c r="DI31" s="93"/>
    </row>
    <row r="32" spans="2:113" s="41" customFormat="1" ht="12.75" customHeight="1">
      <c r="B32" s="35"/>
      <c r="C32" s="46">
        <v>9</v>
      </c>
      <c r="D32" s="330"/>
      <c r="E32" s="66" t="s">
        <v>63</v>
      </c>
      <c r="F32" s="91"/>
      <c r="G32" s="329"/>
      <c r="H32" s="91"/>
      <c r="I32" s="91"/>
      <c r="J32" s="91"/>
      <c r="K32" s="91"/>
      <c r="L32" s="91"/>
      <c r="M32" s="91"/>
      <c r="N32" s="61"/>
      <c r="O32" s="91"/>
      <c r="P32" s="91"/>
      <c r="Q32" s="91"/>
      <c r="R32" s="193" t="b">
        <f>IFERROR(R31=0,)</f>
        <v>1</v>
      </c>
      <c r="S32" s="91"/>
      <c r="T32" s="137"/>
      <c r="U32" s="137"/>
      <c r="V32" s="141"/>
      <c r="W32" s="141"/>
      <c r="X32" s="141"/>
      <c r="Y32" s="141"/>
      <c r="Z32" s="141"/>
      <c r="AA32" s="141"/>
      <c r="AB32" s="137"/>
      <c r="AC32" s="137"/>
      <c r="AD32" s="91"/>
      <c r="AE32" s="91"/>
      <c r="AF32" s="91"/>
      <c r="AG32" s="91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  <c r="BA32" s="142"/>
      <c r="BB32" s="142"/>
      <c r="BC32" s="142"/>
      <c r="BD32" s="142"/>
      <c r="BE32" s="142"/>
      <c r="BF32" s="142"/>
      <c r="BG32" s="142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2"/>
      <c r="BU32" s="142"/>
      <c r="BV32" s="142"/>
      <c r="BW32" s="142"/>
      <c r="BX32" s="142"/>
      <c r="BY32" s="142"/>
      <c r="BZ32" s="142"/>
      <c r="CA32" s="142"/>
      <c r="CB32" s="142"/>
      <c r="CC32" s="142"/>
      <c r="CD32" s="142"/>
      <c r="CE32" s="142"/>
      <c r="CF32" s="142"/>
      <c r="CG32" s="142"/>
      <c r="CH32" s="142"/>
      <c r="CI32" s="142"/>
      <c r="CJ32" s="142"/>
      <c r="CK32" s="142"/>
      <c r="CL32" s="142"/>
      <c r="CM32" s="142"/>
      <c r="CN32" s="142"/>
      <c r="CO32" s="142"/>
      <c r="CP32" s="142"/>
      <c r="CQ32" s="61"/>
      <c r="CZ32" s="93"/>
      <c r="DA32" s="93"/>
      <c r="DB32" s="93"/>
      <c r="DC32" s="93"/>
      <c r="DD32" s="93"/>
      <c r="DE32" s="93"/>
      <c r="DF32" s="93"/>
      <c r="DG32" s="93"/>
      <c r="DH32" s="93"/>
      <c r="DI32" s="93"/>
    </row>
    <row r="33" spans="2:117" s="61" customFormat="1" ht="12.75" customHeight="1">
      <c r="B33" s="35"/>
      <c r="C33" s="46">
        <v>10</v>
      </c>
      <c r="D33" s="330"/>
      <c r="E33" s="131" t="s">
        <v>64</v>
      </c>
      <c r="G33" s="68"/>
      <c r="N33" s="91"/>
      <c r="O33" s="91"/>
      <c r="P33" s="91"/>
      <c r="Q33" s="91"/>
      <c r="R33" s="91"/>
      <c r="S33" s="91"/>
      <c r="T33" s="137"/>
      <c r="U33" s="137"/>
      <c r="V33" s="141"/>
      <c r="W33" s="141"/>
      <c r="X33" s="141"/>
      <c r="Y33" s="141"/>
      <c r="Z33" s="141"/>
      <c r="AA33" s="141"/>
      <c r="AC33" s="91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41"/>
      <c r="CR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</row>
    <row r="34" spans="2:117" s="41" customFormat="1" ht="12.75" customHeight="1">
      <c r="B34" s="35"/>
      <c r="C34" s="46">
        <v>11</v>
      </c>
      <c r="D34" s="330"/>
      <c r="E34" s="131" t="s">
        <v>65</v>
      </c>
      <c r="F34" s="91"/>
      <c r="G34" s="329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143"/>
      <c r="S34" s="91"/>
      <c r="T34" s="137"/>
      <c r="U34" s="137"/>
      <c r="V34" s="91"/>
      <c r="W34" s="91"/>
      <c r="X34" s="91"/>
      <c r="Y34" s="91"/>
      <c r="Z34" s="91"/>
      <c r="AA34" s="91"/>
      <c r="AB34" s="91"/>
      <c r="AC34" s="91"/>
      <c r="AD34" s="144"/>
      <c r="AE34" s="144"/>
      <c r="AF34" s="144"/>
      <c r="AG34" s="144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</row>
    <row r="35" spans="2:117" s="41" customFormat="1" ht="12.75" customHeight="1">
      <c r="B35" s="35"/>
      <c r="C35" s="46">
        <v>12</v>
      </c>
      <c r="D35" s="330"/>
      <c r="E35" s="131" t="s">
        <v>66</v>
      </c>
      <c r="F35" s="91"/>
      <c r="G35" s="329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143"/>
      <c r="S35" s="91"/>
      <c r="T35" s="137"/>
      <c r="U35" s="137"/>
      <c r="V35" s="91"/>
      <c r="W35" s="91"/>
      <c r="X35" s="91"/>
      <c r="Y35" s="91"/>
      <c r="Z35" s="91"/>
      <c r="AA35" s="91"/>
      <c r="AB35" s="91"/>
      <c r="AC35" s="91"/>
      <c r="AD35" s="144"/>
      <c r="AE35" s="144"/>
      <c r="AF35" s="144"/>
      <c r="AG35" s="144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</row>
    <row r="36" spans="2:117" s="41" customFormat="1" ht="12.75" customHeight="1">
      <c r="B36" s="35"/>
      <c r="C36" s="46">
        <v>13</v>
      </c>
      <c r="D36" s="330"/>
      <c r="E36" s="131" t="s">
        <v>67</v>
      </c>
      <c r="F36" s="91"/>
      <c r="G36" s="329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143"/>
      <c r="S36" s="91"/>
      <c r="T36" s="137"/>
      <c r="U36" s="137"/>
      <c r="V36" s="91"/>
      <c r="W36" s="91"/>
      <c r="X36" s="91"/>
      <c r="Y36" s="91"/>
      <c r="Z36" s="91"/>
      <c r="AA36" s="91"/>
      <c r="AB36" s="91"/>
      <c r="AC36" s="91"/>
      <c r="AD36" s="144"/>
      <c r="AE36" s="144"/>
      <c r="AF36" s="144"/>
      <c r="AG36" s="144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13"/>
      <c r="CM36" s="113"/>
      <c r="CN36" s="113"/>
      <c r="CO36" s="113"/>
      <c r="CP36" s="113"/>
    </row>
    <row r="37" spans="2:117" s="41" customFormat="1" ht="12.75" customHeight="1">
      <c r="B37" s="35"/>
      <c r="C37" s="46">
        <v>14</v>
      </c>
      <c r="D37" s="330"/>
      <c r="E37" s="131" t="s">
        <v>121</v>
      </c>
      <c r="F37" s="91"/>
      <c r="G37" s="329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368"/>
      <c r="S37" s="91"/>
      <c r="T37" s="137"/>
      <c r="U37" s="137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113"/>
      <c r="CL37" s="113"/>
      <c r="CM37" s="113"/>
      <c r="CN37" s="113"/>
      <c r="CO37" s="113"/>
      <c r="CP37" s="113"/>
    </row>
    <row r="38" spans="2:117" s="41" customFormat="1" ht="12.75" customHeight="1">
      <c r="B38" s="35"/>
      <c r="F38" s="91"/>
      <c r="G38" s="329"/>
      <c r="H38" s="91"/>
      <c r="I38" s="91"/>
      <c r="J38" s="91"/>
      <c r="K38" s="91"/>
      <c r="L38" s="91"/>
      <c r="M38" s="91"/>
      <c r="N38" s="91"/>
      <c r="O38" s="91"/>
      <c r="P38" s="91"/>
      <c r="Q38" s="145"/>
      <c r="R38" s="116"/>
      <c r="S38" s="61"/>
      <c r="T38" s="137"/>
      <c r="U38" s="137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1"/>
    </row>
    <row r="39" spans="2:117" s="41" customFormat="1" ht="12.75" customHeight="1">
      <c r="B39" s="35"/>
      <c r="F39" s="91"/>
      <c r="G39" s="329"/>
      <c r="H39" s="91"/>
      <c r="I39" s="91"/>
      <c r="J39" s="91"/>
      <c r="K39" s="91"/>
      <c r="L39" s="91"/>
      <c r="M39" s="91"/>
      <c r="N39" s="91"/>
      <c r="O39" s="91"/>
      <c r="T39" s="137"/>
      <c r="U39" s="137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1"/>
    </row>
    <row r="40" spans="2:117" s="41" customFormat="1" ht="12.75" customHeight="1">
      <c r="B40" s="35"/>
      <c r="F40" s="91"/>
      <c r="G40" s="329"/>
      <c r="H40" s="91"/>
      <c r="I40" s="91"/>
      <c r="J40" s="91"/>
      <c r="K40" s="91"/>
      <c r="L40" s="91"/>
      <c r="M40" s="91"/>
      <c r="N40" s="91"/>
      <c r="O40" s="91"/>
      <c r="T40" s="72"/>
      <c r="U40" s="72"/>
      <c r="V40" s="146"/>
      <c r="W40" s="146"/>
      <c r="X40" s="146"/>
      <c r="Y40" s="146"/>
      <c r="Z40" s="146"/>
      <c r="AA40" s="146"/>
      <c r="AB40" s="74"/>
      <c r="AC40" s="91"/>
      <c r="AD40" s="91"/>
      <c r="AE40" s="91"/>
      <c r="AF40" s="91"/>
      <c r="AG40" s="91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1"/>
    </row>
    <row r="41" spans="2:117" s="41" customFormat="1" ht="12.75" customHeight="1">
      <c r="B41" s="35"/>
      <c r="C41" s="46"/>
      <c r="D41" s="131"/>
      <c r="E41" s="75"/>
      <c r="F41" s="91"/>
      <c r="G41" s="329"/>
      <c r="H41" s="91"/>
      <c r="I41" s="91"/>
      <c r="J41" s="91"/>
      <c r="K41" s="91"/>
      <c r="L41" s="91"/>
      <c r="M41" s="91"/>
      <c r="N41" s="91"/>
      <c r="O41" s="91"/>
      <c r="T41" s="137"/>
      <c r="U41" s="137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92"/>
      <c r="BV41" s="92"/>
      <c r="BW41" s="92"/>
      <c r="BX41" s="92"/>
      <c r="BY41" s="92"/>
      <c r="BZ41" s="92"/>
      <c r="CA41" s="92"/>
      <c r="CB41" s="92"/>
      <c r="CC41" s="92"/>
      <c r="CD41" s="92"/>
      <c r="CE41" s="92"/>
      <c r="CF41" s="92"/>
      <c r="CG41" s="92"/>
      <c r="CH41" s="92"/>
      <c r="CI41" s="92"/>
      <c r="CJ41" s="92"/>
      <c r="CK41" s="92"/>
      <c r="CL41" s="92"/>
      <c r="CM41" s="92"/>
      <c r="CN41" s="92"/>
      <c r="CO41" s="92"/>
      <c r="CP41" s="92"/>
      <c r="CQ41" s="91"/>
    </row>
    <row r="42" spans="2:117" ht="13.5" customHeight="1">
      <c r="E42" s="76"/>
      <c r="F42" s="329"/>
      <c r="H42" s="329"/>
      <c r="I42" s="146"/>
      <c r="J42" s="329"/>
      <c r="K42" s="147"/>
      <c r="L42" s="146"/>
      <c r="M42" s="74"/>
      <c r="N42" s="329"/>
      <c r="O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29"/>
      <c r="AD42" s="329"/>
      <c r="AE42" s="329"/>
      <c r="AF42" s="329"/>
      <c r="AG42" s="329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  <c r="BW42" s="115"/>
      <c r="BX42" s="115"/>
      <c r="BY42" s="115"/>
      <c r="BZ42" s="115"/>
      <c r="CA42" s="115"/>
      <c r="CB42" s="115"/>
      <c r="CC42" s="115"/>
      <c r="CD42" s="115"/>
      <c r="CE42" s="115"/>
      <c r="CF42" s="115"/>
      <c r="CG42" s="115"/>
      <c r="CH42" s="115"/>
      <c r="CI42" s="115"/>
      <c r="CJ42" s="115"/>
      <c r="CK42" s="115"/>
      <c r="CL42" s="115"/>
      <c r="CM42" s="115"/>
      <c r="CN42" s="115"/>
      <c r="CO42" s="115"/>
      <c r="CP42" s="115"/>
      <c r="CQ42" s="329"/>
      <c r="CR42" s="329"/>
      <c r="CS42" s="329"/>
      <c r="CT42" s="329"/>
      <c r="CU42" s="329"/>
      <c r="CV42" s="329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</row>
    <row r="43" spans="2:117" ht="13.5" customHeight="1">
      <c r="F43" s="329"/>
      <c r="H43" s="329"/>
      <c r="I43" s="329"/>
      <c r="J43" s="329"/>
      <c r="K43" s="329"/>
      <c r="L43" s="329"/>
      <c r="M43" s="329"/>
      <c r="N43" s="329"/>
      <c r="O43" s="329"/>
      <c r="T43" s="148"/>
      <c r="U43" s="148"/>
      <c r="V43" s="149"/>
      <c r="W43" s="149"/>
      <c r="X43" s="149"/>
      <c r="Y43" s="149"/>
      <c r="Z43" s="149"/>
      <c r="AA43" s="149"/>
      <c r="AB43" s="329"/>
      <c r="AC43" s="329"/>
      <c r="AD43" s="329"/>
      <c r="AE43" s="329"/>
      <c r="AF43" s="329"/>
      <c r="AG43" s="329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  <c r="BW43" s="115"/>
      <c r="BX43" s="115"/>
      <c r="BY43" s="115"/>
      <c r="BZ43" s="115"/>
      <c r="CA43" s="115"/>
      <c r="CB43" s="115"/>
      <c r="CC43" s="115"/>
      <c r="CD43" s="115"/>
      <c r="CE43" s="115"/>
      <c r="CF43" s="115"/>
      <c r="CG43" s="115"/>
      <c r="CH43" s="115"/>
      <c r="CI43" s="115"/>
      <c r="CJ43" s="115"/>
      <c r="CK43" s="115"/>
      <c r="CL43" s="115"/>
      <c r="CM43" s="115"/>
      <c r="CN43" s="115"/>
      <c r="CO43" s="115"/>
      <c r="CP43" s="115"/>
      <c r="CQ43" s="329"/>
      <c r="CR43" s="329"/>
      <c r="CS43" s="329"/>
      <c r="CT43" s="329"/>
      <c r="CU43" s="329"/>
      <c r="CV43" s="329"/>
      <c r="CW43" s="329"/>
      <c r="CX43" s="329"/>
      <c r="CY43" s="329"/>
      <c r="CZ43" s="93"/>
      <c r="DA43" s="93"/>
      <c r="DB43" s="93"/>
      <c r="DC43" s="93"/>
      <c r="DD43" s="93"/>
      <c r="DE43" s="93"/>
      <c r="DF43" s="93"/>
      <c r="DG43" s="93"/>
      <c r="DH43" s="93"/>
      <c r="DI43" s="93"/>
    </row>
    <row r="44" spans="2:117" ht="13.5" customHeight="1">
      <c r="E44" s="76"/>
      <c r="F44" s="329"/>
      <c r="H44" s="329"/>
      <c r="I44" s="329"/>
      <c r="J44" s="329"/>
      <c r="K44" s="147"/>
      <c r="L44" s="150"/>
      <c r="M44" s="80"/>
      <c r="N44" s="329"/>
      <c r="O44" s="329"/>
      <c r="Q44" s="329"/>
      <c r="S44" s="329"/>
      <c r="T44" s="81">
        <v>0.11250404566260058</v>
      </c>
      <c r="U44" s="81"/>
      <c r="V44" s="329"/>
      <c r="W44" s="329"/>
      <c r="X44" s="329"/>
      <c r="Y44" s="329"/>
      <c r="Z44" s="329"/>
      <c r="AA44" s="329"/>
      <c r="AB44" s="329"/>
      <c r="AC44" s="329"/>
      <c r="AD44" s="329"/>
      <c r="AE44" s="329"/>
      <c r="AF44" s="329"/>
      <c r="AG44" s="329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  <c r="BW44" s="115"/>
      <c r="BX44" s="115"/>
      <c r="BY44" s="115"/>
      <c r="BZ44" s="115"/>
      <c r="CA44" s="115"/>
      <c r="CB44" s="115"/>
      <c r="CC44" s="115"/>
      <c r="CD44" s="115"/>
      <c r="CE44" s="115"/>
      <c r="CF44" s="115"/>
      <c r="CG44" s="115"/>
      <c r="CH44" s="115"/>
      <c r="CI44" s="115"/>
      <c r="CJ44" s="115"/>
      <c r="CK44" s="115"/>
      <c r="CL44" s="115"/>
      <c r="CM44" s="115"/>
      <c r="CN44" s="115"/>
      <c r="CO44" s="115"/>
      <c r="CP44" s="115"/>
      <c r="CQ44" s="329"/>
      <c r="CR44" s="329"/>
      <c r="CS44" s="329"/>
      <c r="CT44" s="329"/>
      <c r="CU44" s="329"/>
      <c r="CV44" s="329"/>
      <c r="CW44" s="329"/>
      <c r="CX44" s="329"/>
      <c r="CY44" s="329"/>
      <c r="CZ44" s="93"/>
      <c r="DA44" s="93"/>
      <c r="DB44" s="93"/>
      <c r="DC44" s="93"/>
      <c r="DD44" s="93"/>
      <c r="DE44" s="93"/>
      <c r="DF44" s="93"/>
      <c r="DG44" s="93"/>
      <c r="DH44" s="93"/>
      <c r="DI44" s="93"/>
    </row>
    <row r="45" spans="2:117" ht="13.5" customHeight="1">
      <c r="E45" s="76"/>
      <c r="F45" s="329"/>
      <c r="H45" s="329"/>
      <c r="I45" s="329"/>
      <c r="J45" s="329"/>
      <c r="K45" s="147"/>
      <c r="L45" s="150"/>
      <c r="M45" s="80"/>
      <c r="N45" s="329"/>
      <c r="O45" s="329"/>
      <c r="T45" s="81">
        <v>0.15091251121219593</v>
      </c>
      <c r="U45" s="81"/>
      <c r="V45" s="329"/>
      <c r="W45" s="329"/>
      <c r="X45" s="329"/>
      <c r="Y45" s="329"/>
      <c r="Z45" s="329"/>
      <c r="AA45" s="329"/>
      <c r="AB45" s="329"/>
      <c r="AC45" s="329"/>
      <c r="AD45" s="329"/>
      <c r="AE45" s="329"/>
      <c r="AF45" s="329"/>
      <c r="AG45" s="329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  <c r="BW45" s="115"/>
      <c r="BX45" s="115"/>
      <c r="BY45" s="115"/>
      <c r="BZ45" s="115"/>
      <c r="CA45" s="115"/>
      <c r="CB45" s="115"/>
      <c r="CC45" s="115"/>
      <c r="CD45" s="115"/>
      <c r="CE45" s="115"/>
      <c r="CF45" s="115"/>
      <c r="CG45" s="115"/>
      <c r="CH45" s="115"/>
      <c r="CI45" s="115"/>
      <c r="CJ45" s="115"/>
      <c r="CK45" s="115"/>
      <c r="CL45" s="115"/>
      <c r="CM45" s="115"/>
      <c r="CN45" s="115"/>
      <c r="CO45" s="115"/>
      <c r="CP45" s="115"/>
      <c r="CQ45" s="329"/>
      <c r="CR45" s="329"/>
      <c r="CS45" s="329"/>
      <c r="CT45" s="329"/>
      <c r="CU45" s="329"/>
      <c r="CV45" s="329"/>
      <c r="CW45" s="329"/>
      <c r="CX45" s="329"/>
      <c r="CY45" s="329"/>
      <c r="CZ45" s="93"/>
      <c r="DA45" s="93"/>
      <c r="DB45" s="93"/>
      <c r="DC45" s="93"/>
      <c r="DD45" s="93"/>
      <c r="DE45" s="93"/>
      <c r="DF45" s="93"/>
      <c r="DG45" s="93"/>
      <c r="DH45" s="93"/>
      <c r="DI45" s="93"/>
    </row>
    <row r="46" spans="2:117" ht="13.5" customHeight="1">
      <c r="E46" s="76"/>
      <c r="F46" s="329"/>
      <c r="H46" s="329"/>
      <c r="I46" s="329"/>
      <c r="J46" s="329"/>
      <c r="K46" s="147"/>
      <c r="L46" s="150"/>
      <c r="M46" s="80"/>
      <c r="N46" s="329"/>
      <c r="O46" s="329"/>
      <c r="P46" s="82"/>
      <c r="S46" s="72"/>
      <c r="T46" s="81">
        <v>0.40072463117223722</v>
      </c>
      <c r="U46" s="81"/>
      <c r="V46" s="329"/>
      <c r="W46" s="329"/>
      <c r="X46" s="329"/>
      <c r="Y46" s="329"/>
      <c r="Z46" s="329"/>
      <c r="AA46" s="329"/>
      <c r="AB46" s="329"/>
      <c r="AC46" s="329"/>
      <c r="AD46" s="329"/>
      <c r="AE46" s="329"/>
      <c r="AF46" s="329"/>
      <c r="AG46" s="329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15"/>
      <c r="CF46" s="115"/>
      <c r="CG46" s="115"/>
      <c r="CH46" s="115"/>
      <c r="CI46" s="115"/>
      <c r="CJ46" s="115"/>
      <c r="CK46" s="115"/>
      <c r="CL46" s="115"/>
      <c r="CM46" s="115"/>
      <c r="CN46" s="115"/>
      <c r="CO46" s="115"/>
      <c r="CP46" s="115"/>
      <c r="CQ46" s="329"/>
      <c r="CR46" s="329"/>
      <c r="CS46" s="329"/>
      <c r="CT46" s="329"/>
      <c r="CU46" s="329"/>
      <c r="CV46" s="329"/>
      <c r="CW46" s="329"/>
      <c r="CX46" s="329"/>
      <c r="CY46" s="329"/>
      <c r="CZ46" s="93"/>
      <c r="DA46" s="93"/>
      <c r="DB46" s="93"/>
      <c r="DC46" s="93"/>
      <c r="DD46" s="93"/>
      <c r="DE46" s="93"/>
      <c r="DF46" s="93"/>
      <c r="DG46" s="93"/>
      <c r="DH46" s="93"/>
      <c r="DI46" s="93"/>
    </row>
    <row r="47" spans="2:117">
      <c r="Q47" s="147"/>
      <c r="T47" s="35"/>
      <c r="U47" s="35"/>
    </row>
    <row r="48" spans="2:117" ht="13.5" customHeight="1">
      <c r="E48" s="329"/>
      <c r="F48" s="329"/>
      <c r="H48" s="329"/>
      <c r="I48" s="329"/>
      <c r="J48" s="329"/>
      <c r="K48" s="329"/>
      <c r="L48" s="150"/>
      <c r="M48" s="151"/>
      <c r="N48" s="329"/>
      <c r="O48" s="329"/>
      <c r="P48" s="329"/>
      <c r="Q48" s="415"/>
      <c r="R48" s="415"/>
      <c r="S48" s="152"/>
      <c r="T48" s="153"/>
      <c r="U48" s="153"/>
      <c r="V48" s="329"/>
      <c r="W48" s="329"/>
      <c r="X48" s="329"/>
      <c r="Y48" s="329"/>
      <c r="Z48" s="329"/>
      <c r="AA48" s="329"/>
      <c r="AB48" s="329"/>
      <c r="AC48" s="329"/>
      <c r="AD48" s="329"/>
      <c r="AE48" s="329"/>
      <c r="AF48" s="329"/>
      <c r="AG48" s="329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  <c r="BW48" s="115"/>
      <c r="BX48" s="115"/>
      <c r="BY48" s="115"/>
      <c r="BZ48" s="115"/>
      <c r="CA48" s="115"/>
      <c r="CB48" s="115"/>
      <c r="CC48" s="115"/>
      <c r="CD48" s="115"/>
      <c r="CE48" s="115"/>
      <c r="CF48" s="115"/>
      <c r="CG48" s="115"/>
      <c r="CH48" s="115"/>
      <c r="CI48" s="115"/>
      <c r="CJ48" s="115"/>
      <c r="CK48" s="115"/>
      <c r="CL48" s="115"/>
      <c r="CM48" s="115"/>
      <c r="CN48" s="115"/>
      <c r="CO48" s="115"/>
      <c r="CP48" s="115"/>
      <c r="CQ48" s="329"/>
      <c r="CR48" s="329"/>
      <c r="CS48" s="329"/>
      <c r="CT48" s="329"/>
      <c r="CU48" s="329"/>
      <c r="CV48" s="329"/>
      <c r="CW48" s="329"/>
      <c r="CX48" s="329"/>
      <c r="CY48" s="329"/>
      <c r="CZ48" s="93"/>
      <c r="DA48" s="93"/>
      <c r="DB48" s="93"/>
      <c r="DC48" s="93"/>
      <c r="DD48" s="93"/>
      <c r="DE48" s="93"/>
      <c r="DF48" s="93"/>
      <c r="DG48" s="93"/>
      <c r="DH48" s="93"/>
      <c r="DI48" s="93"/>
    </row>
    <row r="49" spans="5:113" ht="13.5" customHeight="1">
      <c r="E49" s="329"/>
      <c r="F49" s="329"/>
      <c r="H49" s="329"/>
      <c r="I49" s="329"/>
      <c r="J49" s="329"/>
      <c r="K49" s="329"/>
      <c r="L49" s="150"/>
      <c r="M49" s="329"/>
      <c r="N49" s="329"/>
      <c r="O49" s="329"/>
      <c r="P49" s="329"/>
      <c r="Q49" s="415"/>
      <c r="R49" s="415"/>
      <c r="S49" s="152"/>
      <c r="T49" s="153"/>
      <c r="U49" s="153"/>
      <c r="V49" s="329"/>
      <c r="W49" s="329"/>
      <c r="X49" s="329"/>
      <c r="Y49" s="329"/>
      <c r="Z49" s="329"/>
      <c r="AA49" s="329"/>
      <c r="AB49" s="329"/>
      <c r="AC49" s="329"/>
      <c r="AD49" s="329"/>
      <c r="AE49" s="329"/>
      <c r="AF49" s="329"/>
      <c r="AG49" s="329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  <c r="BW49" s="115"/>
      <c r="BX49" s="115"/>
      <c r="BY49" s="115"/>
      <c r="BZ49" s="115"/>
      <c r="CA49" s="115"/>
      <c r="CB49" s="115"/>
      <c r="CC49" s="115"/>
      <c r="CD49" s="115"/>
      <c r="CE49" s="115"/>
      <c r="CF49" s="115"/>
      <c r="CG49" s="115"/>
      <c r="CH49" s="115"/>
      <c r="CI49" s="115"/>
      <c r="CJ49" s="115"/>
      <c r="CK49" s="115"/>
      <c r="CL49" s="115"/>
      <c r="CM49" s="115"/>
      <c r="CN49" s="115"/>
      <c r="CO49" s="115"/>
      <c r="CP49" s="115"/>
      <c r="CQ49" s="329"/>
      <c r="CR49" s="329"/>
      <c r="CS49" s="329"/>
      <c r="CT49" s="329"/>
      <c r="CU49" s="329"/>
      <c r="CV49" s="329"/>
      <c r="CW49" s="329"/>
      <c r="CX49" s="329"/>
      <c r="CY49" s="329"/>
      <c r="CZ49" s="93"/>
      <c r="DA49" s="93"/>
      <c r="DB49" s="93"/>
      <c r="DC49" s="93"/>
      <c r="DD49" s="93"/>
      <c r="DE49" s="93"/>
      <c r="DF49" s="93"/>
      <c r="DG49" s="93"/>
      <c r="DH49" s="93"/>
      <c r="DI49" s="93"/>
    </row>
    <row r="50" spans="5:113" ht="13.5" customHeight="1">
      <c r="E50" s="329"/>
      <c r="F50" s="329"/>
      <c r="H50" s="329"/>
      <c r="I50" s="329"/>
      <c r="J50" s="329"/>
      <c r="K50" s="329"/>
      <c r="L50" s="329"/>
      <c r="M50" s="329"/>
      <c r="N50" s="329"/>
      <c r="O50" s="329"/>
      <c r="P50" s="329"/>
      <c r="Q50" s="415"/>
      <c r="R50" s="415"/>
      <c r="S50" s="152"/>
      <c r="T50" s="153"/>
      <c r="U50" s="153"/>
      <c r="V50" s="329"/>
      <c r="W50" s="329"/>
      <c r="X50" s="329"/>
      <c r="Y50" s="329"/>
      <c r="Z50" s="329"/>
      <c r="AA50" s="329"/>
      <c r="AB50" s="329"/>
      <c r="AC50" s="329"/>
      <c r="AD50" s="329"/>
      <c r="AE50" s="329"/>
      <c r="AF50" s="329"/>
      <c r="AG50" s="329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  <c r="BW50" s="115"/>
      <c r="BX50" s="115"/>
      <c r="BY50" s="115"/>
      <c r="BZ50" s="115"/>
      <c r="CA50" s="115"/>
      <c r="CB50" s="115"/>
      <c r="CC50" s="115"/>
      <c r="CD50" s="115"/>
      <c r="CE50" s="115"/>
      <c r="CF50" s="115"/>
      <c r="CG50" s="115"/>
      <c r="CH50" s="115"/>
      <c r="CI50" s="115"/>
      <c r="CJ50" s="115"/>
      <c r="CK50" s="115"/>
      <c r="CL50" s="115"/>
      <c r="CM50" s="115"/>
      <c r="CN50" s="115"/>
      <c r="CO50" s="115"/>
      <c r="CP50" s="115"/>
      <c r="CQ50" s="329"/>
      <c r="CR50" s="329"/>
      <c r="CS50" s="329"/>
      <c r="CT50" s="329"/>
      <c r="CU50" s="329"/>
      <c r="CV50" s="329"/>
      <c r="CW50" s="329"/>
      <c r="CX50" s="329"/>
      <c r="CY50" s="329"/>
      <c r="CZ50" s="93"/>
      <c r="DA50" s="93"/>
      <c r="DB50" s="93"/>
      <c r="DC50" s="93"/>
      <c r="DD50" s="93"/>
      <c r="DE50" s="93"/>
      <c r="DF50" s="93"/>
      <c r="DG50" s="93"/>
      <c r="DH50" s="93"/>
      <c r="DI50" s="93"/>
    </row>
    <row r="51" spans="5:113" ht="13.5" customHeight="1">
      <c r="E51" s="329"/>
      <c r="F51" s="329"/>
      <c r="H51" s="329"/>
      <c r="I51" s="329"/>
      <c r="J51" s="329"/>
      <c r="K51" s="329"/>
      <c r="L51" s="329"/>
      <c r="M51" s="329"/>
      <c r="N51" s="329"/>
      <c r="O51" s="329"/>
      <c r="P51" s="329"/>
      <c r="Q51" s="415"/>
      <c r="R51" s="415"/>
      <c r="S51" s="152"/>
      <c r="T51" s="153"/>
      <c r="U51" s="153"/>
      <c r="V51" s="329"/>
      <c r="W51" s="329"/>
      <c r="X51" s="329"/>
      <c r="Y51" s="329"/>
      <c r="Z51" s="329"/>
      <c r="AA51" s="329"/>
      <c r="AB51" s="329"/>
      <c r="AC51" s="329"/>
      <c r="AD51" s="329"/>
      <c r="AE51" s="329"/>
      <c r="AF51" s="329"/>
      <c r="AG51" s="329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  <c r="BW51" s="115"/>
      <c r="BX51" s="115"/>
      <c r="BY51" s="115"/>
      <c r="BZ51" s="115"/>
      <c r="CA51" s="115"/>
      <c r="CB51" s="115"/>
      <c r="CC51" s="115"/>
      <c r="CD51" s="115"/>
      <c r="CE51" s="115"/>
      <c r="CF51" s="115"/>
      <c r="CG51" s="115"/>
      <c r="CH51" s="115"/>
      <c r="CI51" s="115"/>
      <c r="CJ51" s="115"/>
      <c r="CK51" s="115"/>
      <c r="CL51" s="115"/>
      <c r="CM51" s="115"/>
      <c r="CN51" s="115"/>
      <c r="CO51" s="115"/>
      <c r="CP51" s="115"/>
      <c r="CQ51" s="329"/>
      <c r="CR51" s="329"/>
      <c r="CS51" s="329"/>
      <c r="CT51" s="329"/>
      <c r="CU51" s="329"/>
      <c r="CV51" s="329"/>
      <c r="CW51" s="329"/>
      <c r="CX51" s="329"/>
      <c r="CY51" s="329"/>
      <c r="CZ51" s="93"/>
      <c r="DA51" s="93"/>
      <c r="DB51" s="93"/>
      <c r="DC51" s="93"/>
      <c r="DD51" s="93"/>
      <c r="DE51" s="93"/>
      <c r="DF51" s="93"/>
      <c r="DG51" s="93"/>
      <c r="DH51" s="93"/>
      <c r="DI51" s="93"/>
    </row>
    <row r="52" spans="5:113" ht="13.5" customHeight="1">
      <c r="E52" s="329"/>
      <c r="F52" s="329"/>
      <c r="H52" s="329"/>
      <c r="I52" s="329"/>
      <c r="J52" s="329"/>
      <c r="K52" s="329"/>
      <c r="L52" s="329"/>
      <c r="M52" s="329"/>
      <c r="N52" s="329"/>
      <c r="O52" s="329"/>
      <c r="P52" s="329"/>
      <c r="Q52" s="415"/>
      <c r="R52" s="415"/>
      <c r="S52" s="152"/>
      <c r="T52" s="153"/>
      <c r="U52" s="153"/>
      <c r="V52" s="329"/>
      <c r="W52" s="329"/>
      <c r="X52" s="329"/>
      <c r="Y52" s="329"/>
      <c r="Z52" s="329"/>
      <c r="AA52" s="329"/>
      <c r="AB52" s="329"/>
      <c r="AC52" s="329"/>
      <c r="AD52" s="329"/>
      <c r="AE52" s="329"/>
      <c r="AF52" s="329"/>
      <c r="AG52" s="329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  <c r="BW52" s="115"/>
      <c r="BX52" s="115"/>
      <c r="BY52" s="115"/>
      <c r="BZ52" s="115"/>
      <c r="CA52" s="115"/>
      <c r="CB52" s="115"/>
      <c r="CC52" s="115"/>
      <c r="CD52" s="115"/>
      <c r="CE52" s="115"/>
      <c r="CF52" s="115"/>
      <c r="CG52" s="115"/>
      <c r="CH52" s="115"/>
      <c r="CI52" s="115"/>
      <c r="CJ52" s="115"/>
      <c r="CK52" s="115"/>
      <c r="CL52" s="115"/>
      <c r="CM52" s="115"/>
      <c r="CN52" s="115"/>
      <c r="CO52" s="115"/>
      <c r="CP52" s="115"/>
      <c r="CQ52" s="329"/>
      <c r="CR52" s="329"/>
      <c r="CS52" s="329"/>
      <c r="CT52" s="329"/>
      <c r="CU52" s="329"/>
      <c r="CV52" s="329"/>
      <c r="CW52" s="329"/>
      <c r="CX52" s="329"/>
      <c r="CY52" s="329"/>
      <c r="CZ52" s="93"/>
      <c r="DA52" s="93"/>
      <c r="DB52" s="93"/>
      <c r="DC52" s="93"/>
      <c r="DD52" s="93"/>
      <c r="DE52" s="93"/>
      <c r="DF52" s="93"/>
      <c r="DG52" s="93"/>
      <c r="DH52" s="93"/>
      <c r="DI52" s="93"/>
    </row>
    <row r="53" spans="5:113" ht="13.5" customHeight="1">
      <c r="E53" s="329"/>
      <c r="F53" s="329"/>
      <c r="H53" s="329"/>
      <c r="I53" s="329"/>
      <c r="J53" s="329"/>
      <c r="K53" s="329"/>
      <c r="L53" s="329"/>
      <c r="M53" s="329"/>
      <c r="N53" s="329"/>
      <c r="O53" s="329"/>
      <c r="P53" s="329"/>
      <c r="Q53" s="415"/>
      <c r="R53" s="415"/>
      <c r="S53" s="152"/>
      <c r="T53" s="153"/>
      <c r="U53" s="153"/>
      <c r="V53" s="329"/>
      <c r="W53" s="329"/>
      <c r="X53" s="329"/>
      <c r="Y53" s="329"/>
      <c r="Z53" s="329"/>
      <c r="AA53" s="329"/>
      <c r="AB53" s="329"/>
      <c r="AC53" s="329"/>
      <c r="AD53" s="329"/>
      <c r="AE53" s="329"/>
      <c r="AF53" s="329"/>
      <c r="AG53" s="329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  <c r="BW53" s="115"/>
      <c r="BX53" s="115"/>
      <c r="BY53" s="115"/>
      <c r="BZ53" s="115"/>
      <c r="CA53" s="115"/>
      <c r="CB53" s="115"/>
      <c r="CC53" s="115"/>
      <c r="CD53" s="115"/>
      <c r="CE53" s="115"/>
      <c r="CF53" s="115"/>
      <c r="CG53" s="115"/>
      <c r="CH53" s="115"/>
      <c r="CI53" s="115"/>
      <c r="CJ53" s="115"/>
      <c r="CK53" s="115"/>
      <c r="CL53" s="115"/>
      <c r="CM53" s="115"/>
      <c r="CN53" s="115"/>
      <c r="CO53" s="115"/>
      <c r="CP53" s="115"/>
      <c r="CQ53" s="329"/>
      <c r="CR53" s="329"/>
      <c r="CS53" s="329"/>
      <c r="CT53" s="329"/>
      <c r="CU53" s="329"/>
      <c r="CV53" s="329"/>
      <c r="CW53" s="329"/>
      <c r="CX53" s="329"/>
      <c r="CY53" s="329"/>
      <c r="CZ53" s="93"/>
      <c r="DA53" s="93"/>
      <c r="DB53" s="93"/>
      <c r="DC53" s="93"/>
      <c r="DD53" s="93"/>
      <c r="DE53" s="93"/>
      <c r="DF53" s="93"/>
      <c r="DG53" s="93"/>
      <c r="DH53" s="93"/>
      <c r="DI53" s="93"/>
    </row>
    <row r="54" spans="5:113" ht="13.5" customHeight="1">
      <c r="E54" s="329"/>
      <c r="F54" s="329"/>
      <c r="H54" s="329"/>
      <c r="I54" s="329"/>
      <c r="J54" s="329"/>
      <c r="K54" s="329"/>
      <c r="L54" s="329"/>
      <c r="M54" s="329"/>
      <c r="N54" s="329"/>
      <c r="O54" s="329"/>
      <c r="P54" s="329"/>
      <c r="Q54" s="82"/>
      <c r="S54" s="152"/>
      <c r="T54" s="85"/>
      <c r="U54" s="85"/>
      <c r="V54" s="329"/>
      <c r="W54" s="329"/>
      <c r="X54" s="329"/>
      <c r="Y54" s="329"/>
      <c r="Z54" s="329"/>
      <c r="AA54" s="329"/>
      <c r="AB54" s="329"/>
      <c r="AC54" s="329"/>
      <c r="AD54" s="329"/>
      <c r="AE54" s="329"/>
      <c r="AF54" s="329"/>
      <c r="AG54" s="329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115"/>
      <c r="CB54" s="115"/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329"/>
      <c r="CR54" s="329"/>
      <c r="CS54" s="329"/>
      <c r="CT54" s="329"/>
      <c r="CU54" s="329"/>
      <c r="CV54" s="329"/>
      <c r="CW54" s="329"/>
      <c r="CX54" s="329"/>
      <c r="CY54" s="329"/>
      <c r="CZ54" s="93"/>
      <c r="DA54" s="93"/>
      <c r="DB54" s="93"/>
      <c r="DC54" s="93"/>
      <c r="DD54" s="93"/>
      <c r="DE54" s="93"/>
      <c r="DF54" s="93"/>
      <c r="DG54" s="93"/>
      <c r="DH54" s="93"/>
      <c r="DI54" s="93"/>
    </row>
    <row r="55" spans="5:113" ht="13.5" customHeight="1">
      <c r="E55" s="329"/>
      <c r="F55" s="329"/>
      <c r="H55" s="329"/>
      <c r="I55" s="329"/>
      <c r="J55" s="329"/>
      <c r="K55" s="329"/>
      <c r="L55" s="329"/>
      <c r="M55" s="329"/>
      <c r="N55" s="329"/>
      <c r="O55" s="329"/>
      <c r="P55" s="329"/>
      <c r="Q55" s="416"/>
      <c r="R55" s="416"/>
      <c r="S55" s="152"/>
      <c r="T55" s="134"/>
      <c r="U55" s="134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  <c r="BW55" s="115"/>
      <c r="BX55" s="115"/>
      <c r="BY55" s="115"/>
      <c r="BZ55" s="115"/>
      <c r="CA55" s="115"/>
      <c r="CB55" s="115"/>
      <c r="CC55" s="115"/>
      <c r="CD55" s="115"/>
      <c r="CE55" s="115"/>
      <c r="CF55" s="115"/>
      <c r="CG55" s="115"/>
      <c r="CH55" s="115"/>
      <c r="CI55" s="115"/>
      <c r="CJ55" s="115"/>
      <c r="CK55" s="115"/>
      <c r="CL55" s="115"/>
      <c r="CM55" s="115"/>
      <c r="CN55" s="115"/>
      <c r="CO55" s="115"/>
      <c r="CP55" s="115"/>
      <c r="CQ55" s="329"/>
      <c r="CR55" s="329"/>
      <c r="CS55" s="329"/>
      <c r="CT55" s="329"/>
      <c r="CU55" s="329"/>
      <c r="CV55" s="329"/>
      <c r="CW55" s="329"/>
      <c r="CX55" s="329"/>
      <c r="CY55" s="329"/>
      <c r="CZ55" s="93"/>
      <c r="DA55" s="93"/>
      <c r="DB55" s="93"/>
      <c r="DC55" s="93"/>
      <c r="DD55" s="93"/>
      <c r="DE55" s="93"/>
      <c r="DF55" s="93"/>
      <c r="DG55" s="93"/>
      <c r="DH55" s="93"/>
      <c r="DI55" s="93"/>
    </row>
    <row r="56" spans="5:113" ht="13.5" customHeight="1">
      <c r="E56" s="329"/>
      <c r="F56" s="329"/>
      <c r="H56" s="329"/>
      <c r="I56" s="329"/>
      <c r="J56" s="329"/>
      <c r="K56" s="329"/>
      <c r="L56" s="329"/>
      <c r="M56" s="329"/>
      <c r="N56" s="329"/>
      <c r="O56" s="329"/>
      <c r="P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29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  <c r="BW56" s="115"/>
      <c r="BX56" s="115"/>
      <c r="BY56" s="115"/>
      <c r="BZ56" s="115"/>
      <c r="CA56" s="115"/>
      <c r="CB56" s="115"/>
      <c r="CC56" s="115"/>
      <c r="CD56" s="115"/>
      <c r="CE56" s="115"/>
      <c r="CF56" s="115"/>
      <c r="CG56" s="115"/>
      <c r="CH56" s="115"/>
      <c r="CI56" s="115"/>
      <c r="CJ56" s="115"/>
      <c r="CK56" s="115"/>
      <c r="CL56" s="115"/>
      <c r="CM56" s="115"/>
      <c r="CN56" s="115"/>
      <c r="CO56" s="115"/>
      <c r="CP56" s="115"/>
      <c r="CQ56" s="329"/>
      <c r="CR56" s="329"/>
      <c r="CS56" s="329"/>
      <c r="CT56" s="329"/>
      <c r="CU56" s="329"/>
      <c r="CV56" s="329"/>
      <c r="CW56" s="329"/>
      <c r="CX56" s="329"/>
      <c r="CY56" s="329"/>
      <c r="CZ56" s="93"/>
      <c r="DA56" s="93"/>
      <c r="DB56" s="93"/>
      <c r="DC56" s="93"/>
      <c r="DD56" s="93"/>
      <c r="DE56" s="93"/>
      <c r="DF56" s="93"/>
      <c r="DG56" s="93"/>
      <c r="DH56" s="93"/>
      <c r="DI56" s="93"/>
    </row>
    <row r="57" spans="5:113" ht="13.5" customHeight="1">
      <c r="E57" s="329"/>
      <c r="F57" s="329"/>
      <c r="H57" s="329"/>
      <c r="I57" s="329"/>
      <c r="J57" s="329"/>
      <c r="K57" s="329"/>
      <c r="L57" s="329"/>
      <c r="M57" s="329"/>
      <c r="N57" s="329"/>
      <c r="O57" s="329"/>
      <c r="P57" s="329"/>
      <c r="T57" s="329"/>
      <c r="U57" s="329"/>
      <c r="V57" s="329"/>
      <c r="W57" s="329"/>
      <c r="X57" s="329"/>
      <c r="Y57" s="329"/>
      <c r="Z57" s="329"/>
      <c r="AA57" s="329"/>
      <c r="AB57" s="329"/>
      <c r="AC57" s="329"/>
      <c r="AD57" s="329"/>
      <c r="AE57" s="329"/>
      <c r="AF57" s="329"/>
      <c r="AG57" s="329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115"/>
      <c r="BT57" s="115"/>
      <c r="BU57" s="115"/>
      <c r="BV57" s="115"/>
      <c r="BW57" s="115"/>
      <c r="BX57" s="115"/>
      <c r="BY57" s="115"/>
      <c r="BZ57" s="115"/>
      <c r="CA57" s="115"/>
      <c r="CB57" s="115"/>
      <c r="CC57" s="115"/>
      <c r="CD57" s="115"/>
      <c r="CE57" s="115"/>
      <c r="CF57" s="115"/>
      <c r="CG57" s="115"/>
      <c r="CH57" s="115"/>
      <c r="CI57" s="115"/>
      <c r="CJ57" s="115"/>
      <c r="CK57" s="115"/>
      <c r="CL57" s="115"/>
      <c r="CM57" s="115"/>
      <c r="CN57" s="115"/>
      <c r="CO57" s="115"/>
      <c r="CP57" s="115"/>
      <c r="CQ57" s="329"/>
      <c r="CR57" s="329"/>
      <c r="CS57" s="329"/>
      <c r="CT57" s="329"/>
      <c r="CU57" s="329"/>
      <c r="CV57" s="329"/>
      <c r="CW57" s="329"/>
      <c r="CX57" s="329"/>
      <c r="CY57" s="329"/>
      <c r="CZ57" s="93"/>
      <c r="DA57" s="93"/>
      <c r="DB57" s="93"/>
      <c r="DC57" s="93"/>
      <c r="DD57" s="93"/>
      <c r="DE57" s="93"/>
      <c r="DF57" s="93"/>
      <c r="DG57" s="93"/>
      <c r="DH57" s="93"/>
      <c r="DI57" s="93"/>
    </row>
    <row r="58" spans="5:113" ht="13.5" customHeight="1">
      <c r="E58" s="329"/>
      <c r="F58" s="329"/>
      <c r="H58" s="329"/>
      <c r="I58" s="329"/>
      <c r="J58" s="329"/>
      <c r="K58" s="329"/>
      <c r="L58" s="329"/>
      <c r="M58" s="329"/>
      <c r="N58" s="329"/>
      <c r="O58" s="329"/>
      <c r="P58" s="329"/>
      <c r="T58" s="329"/>
      <c r="U58" s="329"/>
      <c r="V58" s="329"/>
      <c r="W58" s="329"/>
      <c r="X58" s="329"/>
      <c r="Y58" s="329"/>
      <c r="Z58" s="329"/>
      <c r="AA58" s="329"/>
      <c r="AB58" s="329"/>
      <c r="AC58" s="329"/>
      <c r="AD58" s="329"/>
      <c r="AE58" s="329"/>
      <c r="AF58" s="329"/>
      <c r="AG58" s="329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15"/>
      <c r="CB58" s="115"/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115"/>
      <c r="CQ58" s="329"/>
      <c r="CR58" s="329"/>
      <c r="CS58" s="329"/>
      <c r="CT58" s="329"/>
      <c r="CU58" s="329"/>
      <c r="CV58" s="329"/>
      <c r="CW58" s="329"/>
      <c r="CX58" s="329"/>
      <c r="CY58" s="329"/>
      <c r="CZ58" s="93"/>
      <c r="DA58" s="93"/>
      <c r="DB58" s="93"/>
      <c r="DC58" s="93"/>
      <c r="DD58" s="93"/>
      <c r="DE58" s="93"/>
      <c r="DF58" s="93"/>
      <c r="DG58" s="93"/>
      <c r="DH58" s="93"/>
      <c r="DI58" s="93"/>
    </row>
    <row r="59" spans="5:113" ht="13.5" customHeight="1">
      <c r="E59" s="329"/>
      <c r="F59" s="329"/>
      <c r="H59" s="329"/>
      <c r="I59" s="329"/>
      <c r="J59" s="329"/>
      <c r="K59" s="329"/>
      <c r="L59" s="329"/>
      <c r="M59" s="329"/>
      <c r="N59" s="329"/>
      <c r="O59" s="329"/>
      <c r="P59" s="329"/>
      <c r="T59" s="329"/>
      <c r="U59" s="329"/>
      <c r="V59" s="329"/>
      <c r="W59" s="329"/>
      <c r="X59" s="329"/>
      <c r="Y59" s="329"/>
      <c r="Z59" s="329"/>
      <c r="AA59" s="329"/>
      <c r="AB59" s="329"/>
      <c r="AC59" s="329"/>
      <c r="AD59" s="329"/>
      <c r="AE59" s="329"/>
      <c r="AF59" s="329"/>
      <c r="AG59" s="329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  <c r="BW59" s="115"/>
      <c r="BX59" s="115"/>
      <c r="BY59" s="115"/>
      <c r="BZ59" s="115"/>
      <c r="CA59" s="115"/>
      <c r="CB59" s="115"/>
      <c r="CC59" s="115"/>
      <c r="CD59" s="115"/>
      <c r="CE59" s="115"/>
      <c r="CF59" s="115"/>
      <c r="CG59" s="115"/>
      <c r="CH59" s="115"/>
      <c r="CI59" s="115"/>
      <c r="CJ59" s="115"/>
      <c r="CK59" s="115"/>
      <c r="CL59" s="115"/>
      <c r="CM59" s="115"/>
      <c r="CN59" s="115"/>
      <c r="CO59" s="115"/>
      <c r="CP59" s="115"/>
      <c r="CQ59" s="329"/>
      <c r="CR59" s="329"/>
      <c r="CS59" s="329"/>
      <c r="CT59" s="329"/>
      <c r="CU59" s="329"/>
      <c r="CV59" s="329"/>
      <c r="CW59" s="329"/>
      <c r="CX59" s="329"/>
      <c r="CY59" s="329"/>
      <c r="CZ59" s="93"/>
      <c r="DA59" s="93"/>
      <c r="DB59" s="93"/>
      <c r="DC59" s="93"/>
      <c r="DD59" s="93"/>
      <c r="DE59" s="93"/>
      <c r="DF59" s="93"/>
      <c r="DG59" s="93"/>
      <c r="DH59" s="93"/>
      <c r="DI59" s="93"/>
    </row>
    <row r="60" spans="5:113" ht="13.5" customHeight="1">
      <c r="E60" s="329"/>
      <c r="F60" s="329"/>
      <c r="H60" s="329"/>
      <c r="I60" s="329"/>
      <c r="J60" s="329"/>
      <c r="K60" s="329"/>
      <c r="L60" s="329"/>
      <c r="M60" s="329"/>
      <c r="N60" s="329"/>
      <c r="O60" s="329"/>
      <c r="P60" s="329"/>
      <c r="T60" s="329"/>
      <c r="U60" s="329"/>
      <c r="V60" s="329"/>
      <c r="W60" s="329"/>
      <c r="X60" s="329"/>
      <c r="Y60" s="329"/>
      <c r="Z60" s="329"/>
      <c r="AA60" s="329"/>
      <c r="AB60" s="329"/>
      <c r="AC60" s="329"/>
      <c r="AD60" s="329"/>
      <c r="AE60" s="329"/>
      <c r="AF60" s="329"/>
      <c r="AG60" s="329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  <c r="BW60" s="115"/>
      <c r="BX60" s="115"/>
      <c r="BY60" s="115"/>
      <c r="BZ60" s="115"/>
      <c r="CA60" s="115"/>
      <c r="CB60" s="115"/>
      <c r="CC60" s="115"/>
      <c r="CD60" s="115"/>
      <c r="CE60" s="115"/>
      <c r="CF60" s="115"/>
      <c r="CG60" s="115"/>
      <c r="CH60" s="115"/>
      <c r="CI60" s="115"/>
      <c r="CJ60" s="115"/>
      <c r="CK60" s="115"/>
      <c r="CL60" s="115"/>
      <c r="CM60" s="115"/>
      <c r="CN60" s="115"/>
      <c r="CO60" s="115"/>
      <c r="CP60" s="115"/>
      <c r="CQ60" s="329"/>
      <c r="CR60" s="329"/>
      <c r="CS60" s="329"/>
      <c r="CT60" s="329"/>
      <c r="CU60" s="329"/>
      <c r="CV60" s="329"/>
      <c r="CW60" s="329"/>
      <c r="CX60" s="329"/>
      <c r="CY60" s="329"/>
      <c r="CZ60" s="93"/>
      <c r="DA60" s="93"/>
      <c r="DB60" s="93"/>
      <c r="DC60" s="93"/>
      <c r="DD60" s="93"/>
      <c r="DE60" s="93"/>
      <c r="DF60" s="93"/>
      <c r="DG60" s="93"/>
      <c r="DH60" s="93"/>
      <c r="DI60" s="93"/>
    </row>
    <row r="61" spans="5:113" ht="13.5" customHeight="1">
      <c r="E61" s="329"/>
      <c r="F61" s="329"/>
      <c r="H61" s="329"/>
      <c r="I61" s="329"/>
      <c r="J61" s="329"/>
      <c r="K61" s="329"/>
      <c r="L61" s="329"/>
      <c r="M61" s="329"/>
      <c r="N61" s="329"/>
      <c r="O61" s="329"/>
      <c r="P61" s="329"/>
      <c r="T61" s="329"/>
      <c r="U61" s="329"/>
      <c r="V61" s="329"/>
      <c r="W61" s="329"/>
      <c r="X61" s="329"/>
      <c r="Y61" s="329"/>
      <c r="Z61" s="329"/>
      <c r="AA61" s="329"/>
      <c r="AB61" s="329"/>
      <c r="AC61" s="329"/>
      <c r="AD61" s="329"/>
      <c r="AE61" s="329"/>
      <c r="AF61" s="329"/>
      <c r="AG61" s="329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  <c r="BW61" s="115"/>
      <c r="BX61" s="115"/>
      <c r="BY61" s="115"/>
      <c r="BZ61" s="115"/>
      <c r="CA61" s="115"/>
      <c r="CB61" s="115"/>
      <c r="CC61" s="115"/>
      <c r="CD61" s="115"/>
      <c r="CE61" s="115"/>
      <c r="CF61" s="115"/>
      <c r="CG61" s="115"/>
      <c r="CH61" s="115"/>
      <c r="CI61" s="115"/>
      <c r="CJ61" s="115"/>
      <c r="CK61" s="115"/>
      <c r="CL61" s="115"/>
      <c r="CM61" s="115"/>
      <c r="CN61" s="115"/>
      <c r="CO61" s="115"/>
      <c r="CP61" s="115"/>
      <c r="CQ61" s="329"/>
      <c r="CR61" s="329"/>
      <c r="CS61" s="329"/>
      <c r="CT61" s="329"/>
      <c r="CU61" s="329"/>
      <c r="CV61" s="329"/>
      <c r="CW61" s="329"/>
      <c r="CX61" s="329"/>
      <c r="CY61" s="329"/>
      <c r="CZ61" s="93"/>
      <c r="DA61" s="93"/>
      <c r="DB61" s="93"/>
      <c r="DC61" s="93"/>
      <c r="DD61" s="93"/>
      <c r="DE61" s="93"/>
      <c r="DF61" s="93"/>
      <c r="DG61" s="93"/>
      <c r="DH61" s="93"/>
      <c r="DI61" s="93"/>
    </row>
    <row r="62" spans="5:113" ht="13.5" customHeight="1">
      <c r="E62" s="329"/>
      <c r="F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29"/>
      <c r="Z62" s="329"/>
      <c r="AA62" s="329"/>
      <c r="AB62" s="329"/>
      <c r="AC62" s="329"/>
      <c r="AD62" s="329"/>
      <c r="AE62" s="329"/>
      <c r="AF62" s="329"/>
      <c r="AG62" s="329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  <c r="BW62" s="115"/>
      <c r="BX62" s="115"/>
      <c r="BY62" s="115"/>
      <c r="BZ62" s="115"/>
      <c r="CA62" s="115"/>
      <c r="CB62" s="115"/>
      <c r="CC62" s="115"/>
      <c r="CD62" s="115"/>
      <c r="CE62" s="115"/>
      <c r="CF62" s="115"/>
      <c r="CG62" s="115"/>
      <c r="CH62" s="115"/>
      <c r="CI62" s="115"/>
      <c r="CJ62" s="115"/>
      <c r="CK62" s="115"/>
      <c r="CL62" s="115"/>
      <c r="CM62" s="115"/>
      <c r="CN62" s="115"/>
      <c r="CO62" s="115"/>
      <c r="CP62" s="115"/>
      <c r="CQ62" s="329"/>
      <c r="CR62" s="329"/>
      <c r="CS62" s="329"/>
      <c r="CT62" s="329"/>
      <c r="CU62" s="329"/>
      <c r="CV62" s="329"/>
      <c r="CW62" s="329"/>
      <c r="CX62" s="329"/>
      <c r="CY62" s="329"/>
      <c r="CZ62" s="93"/>
      <c r="DA62" s="93"/>
      <c r="DB62" s="93"/>
      <c r="DC62" s="93"/>
      <c r="DD62" s="93"/>
      <c r="DE62" s="93"/>
      <c r="DF62" s="93"/>
      <c r="DG62" s="93"/>
      <c r="DH62" s="93"/>
      <c r="DI62" s="93"/>
    </row>
    <row r="63" spans="5:113" ht="13.5" customHeight="1">
      <c r="E63" s="329"/>
      <c r="F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29"/>
      <c r="W63" s="329"/>
      <c r="X63" s="329"/>
      <c r="Y63" s="329"/>
      <c r="Z63" s="329"/>
      <c r="AA63" s="329"/>
      <c r="AB63" s="329"/>
      <c r="AC63" s="329"/>
      <c r="AD63" s="329"/>
      <c r="AE63" s="329"/>
      <c r="AF63" s="329"/>
      <c r="AG63" s="329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  <c r="BW63" s="115"/>
      <c r="BX63" s="115"/>
      <c r="BY63" s="115"/>
      <c r="BZ63" s="115"/>
      <c r="CA63" s="115"/>
      <c r="CB63" s="115"/>
      <c r="CC63" s="115"/>
      <c r="CD63" s="115"/>
      <c r="CE63" s="115"/>
      <c r="CF63" s="115"/>
      <c r="CG63" s="115"/>
      <c r="CH63" s="115"/>
      <c r="CI63" s="115"/>
      <c r="CJ63" s="115"/>
      <c r="CK63" s="115"/>
      <c r="CL63" s="115"/>
      <c r="CM63" s="115"/>
      <c r="CN63" s="115"/>
      <c r="CO63" s="115"/>
      <c r="CP63" s="115"/>
      <c r="CQ63" s="329"/>
      <c r="CR63" s="329"/>
      <c r="CS63" s="329"/>
      <c r="CT63" s="329"/>
      <c r="CU63" s="329"/>
      <c r="CV63" s="329"/>
      <c r="CW63" s="329"/>
      <c r="CX63" s="329"/>
      <c r="CY63" s="329"/>
      <c r="CZ63" s="93"/>
      <c r="DA63" s="93"/>
      <c r="DB63" s="93"/>
      <c r="DC63" s="93"/>
      <c r="DD63" s="93"/>
      <c r="DE63" s="93"/>
      <c r="DF63" s="93"/>
      <c r="DG63" s="93"/>
      <c r="DH63" s="93"/>
      <c r="DI63" s="93"/>
    </row>
    <row r="64" spans="5:113" ht="13.5" customHeight="1">
      <c r="E64" s="329"/>
      <c r="F64" s="329"/>
      <c r="H64" s="329"/>
      <c r="I64" s="329"/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29"/>
      <c r="W64" s="329"/>
      <c r="X64" s="329"/>
      <c r="Y64" s="329"/>
      <c r="Z64" s="329"/>
      <c r="AA64" s="329"/>
      <c r="AB64" s="329"/>
      <c r="AC64" s="329"/>
      <c r="AD64" s="329"/>
      <c r="AE64" s="329"/>
      <c r="AF64" s="329"/>
      <c r="AG64" s="329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5"/>
      <c r="BW64" s="115"/>
      <c r="BX64" s="115"/>
      <c r="BY64" s="115"/>
      <c r="BZ64" s="115"/>
      <c r="CA64" s="115"/>
      <c r="CB64" s="115"/>
      <c r="CC64" s="115"/>
      <c r="CD64" s="115"/>
      <c r="CE64" s="115"/>
      <c r="CF64" s="115"/>
      <c r="CG64" s="115"/>
      <c r="CH64" s="115"/>
      <c r="CI64" s="115"/>
      <c r="CJ64" s="115"/>
      <c r="CK64" s="115"/>
      <c r="CL64" s="115"/>
      <c r="CM64" s="115"/>
      <c r="CN64" s="115"/>
      <c r="CO64" s="115"/>
      <c r="CP64" s="115"/>
      <c r="CQ64" s="329"/>
      <c r="CR64" s="329"/>
      <c r="CS64" s="329"/>
      <c r="CT64" s="329"/>
      <c r="CU64" s="329"/>
      <c r="CV64" s="329"/>
      <c r="CW64" s="329"/>
      <c r="CX64" s="329"/>
      <c r="CY64" s="329"/>
      <c r="CZ64" s="93"/>
      <c r="DA64" s="93"/>
      <c r="DB64" s="93"/>
      <c r="DC64" s="93"/>
      <c r="DD64" s="93"/>
      <c r="DE64" s="93"/>
      <c r="DF64" s="93"/>
      <c r="DG64" s="93"/>
      <c r="DH64" s="93"/>
      <c r="DI64" s="93"/>
    </row>
    <row r="65" spans="5:113" ht="13.5" customHeight="1">
      <c r="E65" s="329"/>
      <c r="F65" s="329"/>
      <c r="H65" s="329"/>
      <c r="I65" s="329"/>
      <c r="J65" s="329"/>
      <c r="K65" s="329"/>
      <c r="L65" s="329"/>
      <c r="M65" s="329"/>
      <c r="N65" s="329"/>
      <c r="O65" s="329"/>
      <c r="P65" s="329"/>
      <c r="V65" s="329"/>
      <c r="W65" s="329"/>
      <c r="X65" s="329"/>
      <c r="Y65" s="329"/>
      <c r="Z65" s="329"/>
      <c r="AA65" s="329"/>
      <c r="AB65" s="329"/>
      <c r="AC65" s="329"/>
      <c r="AD65" s="329"/>
      <c r="AE65" s="329"/>
      <c r="AF65" s="329"/>
      <c r="AG65" s="329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  <c r="BQ65" s="115"/>
      <c r="BR65" s="115"/>
      <c r="BS65" s="115"/>
      <c r="BT65" s="115"/>
      <c r="BU65" s="115"/>
      <c r="BV65" s="115"/>
      <c r="BW65" s="115"/>
      <c r="BX65" s="115"/>
      <c r="BY65" s="115"/>
      <c r="BZ65" s="115"/>
      <c r="CA65" s="115"/>
      <c r="CB65" s="115"/>
      <c r="CC65" s="115"/>
      <c r="CD65" s="115"/>
      <c r="CE65" s="115"/>
      <c r="CF65" s="115"/>
      <c r="CG65" s="115"/>
      <c r="CH65" s="115"/>
      <c r="CI65" s="115"/>
      <c r="CJ65" s="115"/>
      <c r="CK65" s="115"/>
      <c r="CL65" s="115"/>
      <c r="CM65" s="115"/>
      <c r="CN65" s="115"/>
      <c r="CO65" s="115"/>
      <c r="CP65" s="115"/>
      <c r="CQ65" s="329"/>
      <c r="CR65" s="329"/>
      <c r="CS65" s="329"/>
      <c r="CT65" s="329"/>
      <c r="CU65" s="329"/>
      <c r="CV65" s="329"/>
      <c r="CW65" s="329"/>
      <c r="CX65" s="329"/>
      <c r="CY65" s="329"/>
      <c r="CZ65" s="93"/>
      <c r="DA65" s="93"/>
      <c r="DB65" s="93"/>
      <c r="DC65" s="93"/>
      <c r="DD65" s="93"/>
      <c r="DE65" s="93"/>
      <c r="DF65" s="93"/>
      <c r="DG65" s="93"/>
      <c r="DH65" s="93"/>
      <c r="DI65" s="93"/>
    </row>
    <row r="66" spans="5:113" ht="13.5" customHeight="1">
      <c r="E66" s="329"/>
      <c r="F66" s="329"/>
      <c r="H66" s="329"/>
      <c r="I66" s="329"/>
      <c r="J66" s="329"/>
      <c r="K66" s="329"/>
      <c r="L66" s="329"/>
      <c r="M66" s="329"/>
      <c r="N66" s="329"/>
      <c r="O66" s="329"/>
      <c r="P66" s="329"/>
      <c r="V66" s="329"/>
      <c r="W66" s="329"/>
      <c r="X66" s="329"/>
      <c r="Y66" s="329"/>
      <c r="Z66" s="329"/>
      <c r="AA66" s="329"/>
      <c r="AB66" s="329"/>
      <c r="AC66" s="329"/>
      <c r="AD66" s="329"/>
      <c r="AE66" s="329"/>
      <c r="AF66" s="329"/>
      <c r="AG66" s="329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  <c r="BW66" s="115"/>
      <c r="BX66" s="115"/>
      <c r="BY66" s="115"/>
      <c r="BZ66" s="115"/>
      <c r="CA66" s="115"/>
      <c r="CB66" s="115"/>
      <c r="CC66" s="115"/>
      <c r="CD66" s="115"/>
      <c r="CE66" s="115"/>
      <c r="CF66" s="115"/>
      <c r="CG66" s="115"/>
      <c r="CH66" s="115"/>
      <c r="CI66" s="115"/>
      <c r="CJ66" s="115"/>
      <c r="CK66" s="115"/>
      <c r="CL66" s="115"/>
      <c r="CM66" s="115"/>
      <c r="CN66" s="115"/>
      <c r="CO66" s="115"/>
      <c r="CP66" s="115"/>
      <c r="CQ66" s="329"/>
      <c r="CR66" s="329"/>
      <c r="CS66" s="329"/>
      <c r="CT66" s="329"/>
      <c r="CU66" s="329"/>
      <c r="CV66" s="329"/>
      <c r="CW66" s="329"/>
      <c r="CX66" s="329"/>
      <c r="CY66" s="329"/>
      <c r="CZ66" s="93"/>
      <c r="DA66" s="93"/>
      <c r="DB66" s="93"/>
      <c r="DC66" s="93"/>
      <c r="DD66" s="93"/>
      <c r="DE66" s="93"/>
      <c r="DF66" s="93"/>
      <c r="DG66" s="93"/>
      <c r="DH66" s="93"/>
      <c r="DI66" s="93"/>
    </row>
    <row r="67" spans="5:113" ht="13.5" customHeight="1">
      <c r="E67" s="329"/>
      <c r="F67" s="329"/>
      <c r="H67" s="329"/>
      <c r="I67" s="329"/>
      <c r="J67" s="329"/>
      <c r="K67" s="329"/>
      <c r="L67" s="329"/>
      <c r="M67" s="329"/>
      <c r="N67" s="329"/>
      <c r="O67" s="329"/>
      <c r="P67" s="329"/>
      <c r="V67" s="329"/>
      <c r="W67" s="329"/>
      <c r="X67" s="329"/>
      <c r="Y67" s="329"/>
      <c r="Z67" s="329"/>
      <c r="AA67" s="329"/>
      <c r="AB67" s="329"/>
      <c r="AC67" s="329"/>
      <c r="AD67" s="329"/>
      <c r="AE67" s="329"/>
      <c r="AF67" s="329"/>
      <c r="AG67" s="329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5"/>
      <c r="BI67" s="115"/>
      <c r="BJ67" s="115"/>
      <c r="BK67" s="115"/>
      <c r="BL67" s="115"/>
      <c r="BM67" s="115"/>
      <c r="BN67" s="115"/>
      <c r="BO67" s="115"/>
      <c r="BP67" s="115"/>
      <c r="BQ67" s="115"/>
      <c r="BR67" s="115"/>
      <c r="BS67" s="115"/>
      <c r="BT67" s="115"/>
      <c r="BU67" s="115"/>
      <c r="BV67" s="115"/>
      <c r="BW67" s="115"/>
      <c r="BX67" s="115"/>
      <c r="BY67" s="115"/>
      <c r="BZ67" s="115"/>
      <c r="CA67" s="115"/>
      <c r="CB67" s="115"/>
      <c r="CC67" s="115"/>
      <c r="CD67" s="115"/>
      <c r="CE67" s="115"/>
      <c r="CF67" s="115"/>
      <c r="CG67" s="115"/>
      <c r="CH67" s="115"/>
      <c r="CI67" s="115"/>
      <c r="CJ67" s="115"/>
      <c r="CK67" s="115"/>
      <c r="CL67" s="115"/>
      <c r="CM67" s="115"/>
      <c r="CN67" s="115"/>
      <c r="CO67" s="115"/>
      <c r="CP67" s="115"/>
      <c r="CQ67" s="329"/>
      <c r="CR67" s="329"/>
      <c r="CS67" s="329"/>
      <c r="CT67" s="329"/>
      <c r="CU67" s="329"/>
      <c r="CV67" s="329"/>
      <c r="CW67" s="329"/>
      <c r="CX67" s="329"/>
      <c r="CY67" s="329"/>
      <c r="CZ67" s="93"/>
      <c r="DA67" s="93"/>
      <c r="DB67" s="93"/>
      <c r="DC67" s="93"/>
      <c r="DD67" s="93"/>
      <c r="DE67" s="93"/>
      <c r="DF67" s="93"/>
      <c r="DG67" s="93"/>
      <c r="DH67" s="93"/>
      <c r="DI67" s="93"/>
    </row>
    <row r="68" spans="5:113" ht="13.5" customHeight="1">
      <c r="E68" s="329"/>
      <c r="F68" s="329"/>
      <c r="H68" s="329"/>
      <c r="I68" s="329"/>
      <c r="J68" s="329"/>
      <c r="K68" s="329"/>
      <c r="L68" s="329"/>
      <c r="M68" s="329"/>
      <c r="N68" s="329"/>
      <c r="O68" s="329"/>
      <c r="P68" s="329"/>
      <c r="V68" s="329"/>
      <c r="W68" s="329"/>
      <c r="X68" s="329"/>
      <c r="Y68" s="329"/>
      <c r="Z68" s="329"/>
      <c r="AA68" s="329"/>
      <c r="AB68" s="329"/>
      <c r="AC68" s="329"/>
      <c r="AD68" s="329"/>
      <c r="AE68" s="329"/>
      <c r="AF68" s="329"/>
      <c r="AG68" s="329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  <c r="BW68" s="115"/>
      <c r="BX68" s="115"/>
      <c r="BY68" s="115"/>
      <c r="BZ68" s="115"/>
      <c r="CA68" s="115"/>
      <c r="CB68" s="115"/>
      <c r="CC68" s="115"/>
      <c r="CD68" s="115"/>
      <c r="CE68" s="115"/>
      <c r="CF68" s="115"/>
      <c r="CG68" s="115"/>
      <c r="CH68" s="115"/>
      <c r="CI68" s="115"/>
      <c r="CJ68" s="115"/>
      <c r="CK68" s="115"/>
      <c r="CL68" s="115"/>
      <c r="CM68" s="115"/>
      <c r="CN68" s="115"/>
      <c r="CO68" s="115"/>
      <c r="CP68" s="115"/>
      <c r="CQ68" s="329"/>
      <c r="CR68" s="329"/>
      <c r="CS68" s="329"/>
      <c r="CT68" s="329"/>
      <c r="CU68" s="329"/>
      <c r="CV68" s="329"/>
      <c r="CW68" s="329"/>
      <c r="CX68" s="329"/>
      <c r="CY68" s="329"/>
      <c r="CZ68" s="93"/>
      <c r="DA68" s="93"/>
      <c r="DB68" s="93"/>
      <c r="DC68" s="93"/>
      <c r="DD68" s="93"/>
      <c r="DE68" s="93"/>
      <c r="DF68" s="93"/>
      <c r="DG68" s="93"/>
      <c r="DH68" s="93"/>
      <c r="DI68" s="93"/>
    </row>
    <row r="69" spans="5:113" ht="13.5" customHeight="1">
      <c r="E69" s="329"/>
      <c r="F69" s="329"/>
      <c r="H69" s="329"/>
      <c r="I69" s="329"/>
      <c r="J69" s="329"/>
      <c r="K69" s="329"/>
      <c r="L69" s="329"/>
      <c r="M69" s="329"/>
      <c r="N69" s="329"/>
      <c r="O69" s="329"/>
      <c r="P69" s="329"/>
      <c r="V69" s="329"/>
      <c r="W69" s="329"/>
      <c r="X69" s="329"/>
      <c r="Y69" s="329"/>
      <c r="Z69" s="329"/>
      <c r="AA69" s="329"/>
      <c r="AB69" s="329"/>
      <c r="AC69" s="329"/>
      <c r="AD69" s="329"/>
      <c r="AE69" s="329"/>
      <c r="AF69" s="329"/>
      <c r="AG69" s="329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15"/>
      <c r="BK69" s="115"/>
      <c r="BL69" s="115"/>
      <c r="BM69" s="115"/>
      <c r="BN69" s="115"/>
      <c r="BO69" s="115"/>
      <c r="BP69" s="115"/>
      <c r="BQ69" s="115"/>
      <c r="BR69" s="115"/>
      <c r="BS69" s="115"/>
      <c r="BT69" s="115"/>
      <c r="BU69" s="115"/>
      <c r="BV69" s="115"/>
      <c r="BW69" s="115"/>
      <c r="BX69" s="115"/>
      <c r="BY69" s="115"/>
      <c r="BZ69" s="115"/>
      <c r="CA69" s="115"/>
      <c r="CB69" s="115"/>
      <c r="CC69" s="115"/>
      <c r="CD69" s="115"/>
      <c r="CE69" s="115"/>
      <c r="CF69" s="115"/>
      <c r="CG69" s="115"/>
      <c r="CH69" s="115"/>
      <c r="CI69" s="115"/>
      <c r="CJ69" s="115"/>
      <c r="CK69" s="115"/>
      <c r="CL69" s="115"/>
      <c r="CM69" s="115"/>
      <c r="CN69" s="115"/>
      <c r="CO69" s="115"/>
      <c r="CP69" s="115"/>
      <c r="CQ69" s="329"/>
      <c r="CR69" s="329"/>
      <c r="CS69" s="329"/>
      <c r="CT69" s="329"/>
      <c r="CU69" s="329"/>
      <c r="CV69" s="329"/>
      <c r="CW69" s="329"/>
      <c r="CX69" s="329"/>
      <c r="CY69" s="329"/>
      <c r="CZ69" s="93"/>
      <c r="DA69" s="93"/>
      <c r="DB69" s="93"/>
      <c r="DC69" s="93"/>
      <c r="DD69" s="93"/>
      <c r="DE69" s="93"/>
      <c r="DF69" s="93"/>
      <c r="DG69" s="93"/>
      <c r="DH69" s="93"/>
      <c r="DI69" s="93"/>
    </row>
    <row r="70" spans="5:113" ht="13.5" customHeight="1">
      <c r="E70" s="329"/>
      <c r="F70" s="329"/>
      <c r="H70" s="329"/>
      <c r="I70" s="329"/>
      <c r="J70" s="329"/>
      <c r="K70" s="329"/>
      <c r="L70" s="329"/>
      <c r="M70" s="329"/>
      <c r="N70" s="329"/>
      <c r="O70" s="329"/>
      <c r="P70" s="329"/>
      <c r="V70" s="329"/>
      <c r="W70" s="329"/>
      <c r="X70" s="329"/>
      <c r="Y70" s="329"/>
      <c r="Z70" s="329"/>
      <c r="AA70" s="329"/>
      <c r="AB70" s="329"/>
      <c r="AC70" s="329"/>
      <c r="AD70" s="329"/>
      <c r="AE70" s="329"/>
      <c r="AF70" s="329"/>
      <c r="AG70" s="329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5"/>
      <c r="BI70" s="115"/>
      <c r="BJ70" s="115"/>
      <c r="BK70" s="115"/>
      <c r="BL70" s="115"/>
      <c r="BM70" s="115"/>
      <c r="BN70" s="115"/>
      <c r="BO70" s="115"/>
      <c r="BP70" s="115"/>
      <c r="BQ70" s="115"/>
      <c r="BR70" s="115"/>
      <c r="BS70" s="115"/>
      <c r="BT70" s="115"/>
      <c r="BU70" s="115"/>
      <c r="BV70" s="115"/>
      <c r="BW70" s="115"/>
      <c r="BX70" s="115"/>
      <c r="BY70" s="115"/>
      <c r="BZ70" s="115"/>
      <c r="CA70" s="115"/>
      <c r="CB70" s="115"/>
      <c r="CC70" s="115"/>
      <c r="CD70" s="115"/>
      <c r="CE70" s="115"/>
      <c r="CF70" s="115"/>
      <c r="CG70" s="115"/>
      <c r="CH70" s="115"/>
      <c r="CI70" s="115"/>
      <c r="CJ70" s="115"/>
      <c r="CK70" s="115"/>
      <c r="CL70" s="115"/>
      <c r="CM70" s="115"/>
      <c r="CN70" s="115"/>
      <c r="CO70" s="115"/>
      <c r="CP70" s="115"/>
      <c r="CQ70" s="329"/>
      <c r="CR70" s="329"/>
      <c r="CS70" s="329"/>
      <c r="CT70" s="329"/>
      <c r="CU70" s="329"/>
      <c r="CV70" s="329"/>
      <c r="CW70" s="329"/>
      <c r="CX70" s="329"/>
      <c r="CY70" s="329"/>
      <c r="CZ70" s="93"/>
      <c r="DA70" s="93"/>
      <c r="DB70" s="93"/>
      <c r="DC70" s="93"/>
      <c r="DD70" s="93"/>
      <c r="DE70" s="93"/>
      <c r="DF70" s="93"/>
      <c r="DG70" s="93"/>
      <c r="DH70" s="93"/>
      <c r="DI70" s="93"/>
    </row>
    <row r="71" spans="5:113" ht="13.5" customHeight="1">
      <c r="E71" s="329"/>
      <c r="F71" s="329"/>
      <c r="H71" s="329"/>
      <c r="I71" s="329"/>
      <c r="J71" s="329"/>
      <c r="K71" s="329"/>
      <c r="L71" s="329"/>
      <c r="M71" s="329"/>
      <c r="N71" s="329"/>
      <c r="O71" s="329"/>
      <c r="P71" s="329"/>
      <c r="V71" s="329"/>
      <c r="W71" s="329"/>
      <c r="X71" s="329"/>
      <c r="Y71" s="329"/>
      <c r="Z71" s="329"/>
      <c r="AA71" s="329"/>
      <c r="AB71" s="329"/>
      <c r="AC71" s="329"/>
      <c r="AD71" s="329"/>
      <c r="AE71" s="329"/>
      <c r="AF71" s="329"/>
      <c r="AG71" s="329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5"/>
      <c r="BI71" s="115"/>
      <c r="BJ71" s="115"/>
      <c r="BK71" s="115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5"/>
      <c r="BW71" s="115"/>
      <c r="BX71" s="115"/>
      <c r="BY71" s="115"/>
      <c r="BZ71" s="115"/>
      <c r="CA71" s="115"/>
      <c r="CB71" s="115"/>
      <c r="CC71" s="115"/>
      <c r="CD71" s="115"/>
      <c r="CE71" s="115"/>
      <c r="CF71" s="115"/>
      <c r="CG71" s="115"/>
      <c r="CH71" s="115"/>
      <c r="CI71" s="115"/>
      <c r="CJ71" s="115"/>
      <c r="CK71" s="115"/>
      <c r="CL71" s="115"/>
      <c r="CM71" s="115"/>
      <c r="CN71" s="115"/>
      <c r="CO71" s="115"/>
      <c r="CP71" s="115"/>
      <c r="CQ71" s="329"/>
      <c r="CR71" s="329"/>
      <c r="CS71" s="329"/>
      <c r="CT71" s="329"/>
      <c r="CU71" s="329"/>
      <c r="CV71" s="329"/>
      <c r="CW71" s="329"/>
      <c r="CX71" s="329"/>
      <c r="CY71" s="329"/>
      <c r="CZ71" s="93"/>
      <c r="DA71" s="93"/>
      <c r="DB71" s="93"/>
      <c r="DC71" s="93"/>
      <c r="DD71" s="93"/>
      <c r="DE71" s="93"/>
      <c r="DF71" s="93"/>
      <c r="DG71" s="93"/>
      <c r="DH71" s="93"/>
      <c r="DI71" s="93"/>
    </row>
    <row r="72" spans="5:113" ht="13.5" customHeight="1">
      <c r="E72" s="329"/>
      <c r="F72" s="329"/>
      <c r="H72" s="329"/>
      <c r="I72" s="329"/>
      <c r="J72" s="329"/>
      <c r="K72" s="329"/>
      <c r="L72" s="329"/>
      <c r="M72" s="329"/>
      <c r="N72" s="329"/>
      <c r="O72" s="329"/>
      <c r="P72" s="329"/>
      <c r="V72" s="329"/>
      <c r="W72" s="329"/>
      <c r="X72" s="329"/>
      <c r="Y72" s="329"/>
      <c r="Z72" s="329"/>
      <c r="AA72" s="329"/>
      <c r="AB72" s="329"/>
      <c r="AC72" s="329"/>
      <c r="AD72" s="329"/>
      <c r="AE72" s="329"/>
      <c r="AF72" s="329"/>
      <c r="AG72" s="329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5"/>
      <c r="BI72" s="115"/>
      <c r="BJ72" s="115"/>
      <c r="BK72" s="115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5"/>
      <c r="BW72" s="115"/>
      <c r="BX72" s="115"/>
      <c r="BY72" s="115"/>
      <c r="BZ72" s="115"/>
      <c r="CA72" s="115"/>
      <c r="CB72" s="115"/>
      <c r="CC72" s="115"/>
      <c r="CD72" s="115"/>
      <c r="CE72" s="115"/>
      <c r="CF72" s="115"/>
      <c r="CG72" s="115"/>
      <c r="CH72" s="115"/>
      <c r="CI72" s="115"/>
      <c r="CJ72" s="115"/>
      <c r="CK72" s="115"/>
      <c r="CL72" s="115"/>
      <c r="CM72" s="115"/>
      <c r="CN72" s="115"/>
      <c r="CO72" s="115"/>
      <c r="CP72" s="115"/>
      <c r="CQ72" s="329"/>
      <c r="CR72" s="329"/>
      <c r="CS72" s="329"/>
      <c r="CT72" s="329"/>
      <c r="CU72" s="329"/>
      <c r="CV72" s="329"/>
      <c r="CW72" s="329"/>
      <c r="CX72" s="329"/>
      <c r="CY72" s="329"/>
      <c r="CZ72" s="93"/>
      <c r="DA72" s="93"/>
      <c r="DB72" s="93"/>
      <c r="DC72" s="93"/>
      <c r="DD72" s="93"/>
      <c r="DE72" s="93"/>
      <c r="DF72" s="93"/>
      <c r="DG72" s="93"/>
      <c r="DH72" s="93"/>
      <c r="DI72" s="93"/>
    </row>
    <row r="73" spans="5:113" ht="13.5" customHeight="1">
      <c r="E73" s="329"/>
      <c r="F73" s="329"/>
      <c r="H73" s="329"/>
      <c r="I73" s="329"/>
      <c r="J73" s="329"/>
      <c r="K73" s="329"/>
      <c r="L73" s="329"/>
      <c r="M73" s="329"/>
      <c r="N73" s="32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329"/>
      <c r="Z73" s="329"/>
      <c r="AA73" s="329"/>
      <c r="AB73" s="329"/>
      <c r="AC73" s="329"/>
      <c r="AD73" s="329"/>
      <c r="AE73" s="329"/>
      <c r="AF73" s="329"/>
      <c r="AG73" s="329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5"/>
      <c r="BI73" s="115"/>
      <c r="BJ73" s="115"/>
      <c r="BK73" s="115"/>
      <c r="BL73" s="115"/>
      <c r="BM73" s="115"/>
      <c r="BN73" s="115"/>
      <c r="BO73" s="115"/>
      <c r="BP73" s="115"/>
      <c r="BQ73" s="115"/>
      <c r="BR73" s="115"/>
      <c r="BS73" s="115"/>
      <c r="BT73" s="115"/>
      <c r="BU73" s="115"/>
      <c r="BV73" s="115"/>
      <c r="BW73" s="115"/>
      <c r="BX73" s="115"/>
      <c r="BY73" s="115"/>
      <c r="BZ73" s="115"/>
      <c r="CA73" s="115"/>
      <c r="CB73" s="115"/>
      <c r="CC73" s="115"/>
      <c r="CD73" s="115"/>
      <c r="CE73" s="115"/>
      <c r="CF73" s="115"/>
      <c r="CG73" s="115"/>
      <c r="CH73" s="115"/>
      <c r="CI73" s="115"/>
      <c r="CJ73" s="115"/>
      <c r="CK73" s="115"/>
      <c r="CL73" s="115"/>
      <c r="CM73" s="115"/>
      <c r="CN73" s="115"/>
      <c r="CO73" s="115"/>
      <c r="CP73" s="115"/>
      <c r="CQ73" s="329"/>
      <c r="CR73" s="329"/>
      <c r="CS73" s="329"/>
      <c r="CT73" s="329"/>
      <c r="CU73" s="329"/>
      <c r="CV73" s="329"/>
      <c r="CW73" s="329"/>
      <c r="CX73" s="329"/>
      <c r="CY73" s="329"/>
      <c r="CZ73" s="93"/>
      <c r="DA73" s="93"/>
      <c r="DB73" s="93"/>
      <c r="DC73" s="93"/>
      <c r="DD73" s="93"/>
      <c r="DE73" s="93"/>
      <c r="DF73" s="93"/>
      <c r="DG73" s="93"/>
      <c r="DH73" s="93"/>
      <c r="DI73" s="93"/>
    </row>
    <row r="74" spans="5:113" ht="13.5" customHeight="1">
      <c r="E74" s="329"/>
      <c r="F74" s="329"/>
      <c r="H74" s="329"/>
      <c r="I74" s="329"/>
      <c r="J74" s="329"/>
      <c r="K74" s="329"/>
      <c r="L74" s="329"/>
      <c r="M74" s="329"/>
      <c r="N74" s="32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329"/>
      <c r="Z74" s="329"/>
      <c r="AA74" s="329"/>
      <c r="AB74" s="329"/>
      <c r="AC74" s="329"/>
      <c r="AD74" s="329"/>
      <c r="AE74" s="329"/>
      <c r="AF74" s="329"/>
      <c r="AG74" s="329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  <c r="BW74" s="115"/>
      <c r="BX74" s="115"/>
      <c r="BY74" s="115"/>
      <c r="BZ74" s="115"/>
      <c r="CA74" s="115"/>
      <c r="CB74" s="115"/>
      <c r="CC74" s="115"/>
      <c r="CD74" s="115"/>
      <c r="CE74" s="115"/>
      <c r="CF74" s="115"/>
      <c r="CG74" s="115"/>
      <c r="CH74" s="115"/>
      <c r="CI74" s="115"/>
      <c r="CJ74" s="115"/>
      <c r="CK74" s="115"/>
      <c r="CL74" s="115"/>
      <c r="CM74" s="115"/>
      <c r="CN74" s="115"/>
      <c r="CO74" s="115"/>
      <c r="CP74" s="115"/>
      <c r="CQ74" s="329"/>
      <c r="CR74" s="329"/>
      <c r="CS74" s="329"/>
      <c r="CT74" s="329"/>
      <c r="CU74" s="329"/>
      <c r="CV74" s="329"/>
      <c r="CW74" s="329"/>
      <c r="CX74" s="329"/>
      <c r="CY74" s="329"/>
      <c r="CZ74" s="93"/>
      <c r="DA74" s="93"/>
      <c r="DB74" s="93"/>
      <c r="DC74" s="93"/>
      <c r="DD74" s="93"/>
      <c r="DE74" s="93"/>
      <c r="DF74" s="93"/>
      <c r="DG74" s="93"/>
      <c r="DH74" s="93"/>
      <c r="DI74" s="93"/>
    </row>
    <row r="75" spans="5:113" ht="13.5" customHeight="1">
      <c r="E75" s="329"/>
      <c r="F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29"/>
      <c r="W75" s="329"/>
      <c r="X75" s="329"/>
      <c r="Y75" s="329"/>
      <c r="Z75" s="329"/>
      <c r="AA75" s="329"/>
      <c r="AB75" s="329"/>
      <c r="AC75" s="329"/>
      <c r="AD75" s="329"/>
      <c r="AE75" s="329"/>
      <c r="AF75" s="329"/>
      <c r="AG75" s="329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  <c r="BW75" s="115"/>
      <c r="BX75" s="115"/>
      <c r="BY75" s="115"/>
      <c r="BZ75" s="115"/>
      <c r="CA75" s="115"/>
      <c r="CB75" s="115"/>
      <c r="CC75" s="115"/>
      <c r="CD75" s="115"/>
      <c r="CE75" s="115"/>
      <c r="CF75" s="115"/>
      <c r="CG75" s="115"/>
      <c r="CH75" s="115"/>
      <c r="CI75" s="115"/>
      <c r="CJ75" s="115"/>
      <c r="CK75" s="115"/>
      <c r="CL75" s="115"/>
      <c r="CM75" s="115"/>
      <c r="CN75" s="115"/>
      <c r="CO75" s="115"/>
      <c r="CP75" s="115"/>
      <c r="CQ75" s="329"/>
      <c r="CR75" s="329"/>
      <c r="CS75" s="329"/>
      <c r="CT75" s="329"/>
      <c r="CU75" s="329"/>
      <c r="CV75" s="329"/>
      <c r="CW75" s="329"/>
      <c r="CX75" s="329"/>
      <c r="CY75" s="329"/>
      <c r="CZ75" s="93"/>
      <c r="DA75" s="93"/>
      <c r="DB75" s="93"/>
      <c r="DC75" s="93"/>
      <c r="DD75" s="93"/>
      <c r="DE75" s="93"/>
      <c r="DF75" s="93"/>
      <c r="DG75" s="93"/>
      <c r="DH75" s="93"/>
      <c r="DI75" s="93"/>
    </row>
    <row r="76" spans="5:113" ht="13.5" customHeight="1">
      <c r="E76" s="329"/>
      <c r="F76" s="329"/>
      <c r="H76" s="329"/>
      <c r="I76" s="329"/>
      <c r="J76" s="329"/>
      <c r="K76" s="329"/>
      <c r="L76" s="329"/>
      <c r="M76" s="329"/>
      <c r="N76" s="329"/>
      <c r="O76" s="329"/>
      <c r="P76" s="329"/>
      <c r="Q76" s="329"/>
      <c r="R76" s="329"/>
      <c r="S76" s="329"/>
      <c r="T76" s="329"/>
      <c r="U76" s="329"/>
      <c r="V76" s="329"/>
      <c r="W76" s="329"/>
      <c r="X76" s="329"/>
      <c r="Y76" s="329"/>
      <c r="Z76" s="329"/>
      <c r="AA76" s="329"/>
      <c r="AB76" s="329"/>
      <c r="AC76" s="329"/>
      <c r="AD76" s="329"/>
      <c r="AE76" s="329"/>
      <c r="AF76" s="329"/>
      <c r="AG76" s="329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  <c r="BW76" s="115"/>
      <c r="BX76" s="115"/>
      <c r="BY76" s="115"/>
      <c r="BZ76" s="115"/>
      <c r="CA76" s="115"/>
      <c r="CB76" s="115"/>
      <c r="CC76" s="115"/>
      <c r="CD76" s="115"/>
      <c r="CE76" s="115"/>
      <c r="CF76" s="115"/>
      <c r="CG76" s="115"/>
      <c r="CH76" s="115"/>
      <c r="CI76" s="115"/>
      <c r="CJ76" s="115"/>
      <c r="CK76" s="115"/>
      <c r="CL76" s="115"/>
      <c r="CM76" s="115"/>
      <c r="CN76" s="115"/>
      <c r="CO76" s="115"/>
      <c r="CP76" s="115"/>
      <c r="CQ76" s="329"/>
      <c r="CR76" s="329"/>
      <c r="CS76" s="329"/>
      <c r="CT76" s="329"/>
      <c r="CU76" s="329"/>
      <c r="CV76" s="329"/>
      <c r="CW76" s="329"/>
      <c r="CX76" s="329"/>
      <c r="CY76" s="329"/>
      <c r="CZ76" s="93"/>
      <c r="DA76" s="93"/>
      <c r="DB76" s="93"/>
      <c r="DC76" s="93"/>
      <c r="DD76" s="93"/>
      <c r="DE76" s="93"/>
      <c r="DF76" s="93"/>
      <c r="DG76" s="93"/>
      <c r="DH76" s="93"/>
      <c r="DI76" s="93"/>
    </row>
    <row r="77" spans="5:113" ht="13.5" customHeight="1">
      <c r="E77" s="329"/>
      <c r="F77" s="329"/>
      <c r="H77" s="329"/>
      <c r="I77" s="329"/>
      <c r="J77" s="329"/>
      <c r="K77" s="329"/>
      <c r="L77" s="329"/>
      <c r="M77" s="329"/>
      <c r="N77" s="329"/>
      <c r="O77" s="329"/>
      <c r="P77" s="329"/>
      <c r="Q77" s="329"/>
      <c r="R77" s="329"/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29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  <c r="BW77" s="115"/>
      <c r="BX77" s="115"/>
      <c r="BY77" s="115"/>
      <c r="BZ77" s="115"/>
      <c r="CA77" s="115"/>
      <c r="CB77" s="115"/>
      <c r="CC77" s="115"/>
      <c r="CD77" s="115"/>
      <c r="CE77" s="115"/>
      <c r="CF77" s="115"/>
      <c r="CG77" s="115"/>
      <c r="CH77" s="115"/>
      <c r="CI77" s="115"/>
      <c r="CJ77" s="115"/>
      <c r="CK77" s="115"/>
      <c r="CL77" s="115"/>
      <c r="CM77" s="115"/>
      <c r="CN77" s="115"/>
      <c r="CO77" s="115"/>
      <c r="CP77" s="115"/>
      <c r="CQ77" s="329"/>
      <c r="CR77" s="329"/>
      <c r="CS77" s="329"/>
      <c r="CT77" s="329"/>
      <c r="CU77" s="329"/>
      <c r="CV77" s="329"/>
      <c r="CW77" s="329"/>
      <c r="CX77" s="329"/>
      <c r="CY77" s="329"/>
      <c r="CZ77" s="93"/>
      <c r="DA77" s="93"/>
      <c r="DB77" s="93"/>
      <c r="DC77" s="93"/>
      <c r="DD77" s="93"/>
      <c r="DE77" s="93"/>
      <c r="DF77" s="93"/>
      <c r="DG77" s="93"/>
      <c r="DH77" s="93"/>
      <c r="DI77" s="93"/>
    </row>
    <row r="78" spans="5:113" ht="13.5" customHeight="1">
      <c r="E78" s="329"/>
      <c r="F78" s="329"/>
      <c r="H78" s="329"/>
      <c r="I78" s="329"/>
      <c r="J78" s="329"/>
      <c r="K78" s="329"/>
      <c r="L78" s="329"/>
      <c r="M78" s="329"/>
      <c r="N78" s="329"/>
      <c r="O78" s="329"/>
      <c r="P78" s="329"/>
      <c r="Q78" s="329"/>
      <c r="R78" s="329"/>
      <c r="S78" s="329"/>
      <c r="T78" s="329"/>
      <c r="U78" s="329"/>
      <c r="V78" s="329"/>
      <c r="W78" s="329"/>
      <c r="X78" s="329"/>
      <c r="Y78" s="329"/>
      <c r="Z78" s="329"/>
      <c r="AA78" s="329"/>
      <c r="AB78" s="329"/>
      <c r="AC78" s="329"/>
      <c r="AD78" s="329"/>
      <c r="AE78" s="329"/>
      <c r="AF78" s="329"/>
      <c r="AG78" s="329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  <c r="BW78" s="115"/>
      <c r="BX78" s="115"/>
      <c r="BY78" s="115"/>
      <c r="BZ78" s="115"/>
      <c r="CA78" s="115"/>
      <c r="CB78" s="115"/>
      <c r="CC78" s="115"/>
      <c r="CD78" s="115"/>
      <c r="CE78" s="115"/>
      <c r="CF78" s="115"/>
      <c r="CG78" s="115"/>
      <c r="CH78" s="115"/>
      <c r="CI78" s="115"/>
      <c r="CJ78" s="115"/>
      <c r="CK78" s="115"/>
      <c r="CL78" s="115"/>
      <c r="CM78" s="115"/>
      <c r="CN78" s="115"/>
      <c r="CO78" s="115"/>
      <c r="CP78" s="115"/>
      <c r="CQ78" s="329"/>
      <c r="CR78" s="329"/>
      <c r="CS78" s="329"/>
      <c r="CT78" s="329"/>
      <c r="CU78" s="329"/>
      <c r="CV78" s="329"/>
      <c r="CW78" s="329"/>
      <c r="CX78" s="329"/>
      <c r="CY78" s="329"/>
      <c r="CZ78" s="93"/>
      <c r="DA78" s="93"/>
      <c r="DB78" s="93"/>
      <c r="DC78" s="93"/>
      <c r="DD78" s="93"/>
      <c r="DE78" s="93"/>
      <c r="DF78" s="93"/>
      <c r="DG78" s="93"/>
      <c r="DH78" s="93"/>
      <c r="DI78" s="93"/>
    </row>
    <row r="79" spans="5:113" ht="13.5" customHeight="1">
      <c r="E79" s="329"/>
      <c r="F79" s="329"/>
      <c r="H79" s="329"/>
      <c r="I79" s="329"/>
      <c r="J79" s="329"/>
      <c r="K79" s="329"/>
      <c r="L79" s="329"/>
      <c r="M79" s="329"/>
      <c r="N79" s="329"/>
      <c r="O79" s="329"/>
      <c r="P79" s="329"/>
      <c r="Q79" s="329"/>
      <c r="R79" s="329"/>
      <c r="S79" s="329"/>
      <c r="T79" s="329"/>
      <c r="U79" s="329"/>
      <c r="V79" s="329"/>
      <c r="W79" s="329"/>
      <c r="X79" s="329"/>
      <c r="Y79" s="329"/>
      <c r="Z79" s="329"/>
      <c r="AA79" s="329"/>
      <c r="AB79" s="329"/>
      <c r="AC79" s="329"/>
      <c r="AD79" s="329"/>
      <c r="AE79" s="329"/>
      <c r="AF79" s="329"/>
      <c r="AG79" s="329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  <c r="BW79" s="115"/>
      <c r="BX79" s="115"/>
      <c r="BY79" s="115"/>
      <c r="BZ79" s="115"/>
      <c r="CA79" s="115"/>
      <c r="CB79" s="115"/>
      <c r="CC79" s="115"/>
      <c r="CD79" s="115"/>
      <c r="CE79" s="115"/>
      <c r="CF79" s="115"/>
      <c r="CG79" s="115"/>
      <c r="CH79" s="115"/>
      <c r="CI79" s="115"/>
      <c r="CJ79" s="115"/>
      <c r="CK79" s="115"/>
      <c r="CL79" s="115"/>
      <c r="CM79" s="115"/>
      <c r="CN79" s="115"/>
      <c r="CO79" s="115"/>
      <c r="CP79" s="115"/>
      <c r="CQ79" s="329"/>
      <c r="CR79" s="329"/>
      <c r="CS79" s="329"/>
      <c r="CT79" s="329"/>
      <c r="CU79" s="329"/>
      <c r="CV79" s="329"/>
      <c r="CW79" s="329"/>
      <c r="CX79" s="329"/>
      <c r="CY79" s="329"/>
      <c r="CZ79" s="93"/>
      <c r="DA79" s="93"/>
      <c r="DB79" s="93"/>
      <c r="DC79" s="93"/>
      <c r="DD79" s="93"/>
      <c r="DE79" s="93"/>
      <c r="DF79" s="93"/>
      <c r="DG79" s="93"/>
      <c r="DH79" s="93"/>
      <c r="DI79" s="93"/>
    </row>
    <row r="80" spans="5:113" ht="13.5" customHeight="1">
      <c r="E80" s="329"/>
      <c r="F80" s="329"/>
      <c r="H80" s="329"/>
      <c r="I80" s="329"/>
      <c r="J80" s="329"/>
      <c r="K80" s="329"/>
      <c r="L80" s="329"/>
      <c r="M80" s="329"/>
      <c r="N80" s="329"/>
      <c r="O80" s="329"/>
      <c r="P80" s="329"/>
      <c r="Q80" s="329"/>
      <c r="R80" s="329"/>
      <c r="S80" s="329"/>
      <c r="T80" s="329"/>
      <c r="U80" s="329"/>
      <c r="V80" s="329"/>
      <c r="W80" s="329"/>
      <c r="X80" s="329"/>
      <c r="Y80" s="329"/>
      <c r="Z80" s="329"/>
      <c r="AA80" s="329"/>
      <c r="AB80" s="329"/>
      <c r="AC80" s="329"/>
      <c r="AD80" s="329"/>
      <c r="AE80" s="329"/>
      <c r="AF80" s="329"/>
      <c r="AG80" s="329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  <c r="BW80" s="115"/>
      <c r="BX80" s="115"/>
      <c r="BY80" s="115"/>
      <c r="BZ80" s="115"/>
      <c r="CA80" s="115"/>
      <c r="CB80" s="115"/>
      <c r="CC80" s="115"/>
      <c r="CD80" s="115"/>
      <c r="CE80" s="115"/>
      <c r="CF80" s="115"/>
      <c r="CG80" s="115"/>
      <c r="CH80" s="115"/>
      <c r="CI80" s="115"/>
      <c r="CJ80" s="115"/>
      <c r="CK80" s="115"/>
      <c r="CL80" s="115"/>
      <c r="CM80" s="115"/>
      <c r="CN80" s="115"/>
      <c r="CO80" s="115"/>
      <c r="CP80" s="115"/>
      <c r="CQ80" s="329"/>
      <c r="CR80" s="329"/>
      <c r="CS80" s="329"/>
      <c r="CT80" s="329"/>
      <c r="CU80" s="329"/>
      <c r="CV80" s="329"/>
      <c r="CW80" s="329"/>
      <c r="CX80" s="329"/>
      <c r="CY80" s="329"/>
      <c r="CZ80" s="93"/>
      <c r="DA80" s="93"/>
      <c r="DB80" s="93"/>
      <c r="DC80" s="93"/>
      <c r="DD80" s="93"/>
      <c r="DE80" s="93"/>
      <c r="DF80" s="93"/>
      <c r="DG80" s="93"/>
      <c r="DH80" s="93"/>
      <c r="DI80" s="93"/>
    </row>
    <row r="81" spans="3:113" ht="13.5" customHeight="1">
      <c r="E81" s="329"/>
      <c r="F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29"/>
      <c r="W81" s="329"/>
      <c r="X81" s="329"/>
      <c r="Y81" s="329"/>
      <c r="Z81" s="329"/>
      <c r="AA81" s="329"/>
      <c r="AB81" s="329"/>
      <c r="AC81" s="329"/>
      <c r="AD81" s="329"/>
      <c r="AE81" s="329"/>
      <c r="AF81" s="329"/>
      <c r="AG81" s="329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  <c r="BW81" s="115"/>
      <c r="BX81" s="115"/>
      <c r="BY81" s="115"/>
      <c r="BZ81" s="115"/>
      <c r="CA81" s="115"/>
      <c r="CB81" s="115"/>
      <c r="CC81" s="115"/>
      <c r="CD81" s="115"/>
      <c r="CE81" s="115"/>
      <c r="CF81" s="115"/>
      <c r="CG81" s="115"/>
      <c r="CH81" s="115"/>
      <c r="CI81" s="115"/>
      <c r="CJ81" s="115"/>
      <c r="CK81" s="115"/>
      <c r="CL81" s="115"/>
      <c r="CM81" s="115"/>
      <c r="CN81" s="115"/>
      <c r="CO81" s="115"/>
      <c r="CP81" s="115"/>
      <c r="CQ81" s="329"/>
      <c r="CR81" s="329"/>
      <c r="CS81" s="329"/>
      <c r="CT81" s="329"/>
      <c r="CU81" s="329"/>
      <c r="CV81" s="329"/>
      <c r="CW81" s="329"/>
      <c r="CX81" s="329"/>
      <c r="CY81" s="329"/>
      <c r="CZ81" s="93"/>
      <c r="DA81" s="93"/>
      <c r="DB81" s="93"/>
      <c r="DC81" s="93"/>
      <c r="DD81" s="93"/>
      <c r="DE81" s="93"/>
      <c r="DF81" s="93"/>
      <c r="DG81" s="93"/>
      <c r="DH81" s="93"/>
      <c r="DI81" s="93"/>
    </row>
    <row r="82" spans="3:113" ht="13.5" customHeight="1">
      <c r="E82" s="329"/>
      <c r="F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329"/>
      <c r="Z82" s="329"/>
      <c r="AA82" s="329"/>
      <c r="AB82" s="329"/>
      <c r="AC82" s="329"/>
      <c r="AD82" s="329"/>
      <c r="AE82" s="329"/>
      <c r="AF82" s="329"/>
      <c r="AG82" s="329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15"/>
      <c r="BB82" s="115"/>
      <c r="BC82" s="115"/>
      <c r="BD82" s="115"/>
      <c r="BE82" s="115"/>
      <c r="BF82" s="115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  <c r="BQ82" s="115"/>
      <c r="BR82" s="115"/>
      <c r="BS82" s="115"/>
      <c r="BT82" s="115"/>
      <c r="BU82" s="115"/>
      <c r="BV82" s="115"/>
      <c r="BW82" s="115"/>
      <c r="BX82" s="115"/>
      <c r="BY82" s="115"/>
      <c r="BZ82" s="115"/>
      <c r="CA82" s="115"/>
      <c r="CB82" s="115"/>
      <c r="CC82" s="115"/>
      <c r="CD82" s="115"/>
      <c r="CE82" s="115"/>
      <c r="CF82" s="115"/>
      <c r="CG82" s="115"/>
      <c r="CH82" s="115"/>
      <c r="CI82" s="115"/>
      <c r="CJ82" s="115"/>
      <c r="CK82" s="115"/>
      <c r="CL82" s="115"/>
      <c r="CM82" s="115"/>
      <c r="CN82" s="115"/>
      <c r="CO82" s="115"/>
      <c r="CP82" s="115"/>
      <c r="CQ82" s="329"/>
      <c r="CR82" s="329"/>
      <c r="CS82" s="329"/>
      <c r="CT82" s="329"/>
      <c r="CU82" s="329"/>
      <c r="CV82" s="329"/>
      <c r="CW82" s="329"/>
      <c r="CX82" s="329"/>
      <c r="CY82" s="329"/>
      <c r="CZ82" s="93"/>
      <c r="DA82" s="93"/>
      <c r="DB82" s="93"/>
      <c r="DC82" s="93"/>
      <c r="DD82" s="93"/>
      <c r="DE82" s="93"/>
      <c r="DF82" s="93"/>
      <c r="DG82" s="93"/>
      <c r="DH82" s="93"/>
      <c r="DI82" s="93"/>
    </row>
    <row r="83" spans="3:113" ht="13.5" customHeight="1">
      <c r="E83" s="329"/>
      <c r="F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29"/>
      <c r="W83" s="329"/>
      <c r="X83" s="329"/>
      <c r="Y83" s="329"/>
      <c r="Z83" s="329"/>
      <c r="AA83" s="329"/>
      <c r="AB83" s="329"/>
      <c r="AC83" s="329"/>
      <c r="AD83" s="329"/>
      <c r="AE83" s="329"/>
      <c r="AF83" s="329"/>
      <c r="AG83" s="329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5"/>
      <c r="BW83" s="115"/>
      <c r="BX83" s="115"/>
      <c r="BY83" s="115"/>
      <c r="BZ83" s="115"/>
      <c r="CA83" s="115"/>
      <c r="CB83" s="115"/>
      <c r="CC83" s="115"/>
      <c r="CD83" s="115"/>
      <c r="CE83" s="115"/>
      <c r="CF83" s="115"/>
      <c r="CG83" s="115"/>
      <c r="CH83" s="115"/>
      <c r="CI83" s="115"/>
      <c r="CJ83" s="115"/>
      <c r="CK83" s="115"/>
      <c r="CL83" s="115"/>
      <c r="CM83" s="115"/>
      <c r="CN83" s="115"/>
      <c r="CO83" s="115"/>
      <c r="CP83" s="115"/>
      <c r="CQ83" s="329"/>
      <c r="CR83" s="329"/>
      <c r="CS83" s="329"/>
      <c r="CT83" s="329"/>
      <c r="CU83" s="329"/>
      <c r="CV83" s="329"/>
      <c r="CW83" s="329"/>
      <c r="CX83" s="329"/>
      <c r="CY83" s="329"/>
      <c r="CZ83" s="93"/>
      <c r="DA83" s="93"/>
      <c r="DB83" s="93"/>
      <c r="DC83" s="93"/>
      <c r="DD83" s="93"/>
      <c r="DE83" s="93"/>
      <c r="DF83" s="93"/>
      <c r="DG83" s="93"/>
      <c r="DH83" s="93"/>
      <c r="DI83" s="93"/>
    </row>
    <row r="84" spans="3:113" ht="13.5" customHeight="1">
      <c r="E84" s="329"/>
      <c r="F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329"/>
      <c r="Y84" s="329"/>
      <c r="Z84" s="329"/>
      <c r="AA84" s="329"/>
      <c r="AB84" s="329"/>
      <c r="AC84" s="329"/>
      <c r="AD84" s="329"/>
      <c r="AE84" s="329"/>
      <c r="AF84" s="329"/>
      <c r="AG84" s="329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5"/>
      <c r="BW84" s="115"/>
      <c r="BX84" s="115"/>
      <c r="BY84" s="115"/>
      <c r="BZ84" s="115"/>
      <c r="CA84" s="115"/>
      <c r="CB84" s="115"/>
      <c r="CC84" s="115"/>
      <c r="CD84" s="115"/>
      <c r="CE84" s="115"/>
      <c r="CF84" s="115"/>
      <c r="CG84" s="115"/>
      <c r="CH84" s="115"/>
      <c r="CI84" s="115"/>
      <c r="CJ84" s="115"/>
      <c r="CK84" s="115"/>
      <c r="CL84" s="115"/>
      <c r="CM84" s="115"/>
      <c r="CN84" s="115"/>
      <c r="CO84" s="115"/>
      <c r="CP84" s="115"/>
      <c r="CQ84" s="329"/>
      <c r="CR84" s="329"/>
      <c r="CS84" s="329"/>
      <c r="CT84" s="329"/>
      <c r="CU84" s="329"/>
      <c r="CV84" s="329"/>
      <c r="CW84" s="329"/>
      <c r="CX84" s="329"/>
      <c r="CY84" s="329"/>
      <c r="CZ84" s="93"/>
      <c r="DA84" s="93"/>
      <c r="DB84" s="93"/>
      <c r="DC84" s="93"/>
      <c r="DD84" s="93"/>
      <c r="DE84" s="93"/>
      <c r="DF84" s="93"/>
      <c r="DG84" s="93"/>
      <c r="DH84" s="93"/>
      <c r="DI84" s="93"/>
    </row>
    <row r="85" spans="3:113" ht="13.5" customHeight="1">
      <c r="E85" s="329"/>
      <c r="F85" s="329"/>
      <c r="H85" s="329"/>
      <c r="I85" s="329"/>
      <c r="J85" s="329"/>
      <c r="K85" s="329"/>
      <c r="L85" s="329"/>
      <c r="M85" s="329"/>
      <c r="N85" s="329"/>
      <c r="O85" s="329"/>
      <c r="P85" s="329"/>
      <c r="Q85" s="329"/>
      <c r="R85" s="329"/>
      <c r="S85" s="329"/>
      <c r="T85" s="329"/>
      <c r="U85" s="329"/>
      <c r="V85" s="329"/>
      <c r="W85" s="329"/>
      <c r="X85" s="329"/>
      <c r="Y85" s="329"/>
      <c r="Z85" s="329"/>
      <c r="AA85" s="329"/>
      <c r="AB85" s="329"/>
      <c r="AC85" s="329"/>
      <c r="AD85" s="329"/>
      <c r="AE85" s="329"/>
      <c r="AF85" s="329"/>
      <c r="AG85" s="329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  <c r="BW85" s="115"/>
      <c r="BX85" s="115"/>
      <c r="BY85" s="115"/>
      <c r="BZ85" s="115"/>
      <c r="CA85" s="115"/>
      <c r="CB85" s="115"/>
      <c r="CC85" s="115"/>
      <c r="CD85" s="115"/>
      <c r="CE85" s="115"/>
      <c r="CF85" s="115"/>
      <c r="CG85" s="115"/>
      <c r="CH85" s="115"/>
      <c r="CI85" s="115"/>
      <c r="CJ85" s="115"/>
      <c r="CK85" s="115"/>
      <c r="CL85" s="115"/>
      <c r="CM85" s="115"/>
      <c r="CN85" s="115"/>
      <c r="CO85" s="115"/>
      <c r="CP85" s="115"/>
      <c r="CQ85" s="329"/>
      <c r="CR85" s="329"/>
      <c r="CS85" s="329"/>
      <c r="CT85" s="329"/>
      <c r="CU85" s="329"/>
      <c r="CV85" s="329"/>
      <c r="CW85" s="329"/>
      <c r="CX85" s="329"/>
      <c r="CY85" s="329"/>
      <c r="CZ85" s="93"/>
      <c r="DA85" s="93"/>
      <c r="DB85" s="93"/>
      <c r="DC85" s="93"/>
      <c r="DD85" s="93"/>
      <c r="DE85" s="93"/>
      <c r="DF85" s="93"/>
      <c r="DG85" s="93"/>
      <c r="DH85" s="93"/>
      <c r="DI85" s="93"/>
    </row>
    <row r="86" spans="3:113" ht="13.5" customHeight="1">
      <c r="E86" s="329"/>
      <c r="F86" s="329"/>
      <c r="H86" s="329"/>
      <c r="I86" s="329"/>
      <c r="J86" s="329"/>
      <c r="K86" s="329"/>
      <c r="L86" s="329"/>
      <c r="M86" s="329"/>
      <c r="N86" s="329"/>
      <c r="O86" s="329"/>
      <c r="P86" s="329"/>
      <c r="Q86" s="329"/>
      <c r="R86" s="329"/>
      <c r="S86" s="329"/>
      <c r="T86" s="329"/>
      <c r="U86" s="329"/>
      <c r="V86" s="329"/>
      <c r="W86" s="329"/>
      <c r="X86" s="329"/>
      <c r="Y86" s="329"/>
      <c r="Z86" s="329"/>
      <c r="AA86" s="329"/>
      <c r="AB86" s="329"/>
      <c r="AC86" s="329"/>
      <c r="AD86" s="329"/>
      <c r="AE86" s="329"/>
      <c r="AF86" s="329"/>
      <c r="AG86" s="329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  <c r="BW86" s="115"/>
      <c r="BX86" s="115"/>
      <c r="BY86" s="115"/>
      <c r="BZ86" s="115"/>
      <c r="CA86" s="115"/>
      <c r="CB86" s="115"/>
      <c r="CC86" s="115"/>
      <c r="CD86" s="115"/>
      <c r="CE86" s="115"/>
      <c r="CF86" s="115"/>
      <c r="CG86" s="115"/>
      <c r="CH86" s="115"/>
      <c r="CI86" s="115"/>
      <c r="CJ86" s="115"/>
      <c r="CK86" s="115"/>
      <c r="CL86" s="115"/>
      <c r="CM86" s="115"/>
      <c r="CN86" s="115"/>
      <c r="CO86" s="115"/>
      <c r="CP86" s="115"/>
      <c r="CQ86" s="329"/>
      <c r="CR86" s="329"/>
      <c r="CS86" s="329"/>
      <c r="CT86" s="329"/>
      <c r="CU86" s="329"/>
      <c r="CV86" s="329"/>
      <c r="CW86" s="329"/>
      <c r="CX86" s="329"/>
      <c r="CY86" s="329"/>
      <c r="CZ86" s="93"/>
      <c r="DA86" s="93"/>
      <c r="DB86" s="93"/>
      <c r="DC86" s="93"/>
      <c r="DD86" s="93"/>
      <c r="DE86" s="93"/>
      <c r="DF86" s="93"/>
      <c r="DG86" s="93"/>
      <c r="DH86" s="93"/>
      <c r="DI86" s="93"/>
    </row>
    <row r="87" spans="3:113" ht="13.5" customHeight="1">
      <c r="E87" s="329"/>
      <c r="F87" s="329"/>
      <c r="H87" s="329"/>
      <c r="I87" s="329"/>
      <c r="J87" s="329"/>
      <c r="K87" s="329"/>
      <c r="L87" s="329"/>
      <c r="M87" s="329"/>
      <c r="N87" s="329"/>
      <c r="O87" s="329"/>
      <c r="P87" s="329"/>
      <c r="Q87" s="329"/>
      <c r="R87" s="329"/>
      <c r="S87" s="329"/>
      <c r="T87" s="329"/>
      <c r="U87" s="329"/>
      <c r="V87" s="329"/>
      <c r="W87" s="329"/>
      <c r="X87" s="329"/>
      <c r="Y87" s="329"/>
      <c r="Z87" s="329"/>
      <c r="AA87" s="329"/>
      <c r="AB87" s="329"/>
      <c r="AC87" s="329"/>
      <c r="AD87" s="329"/>
      <c r="AE87" s="329"/>
      <c r="AF87" s="329"/>
      <c r="AG87" s="329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  <c r="BW87" s="115"/>
      <c r="BX87" s="115"/>
      <c r="BY87" s="115"/>
      <c r="BZ87" s="115"/>
      <c r="CA87" s="115"/>
      <c r="CB87" s="115"/>
      <c r="CC87" s="115"/>
      <c r="CD87" s="115"/>
      <c r="CE87" s="115"/>
      <c r="CF87" s="115"/>
      <c r="CG87" s="115"/>
      <c r="CH87" s="115"/>
      <c r="CI87" s="115"/>
      <c r="CJ87" s="115"/>
      <c r="CK87" s="115"/>
      <c r="CL87" s="115"/>
      <c r="CM87" s="115"/>
      <c r="CN87" s="115"/>
      <c r="CO87" s="115"/>
      <c r="CP87" s="115"/>
      <c r="CQ87" s="329"/>
      <c r="CR87" s="329"/>
      <c r="CS87" s="329"/>
      <c r="CT87" s="329"/>
      <c r="CU87" s="329"/>
      <c r="CV87" s="329"/>
      <c r="CW87" s="329"/>
      <c r="CX87" s="329"/>
      <c r="CY87" s="329"/>
      <c r="CZ87" s="93"/>
      <c r="DA87" s="93"/>
      <c r="DB87" s="93"/>
      <c r="DC87" s="93"/>
      <c r="DD87" s="93"/>
      <c r="DE87" s="93"/>
      <c r="DF87" s="93"/>
      <c r="DG87" s="93"/>
      <c r="DH87" s="93"/>
      <c r="DI87" s="93"/>
    </row>
    <row r="88" spans="3:113" ht="13.5" customHeight="1">
      <c r="E88" s="329"/>
      <c r="F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29"/>
      <c r="AB88" s="329"/>
      <c r="AC88" s="329"/>
      <c r="AD88" s="329"/>
      <c r="AE88" s="329"/>
      <c r="AF88" s="329"/>
      <c r="AG88" s="329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15"/>
      <c r="BB88" s="115"/>
      <c r="BC88" s="115"/>
      <c r="BD88" s="115"/>
      <c r="BE88" s="115"/>
      <c r="BF88" s="115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  <c r="BW88" s="115"/>
      <c r="BX88" s="115"/>
      <c r="BY88" s="115"/>
      <c r="BZ88" s="115"/>
      <c r="CA88" s="115"/>
      <c r="CB88" s="115"/>
      <c r="CC88" s="115"/>
      <c r="CD88" s="115"/>
      <c r="CE88" s="115"/>
      <c r="CF88" s="115"/>
      <c r="CG88" s="115"/>
      <c r="CH88" s="115"/>
      <c r="CI88" s="115"/>
      <c r="CJ88" s="115"/>
      <c r="CK88" s="115"/>
      <c r="CL88" s="115"/>
      <c r="CM88" s="115"/>
      <c r="CN88" s="115"/>
      <c r="CO88" s="115"/>
      <c r="CP88" s="115"/>
      <c r="CQ88" s="329"/>
      <c r="CR88" s="329"/>
      <c r="CS88" s="329"/>
      <c r="CT88" s="329"/>
      <c r="CU88" s="329"/>
      <c r="CV88" s="329"/>
      <c r="CW88" s="329"/>
      <c r="CX88" s="329"/>
      <c r="CY88" s="329"/>
      <c r="CZ88" s="93"/>
      <c r="DA88" s="93"/>
      <c r="DB88" s="93"/>
      <c r="DC88" s="93"/>
      <c r="DD88" s="93"/>
      <c r="DE88" s="93"/>
      <c r="DF88" s="93"/>
      <c r="DG88" s="93"/>
      <c r="DH88" s="93"/>
      <c r="DI88" s="93"/>
    </row>
    <row r="89" spans="3:113" ht="13.5" customHeight="1">
      <c r="E89" s="329"/>
      <c r="F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29"/>
      <c r="AB89" s="329"/>
      <c r="AC89" s="329"/>
      <c r="AD89" s="329"/>
      <c r="AE89" s="329"/>
      <c r="AF89" s="329"/>
      <c r="AG89" s="329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  <c r="BW89" s="115"/>
      <c r="BX89" s="115"/>
      <c r="BY89" s="115"/>
      <c r="BZ89" s="115"/>
      <c r="CA89" s="115"/>
      <c r="CB89" s="115"/>
      <c r="CC89" s="115"/>
      <c r="CD89" s="115"/>
      <c r="CE89" s="115"/>
      <c r="CF89" s="115"/>
      <c r="CG89" s="115"/>
      <c r="CH89" s="115"/>
      <c r="CI89" s="115"/>
      <c r="CJ89" s="115"/>
      <c r="CK89" s="115"/>
      <c r="CL89" s="115"/>
      <c r="CM89" s="115"/>
      <c r="CN89" s="115"/>
      <c r="CO89" s="115"/>
      <c r="CP89" s="115"/>
      <c r="CQ89" s="329"/>
      <c r="CR89" s="329"/>
      <c r="CS89" s="329"/>
      <c r="CT89" s="329"/>
      <c r="CU89" s="329"/>
      <c r="CV89" s="329"/>
      <c r="CW89" s="329"/>
      <c r="CX89" s="329"/>
      <c r="CY89" s="329"/>
      <c r="CZ89" s="93"/>
      <c r="DA89" s="93"/>
      <c r="DB89" s="93"/>
      <c r="DC89" s="93"/>
      <c r="DD89" s="93"/>
      <c r="DE89" s="93"/>
      <c r="DF89" s="93"/>
      <c r="DG89" s="93"/>
      <c r="DH89" s="93"/>
      <c r="DI89" s="93"/>
    </row>
    <row r="90" spans="3:113" ht="13.5" customHeight="1">
      <c r="E90" s="329"/>
      <c r="F90" s="329"/>
      <c r="H90" s="329"/>
      <c r="I90" s="329"/>
      <c r="J90" s="329"/>
      <c r="K90" s="329"/>
      <c r="L90" s="329"/>
      <c r="M90" s="329"/>
      <c r="N90" s="329"/>
      <c r="O90" s="329"/>
      <c r="P90" s="329"/>
      <c r="Q90" s="329"/>
      <c r="R90" s="329"/>
      <c r="S90" s="329"/>
      <c r="T90" s="329"/>
      <c r="U90" s="329"/>
      <c r="V90" s="329"/>
      <c r="W90" s="329"/>
      <c r="X90" s="329"/>
      <c r="Y90" s="329"/>
      <c r="Z90" s="329"/>
      <c r="AA90" s="329"/>
      <c r="AB90" s="329"/>
      <c r="AC90" s="329"/>
      <c r="AD90" s="329"/>
      <c r="AE90" s="329"/>
      <c r="AF90" s="329"/>
      <c r="AG90" s="329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  <c r="BW90" s="115"/>
      <c r="BX90" s="115"/>
      <c r="BY90" s="115"/>
      <c r="BZ90" s="115"/>
      <c r="CA90" s="115"/>
      <c r="CB90" s="115"/>
      <c r="CC90" s="115"/>
      <c r="CD90" s="115"/>
      <c r="CE90" s="115"/>
      <c r="CF90" s="115"/>
      <c r="CG90" s="115"/>
      <c r="CH90" s="115"/>
      <c r="CI90" s="115"/>
      <c r="CJ90" s="115"/>
      <c r="CK90" s="115"/>
      <c r="CL90" s="115"/>
      <c r="CM90" s="115"/>
      <c r="CN90" s="115"/>
      <c r="CO90" s="115"/>
      <c r="CP90" s="115"/>
      <c r="CQ90" s="329"/>
      <c r="CR90" s="329"/>
      <c r="CS90" s="329"/>
      <c r="CT90" s="329"/>
      <c r="CU90" s="329"/>
      <c r="CV90" s="329"/>
      <c r="CW90" s="329"/>
      <c r="CX90" s="329"/>
      <c r="CY90" s="329"/>
      <c r="CZ90" s="93"/>
      <c r="DA90" s="93"/>
      <c r="DB90" s="93"/>
      <c r="DC90" s="93"/>
      <c r="DD90" s="93"/>
      <c r="DE90" s="93"/>
      <c r="DF90" s="93"/>
      <c r="DG90" s="93"/>
      <c r="DH90" s="93"/>
      <c r="DI90" s="93"/>
    </row>
    <row r="91" spans="3:113" ht="13.5" customHeight="1">
      <c r="E91" s="329"/>
      <c r="F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  <c r="S91" s="329"/>
      <c r="T91" s="329"/>
      <c r="U91" s="329"/>
      <c r="V91" s="329"/>
      <c r="W91" s="329"/>
      <c r="X91" s="329"/>
      <c r="Y91" s="329"/>
      <c r="Z91" s="329"/>
      <c r="AA91" s="329"/>
      <c r="AB91" s="329"/>
      <c r="AC91" s="329"/>
      <c r="AD91" s="329"/>
      <c r="AE91" s="329"/>
      <c r="AF91" s="329"/>
      <c r="AG91" s="329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  <c r="BW91" s="115"/>
      <c r="BX91" s="115"/>
      <c r="BY91" s="115"/>
      <c r="BZ91" s="115"/>
      <c r="CA91" s="115"/>
      <c r="CB91" s="115"/>
      <c r="CC91" s="115"/>
      <c r="CD91" s="115"/>
      <c r="CE91" s="115"/>
      <c r="CF91" s="115"/>
      <c r="CG91" s="115"/>
      <c r="CH91" s="115"/>
      <c r="CI91" s="115"/>
      <c r="CJ91" s="115"/>
      <c r="CK91" s="115"/>
      <c r="CL91" s="115"/>
      <c r="CM91" s="115"/>
      <c r="CN91" s="115"/>
      <c r="CO91" s="115"/>
      <c r="CP91" s="115"/>
      <c r="CQ91" s="329"/>
      <c r="CR91" s="329"/>
      <c r="CS91" s="329"/>
      <c r="CT91" s="329"/>
      <c r="CU91" s="329"/>
      <c r="CV91" s="329"/>
      <c r="CW91" s="329"/>
      <c r="CX91" s="329"/>
      <c r="CY91" s="329"/>
      <c r="CZ91" s="93"/>
      <c r="DA91" s="93"/>
      <c r="DB91" s="93"/>
      <c r="DC91" s="93"/>
      <c r="DD91" s="93"/>
      <c r="DE91" s="93"/>
      <c r="DF91" s="93"/>
      <c r="DG91" s="93"/>
      <c r="DH91" s="93"/>
      <c r="DI91" s="93"/>
    </row>
    <row r="92" spans="3:113" ht="13.5" customHeight="1">
      <c r="E92" s="329"/>
      <c r="F92" s="329"/>
      <c r="H92" s="329"/>
      <c r="I92" s="329"/>
      <c r="J92" s="329"/>
      <c r="K92" s="329"/>
      <c r="L92" s="329"/>
      <c r="M92" s="329"/>
      <c r="N92" s="329"/>
      <c r="O92" s="329"/>
      <c r="P92" s="329"/>
      <c r="Q92" s="329"/>
      <c r="R92" s="329"/>
      <c r="S92" s="329"/>
      <c r="T92" s="329"/>
      <c r="U92" s="329"/>
      <c r="V92" s="329"/>
      <c r="W92" s="329"/>
      <c r="X92" s="329"/>
      <c r="Y92" s="329"/>
      <c r="Z92" s="329"/>
      <c r="AA92" s="329"/>
      <c r="AB92" s="329"/>
      <c r="AC92" s="329"/>
      <c r="AD92" s="329"/>
      <c r="AE92" s="329"/>
      <c r="AF92" s="329"/>
      <c r="AG92" s="329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  <c r="BW92" s="115"/>
      <c r="BX92" s="115"/>
      <c r="BY92" s="115"/>
      <c r="BZ92" s="115"/>
      <c r="CA92" s="115"/>
      <c r="CB92" s="115"/>
      <c r="CC92" s="115"/>
      <c r="CD92" s="115"/>
      <c r="CE92" s="115"/>
      <c r="CF92" s="115"/>
      <c r="CG92" s="115"/>
      <c r="CH92" s="115"/>
      <c r="CI92" s="115"/>
      <c r="CJ92" s="115"/>
      <c r="CK92" s="115"/>
      <c r="CL92" s="115"/>
      <c r="CM92" s="115"/>
      <c r="CN92" s="115"/>
      <c r="CO92" s="115"/>
      <c r="CP92" s="115"/>
      <c r="CQ92" s="329"/>
      <c r="CR92" s="329"/>
      <c r="CS92" s="329"/>
      <c r="CT92" s="329"/>
      <c r="CU92" s="329"/>
      <c r="CV92" s="329"/>
      <c r="CW92" s="329"/>
      <c r="CX92" s="329"/>
      <c r="CY92" s="329"/>
      <c r="CZ92" s="93"/>
      <c r="DA92" s="93"/>
      <c r="DB92" s="93"/>
      <c r="DC92" s="93"/>
      <c r="DD92" s="93"/>
      <c r="DE92" s="93"/>
      <c r="DF92" s="93"/>
      <c r="DG92" s="93"/>
      <c r="DH92" s="93"/>
      <c r="DI92" s="93"/>
    </row>
    <row r="93" spans="3:113" ht="13.5" customHeight="1">
      <c r="E93" s="329"/>
      <c r="F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29"/>
      <c r="Z93" s="329"/>
      <c r="AA93" s="329"/>
      <c r="AB93" s="329"/>
      <c r="AC93" s="329"/>
      <c r="AD93" s="329"/>
      <c r="AE93" s="329"/>
      <c r="AF93" s="329"/>
      <c r="AG93" s="329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  <c r="BW93" s="115"/>
      <c r="BX93" s="115"/>
      <c r="BY93" s="115"/>
      <c r="BZ93" s="115"/>
      <c r="CA93" s="115"/>
      <c r="CB93" s="115"/>
      <c r="CC93" s="115"/>
      <c r="CD93" s="115"/>
      <c r="CE93" s="115"/>
      <c r="CF93" s="115"/>
      <c r="CG93" s="115"/>
      <c r="CH93" s="115"/>
      <c r="CI93" s="115"/>
      <c r="CJ93" s="115"/>
      <c r="CK93" s="115"/>
      <c r="CL93" s="115"/>
      <c r="CM93" s="115"/>
      <c r="CN93" s="115"/>
      <c r="CO93" s="115"/>
      <c r="CP93" s="115"/>
      <c r="CQ93" s="329"/>
      <c r="CR93" s="329"/>
      <c r="CS93" s="329"/>
      <c r="CT93" s="329"/>
      <c r="CU93" s="329"/>
      <c r="CV93" s="329"/>
      <c r="CW93" s="329"/>
      <c r="CX93" s="329"/>
      <c r="CY93" s="329"/>
      <c r="CZ93" s="93"/>
      <c r="DA93" s="93"/>
      <c r="DB93" s="93"/>
      <c r="DC93" s="93"/>
      <c r="DD93" s="93"/>
      <c r="DE93" s="93"/>
      <c r="DF93" s="93"/>
      <c r="DG93" s="93"/>
      <c r="DH93" s="93"/>
      <c r="DI93" s="93"/>
    </row>
    <row r="94" spans="3:113" ht="13.5" customHeight="1">
      <c r="E94" s="329"/>
      <c r="F94" s="329"/>
      <c r="H94" s="329"/>
      <c r="I94" s="329"/>
      <c r="J94" s="329"/>
      <c r="K94" s="329"/>
      <c r="L94" s="329"/>
      <c r="M94" s="329"/>
      <c r="N94" s="329"/>
      <c r="O94" s="329"/>
      <c r="P94" s="329"/>
      <c r="Q94" s="329"/>
      <c r="R94" s="329"/>
      <c r="S94" s="329"/>
      <c r="T94" s="329"/>
      <c r="U94" s="329"/>
      <c r="V94" s="329"/>
      <c r="W94" s="329"/>
      <c r="X94" s="329"/>
      <c r="Y94" s="329"/>
      <c r="Z94" s="329"/>
      <c r="AA94" s="329"/>
      <c r="AB94" s="329"/>
      <c r="AC94" s="329"/>
      <c r="AD94" s="329"/>
      <c r="AE94" s="329"/>
      <c r="AF94" s="329"/>
      <c r="AG94" s="329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  <c r="BW94" s="115"/>
      <c r="BX94" s="115"/>
      <c r="BY94" s="115"/>
      <c r="BZ94" s="115"/>
      <c r="CA94" s="115"/>
      <c r="CB94" s="115"/>
      <c r="CC94" s="115"/>
      <c r="CD94" s="115"/>
      <c r="CE94" s="115"/>
      <c r="CF94" s="115"/>
      <c r="CG94" s="115"/>
      <c r="CH94" s="115"/>
      <c r="CI94" s="115"/>
      <c r="CJ94" s="115"/>
      <c r="CK94" s="115"/>
      <c r="CL94" s="115"/>
      <c r="CM94" s="115"/>
      <c r="CN94" s="115"/>
      <c r="CO94" s="115"/>
      <c r="CP94" s="115"/>
      <c r="CQ94" s="329"/>
      <c r="CR94" s="329"/>
      <c r="CS94" s="329"/>
      <c r="CT94" s="329"/>
      <c r="CU94" s="329"/>
      <c r="CV94" s="329"/>
      <c r="CW94" s="329"/>
      <c r="CX94" s="329"/>
      <c r="CY94" s="329"/>
      <c r="CZ94" s="93"/>
      <c r="DA94" s="93"/>
      <c r="DB94" s="93"/>
      <c r="DC94" s="93"/>
      <c r="DD94" s="93"/>
      <c r="DE94" s="93"/>
      <c r="DF94" s="93"/>
      <c r="DG94" s="93"/>
      <c r="DH94" s="93"/>
      <c r="DI94" s="93"/>
    </row>
    <row r="95" spans="3:113" ht="13.5" customHeight="1">
      <c r="E95" s="329"/>
      <c r="F95" s="329"/>
      <c r="H95" s="329"/>
      <c r="I95" s="329"/>
      <c r="J95" s="329"/>
      <c r="K95" s="329"/>
      <c r="L95" s="329"/>
      <c r="M95" s="329"/>
      <c r="S95" s="329"/>
      <c r="T95" s="329"/>
      <c r="U95" s="329"/>
      <c r="V95" s="329"/>
      <c r="W95" s="329"/>
      <c r="X95" s="329"/>
      <c r="Y95" s="329"/>
      <c r="Z95" s="329"/>
      <c r="AA95" s="329"/>
      <c r="AB95" s="329"/>
      <c r="AC95" s="329"/>
      <c r="AD95" s="329"/>
      <c r="AE95" s="329"/>
      <c r="AF95" s="329"/>
      <c r="AG95" s="329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  <c r="BW95" s="115"/>
      <c r="BX95" s="115"/>
      <c r="BY95" s="115"/>
      <c r="BZ95" s="115"/>
      <c r="CA95" s="115"/>
      <c r="CB95" s="115"/>
      <c r="CC95" s="115"/>
      <c r="CD95" s="115"/>
      <c r="CE95" s="115"/>
      <c r="CF95" s="115"/>
      <c r="CG95" s="115"/>
      <c r="CH95" s="115"/>
      <c r="CI95" s="115"/>
      <c r="CJ95" s="115"/>
      <c r="CK95" s="115"/>
      <c r="CL95" s="115"/>
      <c r="CM95" s="115"/>
      <c r="CN95" s="115"/>
      <c r="CO95" s="115"/>
      <c r="CP95" s="115"/>
      <c r="CQ95" s="329"/>
      <c r="CR95" s="329"/>
      <c r="CS95" s="329"/>
      <c r="CT95" s="329"/>
      <c r="CU95" s="329"/>
      <c r="CV95" s="329"/>
      <c r="CW95" s="329"/>
      <c r="CX95" s="329"/>
      <c r="CY95" s="329"/>
      <c r="CZ95" s="93"/>
      <c r="DA95" s="93"/>
      <c r="DB95" s="93"/>
      <c r="DC95" s="93"/>
      <c r="DD95" s="93"/>
      <c r="DE95" s="93"/>
      <c r="DF95" s="93"/>
      <c r="DG95" s="93"/>
      <c r="DH95" s="93"/>
      <c r="DI95" s="93"/>
    </row>
    <row r="96" spans="3:113" ht="13.5" customHeight="1">
      <c r="C96" s="91"/>
      <c r="D96" s="91"/>
      <c r="G96" s="91"/>
      <c r="CZ96" s="93"/>
      <c r="DA96" s="93"/>
      <c r="DB96" s="93"/>
      <c r="DC96" s="93"/>
      <c r="DD96" s="93"/>
      <c r="DE96" s="93"/>
      <c r="DF96" s="93"/>
      <c r="DG96" s="93"/>
      <c r="DH96" s="93"/>
      <c r="DI96" s="93"/>
    </row>
    <row r="97" spans="3:113" ht="13.5" customHeight="1">
      <c r="C97" s="91"/>
      <c r="D97" s="91"/>
      <c r="G97" s="91"/>
      <c r="CZ97" s="93"/>
      <c r="DA97" s="93"/>
      <c r="DB97" s="93"/>
      <c r="DC97" s="93"/>
      <c r="DD97" s="93"/>
      <c r="DE97" s="93"/>
      <c r="DF97" s="93"/>
      <c r="DG97" s="93"/>
      <c r="DH97" s="93"/>
      <c r="DI97" s="93"/>
    </row>
    <row r="98" spans="3:113" ht="13.5" customHeight="1">
      <c r="C98" s="91"/>
      <c r="D98" s="91"/>
      <c r="G98" s="91"/>
      <c r="CZ98" s="93"/>
      <c r="DA98" s="93"/>
      <c r="DB98" s="93"/>
      <c r="DC98" s="93"/>
      <c r="DD98" s="93"/>
      <c r="DE98" s="93"/>
      <c r="DF98" s="93"/>
      <c r="DG98" s="93"/>
      <c r="DH98" s="93"/>
      <c r="DI98" s="93"/>
    </row>
    <row r="99" spans="3:113" ht="13.5" customHeight="1">
      <c r="C99" s="91"/>
      <c r="D99" s="91"/>
      <c r="G99" s="91"/>
      <c r="CZ99" s="93"/>
      <c r="DA99" s="93"/>
      <c r="DB99" s="93"/>
      <c r="DC99" s="93"/>
      <c r="DD99" s="93"/>
      <c r="DE99" s="93"/>
      <c r="DF99" s="93"/>
      <c r="DG99" s="93"/>
      <c r="DH99" s="93"/>
      <c r="DI99" s="93"/>
    </row>
    <row r="100" spans="3:113" ht="13.5" customHeight="1">
      <c r="C100" s="91"/>
      <c r="D100" s="91"/>
      <c r="G100" s="91"/>
      <c r="CZ100" s="93"/>
      <c r="DA100" s="93"/>
      <c r="DB100" s="93"/>
      <c r="DC100" s="93"/>
      <c r="DD100" s="93"/>
      <c r="DE100" s="93"/>
      <c r="DF100" s="93"/>
      <c r="DG100" s="93"/>
      <c r="DH100" s="93"/>
      <c r="DI100" s="93"/>
    </row>
    <row r="101" spans="3:113" ht="13.5" customHeight="1">
      <c r="C101" s="91"/>
      <c r="D101" s="91"/>
      <c r="G101" s="91"/>
      <c r="CZ101" s="93"/>
      <c r="DA101" s="93"/>
      <c r="DB101" s="93"/>
      <c r="DC101" s="93"/>
      <c r="DD101" s="93"/>
      <c r="DE101" s="93"/>
      <c r="DF101" s="93"/>
      <c r="DG101" s="93"/>
      <c r="DH101" s="93"/>
      <c r="DI101" s="93"/>
    </row>
    <row r="102" spans="3:113" ht="13.5" customHeight="1">
      <c r="C102" s="91"/>
      <c r="D102" s="91"/>
      <c r="G102" s="91"/>
      <c r="CZ102" s="93"/>
      <c r="DA102" s="93"/>
      <c r="DB102" s="93"/>
      <c r="DC102" s="93"/>
      <c r="DD102" s="93"/>
      <c r="DE102" s="93"/>
      <c r="DF102" s="93"/>
      <c r="DG102" s="93"/>
      <c r="DH102" s="93"/>
      <c r="DI102" s="93"/>
    </row>
    <row r="103" spans="3:113" ht="13.5" customHeight="1">
      <c r="C103" s="91"/>
      <c r="D103" s="91"/>
      <c r="G103" s="91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</row>
    <row r="104" spans="3:113" ht="13.5" customHeight="1">
      <c r="C104" s="91"/>
      <c r="D104" s="91"/>
      <c r="G104" s="91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</row>
    <row r="105" spans="3:113" ht="13.5" customHeight="1">
      <c r="C105" s="91"/>
      <c r="D105" s="91"/>
      <c r="G105" s="91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</row>
    <row r="106" spans="3:113" ht="13.5" customHeight="1">
      <c r="C106" s="91"/>
      <c r="D106" s="91"/>
      <c r="G106" s="91"/>
      <c r="CZ106" s="93"/>
      <c r="DA106" s="93"/>
      <c r="DB106" s="93"/>
      <c r="DC106" s="93"/>
      <c r="DD106" s="93"/>
      <c r="DE106" s="93"/>
      <c r="DF106" s="93"/>
      <c r="DG106" s="93"/>
      <c r="DH106" s="93"/>
      <c r="DI106" s="93"/>
    </row>
    <row r="107" spans="3:113" ht="13.5" customHeight="1">
      <c r="C107" s="91"/>
      <c r="D107" s="91"/>
      <c r="G107" s="91"/>
      <c r="CZ107" s="93"/>
      <c r="DA107" s="93"/>
      <c r="DB107" s="93"/>
      <c r="DC107" s="93"/>
      <c r="DD107" s="93"/>
      <c r="DE107" s="93"/>
      <c r="DF107" s="93"/>
      <c r="DG107" s="93"/>
      <c r="DH107" s="93"/>
      <c r="DI107" s="93"/>
    </row>
    <row r="108" spans="3:113" ht="13.5" customHeight="1">
      <c r="C108" s="91"/>
      <c r="D108" s="91"/>
      <c r="G108" s="91"/>
      <c r="CZ108" s="93"/>
      <c r="DA108" s="93"/>
      <c r="DB108" s="93"/>
      <c r="DC108" s="93"/>
      <c r="DD108" s="93"/>
      <c r="DE108" s="93"/>
      <c r="DF108" s="93"/>
      <c r="DG108" s="93"/>
      <c r="DH108" s="93"/>
      <c r="DI108" s="93"/>
    </row>
    <row r="109" spans="3:113" ht="13.5" customHeight="1">
      <c r="CZ109" s="93"/>
      <c r="DA109" s="93"/>
      <c r="DB109" s="93"/>
      <c r="DC109" s="93"/>
      <c r="DD109" s="93"/>
      <c r="DE109" s="93"/>
      <c r="DF109" s="93"/>
      <c r="DG109" s="93"/>
      <c r="DH109" s="93"/>
      <c r="DI109" s="93"/>
    </row>
    <row r="110" spans="3:113" ht="13.5" customHeight="1"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</row>
    <row r="111" spans="3:113" ht="13.5" customHeight="1">
      <c r="CZ111" s="93"/>
      <c r="DA111" s="93"/>
      <c r="DB111" s="93"/>
      <c r="DC111" s="93"/>
      <c r="DD111" s="93"/>
      <c r="DE111" s="93"/>
      <c r="DF111" s="93"/>
      <c r="DG111" s="93"/>
      <c r="DH111" s="93"/>
      <c r="DI111" s="93"/>
    </row>
    <row r="112" spans="3:113" ht="13.5" customHeight="1"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</row>
    <row r="113" spans="104:113" ht="13.5" customHeight="1">
      <c r="CZ113" s="93"/>
      <c r="DA113" s="93"/>
      <c r="DB113" s="93"/>
      <c r="DC113" s="93"/>
      <c r="DD113" s="93"/>
      <c r="DE113" s="93"/>
      <c r="DF113" s="93"/>
      <c r="DG113" s="93"/>
      <c r="DH113" s="93"/>
      <c r="DI113" s="93"/>
    </row>
  </sheetData>
  <autoFilter ref="E1:E113"/>
  <dataConsolidate/>
  <mergeCells count="54">
    <mergeCell ref="Q51:R51"/>
    <mergeCell ref="Q52:R52"/>
    <mergeCell ref="Q53:R53"/>
    <mergeCell ref="Q55:R55"/>
    <mergeCell ref="AG10:AG11"/>
    <mergeCell ref="B12:B15"/>
    <mergeCell ref="N20:Q20"/>
    <mergeCell ref="Q48:R48"/>
    <mergeCell ref="Q49:R49"/>
    <mergeCell ref="Q50:R50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</mergeCells>
  <conditionalFormatting sqref="S54">
    <cfRule type="cellIs" dxfId="69" priority="8" operator="lessThan">
      <formula>0</formula>
    </cfRule>
    <cfRule type="cellIs" dxfId="68" priority="9" operator="greaterThan">
      <formula>0</formula>
    </cfRule>
  </conditionalFormatting>
  <conditionalFormatting sqref="AH19:AH20">
    <cfRule type="cellIs" dxfId="67" priority="6" operator="lessThan">
      <formula>0</formula>
    </cfRule>
    <cfRule type="cellIs" dxfId="66" priority="7" operator="greaterThan">
      <formula>0</formula>
    </cfRule>
  </conditionalFormatting>
  <conditionalFormatting sqref="AH17">
    <cfRule type="cellIs" dxfId="65" priority="4" operator="lessThan">
      <formula>0</formula>
    </cfRule>
    <cfRule type="cellIs" dxfId="64" priority="5" operator="greaterThan">
      <formula>0</formula>
    </cfRule>
  </conditionalFormatting>
  <conditionalFormatting sqref="AH18">
    <cfRule type="cellIs" dxfId="63" priority="2" operator="lessThan">
      <formula>0</formula>
    </cfRule>
    <cfRule type="cellIs" dxfId="62" priority="3" operator="greaterThan">
      <formula>0</formula>
    </cfRule>
  </conditionalFormatting>
  <conditionalFormatting sqref="AH12:AQ16">
    <cfRule type="cellIs" dxfId="61" priority="1" operator="greaterThan">
      <formula>0</formula>
    </cfRule>
  </conditionalFormatting>
  <dataValidations count="2">
    <dataValidation type="list" allowBlank="1" showInputMessage="1" showErrorMessage="1" sqref="I12:I16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K12:K16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"/>
  <sheetViews>
    <sheetView showGridLines="0" topLeftCell="A4" zoomScale="70" zoomScaleNormal="70" workbookViewId="0">
      <selection activeCell="C5" sqref="C5"/>
    </sheetView>
  </sheetViews>
  <sheetFormatPr defaultColWidth="8.85546875" defaultRowHeight="15"/>
  <cols>
    <col min="1" max="1" width="8.85546875" style="221"/>
    <col min="2" max="2" width="8.42578125" style="221" hidden="1" customWidth="1"/>
    <col min="3" max="3" width="65" style="221" bestFit="1" customWidth="1"/>
    <col min="4" max="4" width="54.5703125" style="221" customWidth="1"/>
    <col min="5" max="5" width="56.42578125" style="221" customWidth="1"/>
    <col min="6" max="16384" width="8.85546875" style="221"/>
  </cols>
  <sheetData>
    <row r="1" spans="2:5" ht="30">
      <c r="D1" s="222"/>
    </row>
    <row r="4" spans="2:5">
      <c r="B4" s="282" t="s">
        <v>143</v>
      </c>
      <c r="C4" s="282" t="s">
        <v>144</v>
      </c>
      <c r="D4" s="282" t="s">
        <v>145</v>
      </c>
      <c r="E4" s="282" t="s">
        <v>146</v>
      </c>
    </row>
    <row r="5" spans="2:5">
      <c r="B5" s="283" t="s">
        <v>147</v>
      </c>
      <c r="C5" s="283" t="s">
        <v>148</v>
      </c>
      <c r="D5" s="283" t="s">
        <v>149</v>
      </c>
      <c r="E5" s="283" t="s">
        <v>150</v>
      </c>
    </row>
    <row r="6" spans="2:5">
      <c r="B6" s="283" t="s">
        <v>151</v>
      </c>
      <c r="C6" s="283" t="s">
        <v>148</v>
      </c>
      <c r="D6" s="283" t="s">
        <v>152</v>
      </c>
      <c r="E6" s="283" t="s">
        <v>153</v>
      </c>
    </row>
    <row r="7" spans="2:5">
      <c r="B7" s="283" t="s">
        <v>154</v>
      </c>
      <c r="C7" s="283" t="s">
        <v>148</v>
      </c>
      <c r="D7" s="283" t="s">
        <v>152</v>
      </c>
      <c r="E7" s="283" t="s">
        <v>155</v>
      </c>
    </row>
    <row r="8" spans="2:5">
      <c r="B8" s="283" t="s">
        <v>156</v>
      </c>
      <c r="C8" s="283" t="s">
        <v>148</v>
      </c>
      <c r="D8" s="283" t="s">
        <v>157</v>
      </c>
      <c r="E8" s="283" t="s">
        <v>158</v>
      </c>
    </row>
    <row r="9" spans="2:5">
      <c r="B9" s="283" t="s">
        <v>159</v>
      </c>
      <c r="C9" s="283" t="s">
        <v>148</v>
      </c>
      <c r="D9" s="283" t="s">
        <v>160</v>
      </c>
      <c r="E9" s="283" t="s">
        <v>161</v>
      </c>
    </row>
    <row r="10" spans="2:5">
      <c r="B10" s="283" t="s">
        <v>162</v>
      </c>
      <c r="C10" s="283" t="s">
        <v>148</v>
      </c>
      <c r="D10" s="283" t="s">
        <v>160</v>
      </c>
      <c r="E10" s="283" t="s">
        <v>163</v>
      </c>
    </row>
    <row r="11" spans="2:5">
      <c r="B11" s="283" t="s">
        <v>164</v>
      </c>
      <c r="C11" s="283" t="s">
        <v>148</v>
      </c>
      <c r="D11" s="283" t="s">
        <v>160</v>
      </c>
      <c r="E11" s="283" t="s">
        <v>165</v>
      </c>
    </row>
    <row r="12" spans="2:5">
      <c r="B12" s="283" t="s">
        <v>166</v>
      </c>
      <c r="C12" s="283" t="s">
        <v>148</v>
      </c>
      <c r="D12" s="283" t="s">
        <v>160</v>
      </c>
      <c r="E12" s="283" t="s">
        <v>167</v>
      </c>
    </row>
    <row r="13" spans="2:5">
      <c r="B13" s="283" t="s">
        <v>168</v>
      </c>
      <c r="C13" s="283" t="s">
        <v>148</v>
      </c>
      <c r="D13" s="283" t="s">
        <v>160</v>
      </c>
      <c r="E13" s="283" t="s">
        <v>169</v>
      </c>
    </row>
    <row r="14" spans="2:5" ht="25.5">
      <c r="B14" s="283" t="s">
        <v>170</v>
      </c>
      <c r="C14" s="283" t="s">
        <v>171</v>
      </c>
      <c r="D14" s="283" t="s">
        <v>172</v>
      </c>
      <c r="E14" s="283" t="s">
        <v>173</v>
      </c>
    </row>
    <row r="15" spans="2:5" ht="25.5">
      <c r="B15" s="283" t="s">
        <v>174</v>
      </c>
      <c r="C15" s="283" t="s">
        <v>171</v>
      </c>
      <c r="D15" s="283" t="s">
        <v>152</v>
      </c>
      <c r="E15" s="283" t="s">
        <v>175</v>
      </c>
    </row>
    <row r="16" spans="2:5" ht="25.5">
      <c r="B16" s="283" t="s">
        <v>176</v>
      </c>
      <c r="C16" s="283" t="s">
        <v>171</v>
      </c>
      <c r="D16" s="283" t="s">
        <v>177</v>
      </c>
      <c r="E16" s="283" t="s">
        <v>178</v>
      </c>
    </row>
    <row r="17" spans="2:5" ht="25.5">
      <c r="B17" s="283" t="s">
        <v>179</v>
      </c>
      <c r="C17" s="283" t="s">
        <v>171</v>
      </c>
      <c r="D17" s="283" t="s">
        <v>180</v>
      </c>
      <c r="E17" s="283" t="s">
        <v>181</v>
      </c>
    </row>
    <row r="18" spans="2:5" ht="25.5">
      <c r="B18" s="283" t="s">
        <v>182</v>
      </c>
      <c r="C18" s="283" t="s">
        <v>171</v>
      </c>
      <c r="D18" s="283" t="s">
        <v>180</v>
      </c>
      <c r="E18" s="283" t="s">
        <v>183</v>
      </c>
    </row>
    <row r="19" spans="2:5" ht="25.5">
      <c r="B19" s="283" t="s">
        <v>184</v>
      </c>
      <c r="C19" s="283" t="s">
        <v>171</v>
      </c>
      <c r="D19" s="283" t="s">
        <v>180</v>
      </c>
      <c r="E19" s="283" t="s">
        <v>185</v>
      </c>
    </row>
    <row r="20" spans="2:5" ht="25.5">
      <c r="B20" s="283" t="s">
        <v>186</v>
      </c>
      <c r="C20" s="283" t="s">
        <v>171</v>
      </c>
      <c r="D20" s="283" t="s">
        <v>187</v>
      </c>
      <c r="E20" s="283" t="s">
        <v>188</v>
      </c>
    </row>
    <row r="21" spans="2:5" ht="17.100000000000001" customHeight="1">
      <c r="B21" s="427" t="s">
        <v>189</v>
      </c>
      <c r="C21" s="428"/>
      <c r="D21" s="284" t="s">
        <v>190</v>
      </c>
      <c r="E21" s="285" t="s">
        <v>191</v>
      </c>
    </row>
    <row r="22" spans="2:5" ht="18.600000000000001" customHeight="1">
      <c r="B22" s="427" t="s">
        <v>189</v>
      </c>
      <c r="C22" s="428"/>
      <c r="D22" s="284" t="s">
        <v>192</v>
      </c>
      <c r="E22" s="285" t="s">
        <v>193</v>
      </c>
    </row>
    <row r="23" spans="2:5" ht="15" customHeight="1">
      <c r="B23" s="427" t="s">
        <v>189</v>
      </c>
      <c r="C23" s="428"/>
      <c r="D23" s="284" t="s">
        <v>194</v>
      </c>
      <c r="E23" s="284" t="s">
        <v>195</v>
      </c>
    </row>
    <row r="27" spans="2:5">
      <c r="C27" s="223"/>
    </row>
    <row r="28" spans="2:5">
      <c r="C28" s="224" t="s">
        <v>273</v>
      </c>
      <c r="D28" s="225"/>
    </row>
    <row r="29" spans="2:5">
      <c r="C29" s="226" t="s">
        <v>78</v>
      </c>
      <c r="D29" s="226" t="s">
        <v>79</v>
      </c>
    </row>
    <row r="30" spans="2:5" ht="230.25">
      <c r="C30" s="227" t="s">
        <v>76</v>
      </c>
      <c r="D30" s="228" t="s">
        <v>80</v>
      </c>
    </row>
    <row r="31" spans="2:5">
      <c r="C31" s="227" t="s">
        <v>81</v>
      </c>
      <c r="D31" s="228" t="s">
        <v>82</v>
      </c>
    </row>
    <row r="32" spans="2:5" ht="90">
      <c r="C32" s="227" t="s">
        <v>83</v>
      </c>
      <c r="D32" s="228" t="s">
        <v>84</v>
      </c>
    </row>
    <row r="33" spans="3:4" ht="26.25">
      <c r="C33" s="227" t="s">
        <v>85</v>
      </c>
      <c r="D33" s="228" t="s">
        <v>86</v>
      </c>
    </row>
    <row r="34" spans="3:4" ht="39">
      <c r="C34" s="227" t="s">
        <v>87</v>
      </c>
      <c r="D34" s="228" t="s">
        <v>88</v>
      </c>
    </row>
    <row r="35" spans="3:4">
      <c r="C35" s="225"/>
      <c r="D35" s="225"/>
    </row>
  </sheetData>
  <mergeCells count="3">
    <mergeCell ref="B22:C22"/>
    <mergeCell ref="B23:C23"/>
    <mergeCell ref="B21:C21"/>
  </mergeCells>
  <hyperlinks>
    <hyperlink ref="E21" r:id="rId1"/>
    <hyperlink ref="E22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90"/>
  <sheetViews>
    <sheetView showGridLines="0" zoomScale="80" zoomScaleNormal="8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8" sqref="G18"/>
    </sheetView>
  </sheetViews>
  <sheetFormatPr defaultColWidth="8.7109375" defaultRowHeight="12.75" outlineLevelCol="1"/>
  <cols>
    <col min="1" max="1" width="3.7109375" style="229" customWidth="1"/>
    <col min="2" max="2" width="27.140625" style="229" customWidth="1"/>
    <col min="3" max="3" width="5.7109375" style="229" hidden="1" customWidth="1"/>
    <col min="4" max="4" width="7.7109375" style="229" bestFit="1" customWidth="1"/>
    <col min="5" max="5" width="10.28515625" style="229" customWidth="1"/>
    <col min="6" max="6" width="21.28515625" style="229" bestFit="1" customWidth="1"/>
    <col min="7" max="7" width="63" style="248" customWidth="1"/>
    <col min="8" max="8" width="25.7109375" style="247" hidden="1" customWidth="1" outlineLevel="1"/>
    <col min="9" max="9" width="8.7109375" style="229" collapsed="1"/>
    <col min="10" max="16384" width="8.7109375" style="229"/>
  </cols>
  <sheetData>
    <row r="2" spans="1:8">
      <c r="B2" s="429" t="s">
        <v>196</v>
      </c>
      <c r="C2" s="429"/>
      <c r="D2" s="429"/>
      <c r="E2" s="429"/>
      <c r="F2" s="429"/>
      <c r="G2" s="429"/>
      <c r="H2" s="429"/>
    </row>
    <row r="3" spans="1:8" s="230" customFormat="1">
      <c r="B3" s="231" t="s">
        <v>197</v>
      </c>
      <c r="C3" s="231" t="s">
        <v>198</v>
      </c>
      <c r="D3" s="231" t="s">
        <v>199</v>
      </c>
      <c r="E3" s="231" t="s">
        <v>48</v>
      </c>
      <c r="F3" s="231" t="s">
        <v>200</v>
      </c>
      <c r="G3" s="232" t="s">
        <v>201</v>
      </c>
      <c r="H3" s="233" t="s">
        <v>202</v>
      </c>
    </row>
    <row r="4" spans="1:8" ht="38.25">
      <c r="A4" s="234"/>
      <c r="B4" s="235" t="s">
        <v>126</v>
      </c>
      <c r="C4" s="235" t="s">
        <v>203</v>
      </c>
      <c r="D4" s="235" t="s">
        <v>204</v>
      </c>
      <c r="E4" s="235" t="s">
        <v>131</v>
      </c>
      <c r="F4" s="235" t="s">
        <v>205</v>
      </c>
      <c r="G4" s="236" t="s">
        <v>206</v>
      </c>
      <c r="H4" s="237"/>
    </row>
    <row r="5" spans="1:8" ht="38.25">
      <c r="A5" s="234"/>
      <c r="B5" s="235" t="s">
        <v>126</v>
      </c>
      <c r="C5" s="235" t="s">
        <v>203</v>
      </c>
      <c r="D5" s="235" t="s">
        <v>204</v>
      </c>
      <c r="E5" s="235" t="s">
        <v>131</v>
      </c>
      <c r="F5" s="238" t="s">
        <v>207</v>
      </c>
      <c r="G5" s="236" t="s">
        <v>208</v>
      </c>
      <c r="H5" s="237"/>
    </row>
    <row r="6" spans="1:8" ht="102">
      <c r="A6" s="234"/>
      <c r="B6" s="235" t="s">
        <v>125</v>
      </c>
      <c r="C6" s="235" t="s">
        <v>203</v>
      </c>
      <c r="D6" s="235" t="s">
        <v>204</v>
      </c>
      <c r="E6" s="235" t="s">
        <v>131</v>
      </c>
      <c r="F6" s="235" t="s">
        <v>205</v>
      </c>
      <c r="G6" s="236" t="s">
        <v>209</v>
      </c>
      <c r="H6" s="237"/>
    </row>
    <row r="7" spans="1:8" ht="38.25">
      <c r="A7" s="234"/>
      <c r="B7" s="235" t="s">
        <v>125</v>
      </c>
      <c r="C7" s="235" t="s">
        <v>203</v>
      </c>
      <c r="D7" s="235" t="s">
        <v>204</v>
      </c>
      <c r="E7" s="235" t="s">
        <v>131</v>
      </c>
      <c r="F7" s="238" t="s">
        <v>207</v>
      </c>
      <c r="G7" s="236" t="s">
        <v>210</v>
      </c>
      <c r="H7" s="239"/>
    </row>
    <row r="8" spans="1:8" ht="89.25">
      <c r="A8" s="234"/>
      <c r="B8" s="235" t="s">
        <v>100</v>
      </c>
      <c r="C8" s="235" t="s">
        <v>203</v>
      </c>
      <c r="D8" s="235" t="s">
        <v>204</v>
      </c>
      <c r="E8" s="235" t="s">
        <v>131</v>
      </c>
      <c r="F8" s="235" t="s">
        <v>205</v>
      </c>
      <c r="G8" s="236" t="s">
        <v>211</v>
      </c>
      <c r="H8" s="239"/>
    </row>
    <row r="9" spans="1:8" ht="25.5">
      <c r="A9" s="234"/>
      <c r="B9" s="235" t="s">
        <v>100</v>
      </c>
      <c r="C9" s="235" t="s">
        <v>203</v>
      </c>
      <c r="D9" s="235" t="s">
        <v>204</v>
      </c>
      <c r="E9" s="235" t="s">
        <v>131</v>
      </c>
      <c r="F9" s="238" t="s">
        <v>207</v>
      </c>
      <c r="G9" s="236" t="s">
        <v>212</v>
      </c>
      <c r="H9" s="240"/>
    </row>
    <row r="10" spans="1:8" s="241" customFormat="1">
      <c r="B10" s="242"/>
      <c r="C10" s="242"/>
      <c r="D10" s="242"/>
      <c r="E10" s="242"/>
      <c r="F10" s="242"/>
      <c r="G10" s="243"/>
      <c r="H10" s="244"/>
    </row>
    <row r="11" spans="1:8" s="241" customFormat="1">
      <c r="B11" s="242"/>
      <c r="C11" s="242"/>
      <c r="D11" s="242"/>
      <c r="E11" s="242"/>
      <c r="F11" s="242"/>
      <c r="G11" s="243"/>
      <c r="H11" s="244"/>
    </row>
    <row r="12" spans="1:8">
      <c r="B12" s="245"/>
      <c r="C12" s="245"/>
      <c r="D12" s="245"/>
      <c r="E12" s="245"/>
      <c r="F12" s="245"/>
      <c r="G12" s="246"/>
    </row>
    <row r="13" spans="1:8">
      <c r="B13" s="245"/>
      <c r="C13" s="245"/>
      <c r="D13" s="245"/>
      <c r="E13" s="245"/>
      <c r="F13" s="245"/>
      <c r="G13" s="246"/>
    </row>
    <row r="14" spans="1:8">
      <c r="B14" s="245"/>
      <c r="C14" s="245"/>
      <c r="D14" s="245"/>
      <c r="E14" s="245"/>
      <c r="F14" s="245"/>
      <c r="G14" s="246"/>
    </row>
    <row r="15" spans="1:8">
      <c r="B15" s="245"/>
      <c r="C15" s="245"/>
      <c r="D15" s="245"/>
      <c r="E15" s="245"/>
      <c r="F15" s="245"/>
      <c r="G15" s="246"/>
    </row>
    <row r="16" spans="1:8">
      <c r="B16" s="245"/>
      <c r="C16" s="245"/>
      <c r="D16" s="245"/>
      <c r="E16" s="245"/>
      <c r="F16" s="245"/>
      <c r="G16" s="246"/>
    </row>
    <row r="17" spans="2:7">
      <c r="B17" s="245"/>
      <c r="C17" s="245"/>
      <c r="D17" s="245"/>
      <c r="E17" s="245"/>
      <c r="F17" s="245"/>
      <c r="G17" s="246"/>
    </row>
    <row r="18" spans="2:7">
      <c r="B18" s="245"/>
      <c r="C18" s="245"/>
      <c r="D18" s="245"/>
      <c r="E18" s="245"/>
      <c r="F18" s="245"/>
      <c r="G18" s="246"/>
    </row>
    <row r="19" spans="2:7">
      <c r="B19" s="245"/>
      <c r="C19" s="245"/>
      <c r="D19" s="245"/>
      <c r="E19" s="245"/>
      <c r="F19" s="245"/>
      <c r="G19" s="246"/>
    </row>
    <row r="20" spans="2:7">
      <c r="B20" s="245"/>
      <c r="C20" s="245"/>
      <c r="D20" s="245"/>
      <c r="E20" s="245"/>
      <c r="F20" s="245"/>
      <c r="G20" s="246"/>
    </row>
    <row r="21" spans="2:7">
      <c r="B21" s="245"/>
      <c r="C21" s="245"/>
      <c r="D21" s="245"/>
      <c r="E21" s="245"/>
      <c r="F21" s="245"/>
      <c r="G21" s="246"/>
    </row>
    <row r="22" spans="2:7">
      <c r="B22" s="245"/>
      <c r="C22" s="245"/>
      <c r="D22" s="245"/>
      <c r="E22" s="245"/>
      <c r="F22" s="245"/>
      <c r="G22" s="246"/>
    </row>
    <row r="23" spans="2:7">
      <c r="B23" s="245"/>
      <c r="C23" s="245"/>
      <c r="D23" s="245"/>
      <c r="E23" s="245"/>
      <c r="F23" s="245"/>
      <c r="G23" s="246"/>
    </row>
    <row r="24" spans="2:7">
      <c r="B24" s="245"/>
      <c r="C24" s="245"/>
      <c r="D24" s="245"/>
      <c r="E24" s="245"/>
      <c r="F24" s="245"/>
      <c r="G24" s="246"/>
    </row>
    <row r="25" spans="2:7">
      <c r="B25" s="245"/>
      <c r="C25" s="245"/>
      <c r="D25" s="245"/>
      <c r="E25" s="245"/>
      <c r="F25" s="245"/>
      <c r="G25" s="246"/>
    </row>
    <row r="26" spans="2:7">
      <c r="B26" s="245"/>
      <c r="C26" s="245"/>
      <c r="D26" s="245"/>
      <c r="E26" s="245"/>
      <c r="F26" s="245"/>
      <c r="G26" s="246"/>
    </row>
    <row r="27" spans="2:7">
      <c r="B27" s="245"/>
      <c r="C27" s="245"/>
      <c r="D27" s="245"/>
      <c r="E27" s="245"/>
      <c r="F27" s="245"/>
      <c r="G27" s="246"/>
    </row>
    <row r="28" spans="2:7">
      <c r="B28" s="245"/>
      <c r="C28" s="245"/>
      <c r="D28" s="245"/>
      <c r="E28" s="245"/>
      <c r="F28" s="245"/>
      <c r="G28" s="246"/>
    </row>
    <row r="29" spans="2:7">
      <c r="B29" s="245"/>
      <c r="C29" s="245"/>
      <c r="D29" s="245"/>
      <c r="E29" s="245"/>
      <c r="F29" s="245"/>
      <c r="G29" s="246"/>
    </row>
    <row r="30" spans="2:7">
      <c r="B30" s="245"/>
      <c r="C30" s="245"/>
      <c r="D30" s="245"/>
      <c r="E30" s="245"/>
      <c r="F30" s="245"/>
      <c r="G30" s="246"/>
    </row>
    <row r="31" spans="2:7">
      <c r="B31" s="245"/>
      <c r="C31" s="245"/>
      <c r="D31" s="245"/>
      <c r="E31" s="245"/>
      <c r="F31" s="245"/>
      <c r="G31" s="246"/>
    </row>
    <row r="32" spans="2:7">
      <c r="B32" s="245"/>
      <c r="C32" s="245"/>
      <c r="D32" s="245"/>
      <c r="E32" s="245"/>
      <c r="F32" s="245"/>
      <c r="G32" s="246"/>
    </row>
    <row r="33" spans="2:7">
      <c r="B33" s="245"/>
      <c r="C33" s="245"/>
      <c r="D33" s="245"/>
      <c r="E33" s="245"/>
      <c r="F33" s="245"/>
      <c r="G33" s="246"/>
    </row>
    <row r="34" spans="2:7">
      <c r="B34" s="245"/>
      <c r="C34" s="245"/>
      <c r="D34" s="245"/>
      <c r="E34" s="245"/>
      <c r="F34" s="245"/>
      <c r="G34" s="246"/>
    </row>
    <row r="35" spans="2:7">
      <c r="B35" s="245"/>
      <c r="C35" s="245"/>
      <c r="D35" s="245"/>
      <c r="E35" s="245"/>
      <c r="F35" s="245"/>
      <c r="G35" s="246"/>
    </row>
    <row r="36" spans="2:7">
      <c r="B36" s="245"/>
      <c r="C36" s="245"/>
      <c r="D36" s="245"/>
      <c r="E36" s="245"/>
      <c r="F36" s="245"/>
      <c r="G36" s="246"/>
    </row>
    <row r="37" spans="2:7">
      <c r="B37" s="245"/>
      <c r="C37" s="245"/>
      <c r="D37" s="245"/>
      <c r="E37" s="245"/>
      <c r="F37" s="245"/>
      <c r="G37" s="246"/>
    </row>
    <row r="38" spans="2:7">
      <c r="B38" s="245"/>
      <c r="C38" s="245"/>
      <c r="D38" s="245"/>
      <c r="E38" s="245"/>
      <c r="F38" s="245"/>
      <c r="G38" s="246"/>
    </row>
    <row r="39" spans="2:7">
      <c r="B39" s="245"/>
      <c r="C39" s="245"/>
      <c r="D39" s="245"/>
      <c r="E39" s="245"/>
      <c r="F39" s="245"/>
      <c r="G39" s="246"/>
    </row>
    <row r="40" spans="2:7">
      <c r="B40" s="245"/>
      <c r="C40" s="245"/>
      <c r="D40" s="245"/>
      <c r="E40" s="245"/>
      <c r="F40" s="245"/>
      <c r="G40" s="246"/>
    </row>
    <row r="41" spans="2:7">
      <c r="B41" s="245"/>
      <c r="C41" s="245"/>
      <c r="D41" s="245"/>
      <c r="E41" s="245"/>
      <c r="F41" s="245"/>
      <c r="G41" s="246"/>
    </row>
    <row r="42" spans="2:7">
      <c r="B42" s="245"/>
      <c r="C42" s="245"/>
      <c r="D42" s="245"/>
      <c r="E42" s="245"/>
      <c r="F42" s="245"/>
      <c r="G42" s="246"/>
    </row>
    <row r="43" spans="2:7">
      <c r="B43" s="245"/>
      <c r="C43" s="245"/>
      <c r="D43" s="245"/>
      <c r="E43" s="245"/>
      <c r="F43" s="245"/>
      <c r="G43" s="246"/>
    </row>
    <row r="44" spans="2:7">
      <c r="B44" s="245"/>
      <c r="C44" s="245"/>
      <c r="D44" s="245"/>
      <c r="E44" s="245"/>
      <c r="F44" s="245"/>
      <c r="G44" s="246"/>
    </row>
    <row r="45" spans="2:7">
      <c r="B45" s="245"/>
      <c r="C45" s="245"/>
      <c r="D45" s="245"/>
      <c r="E45" s="245"/>
      <c r="F45" s="245"/>
      <c r="G45" s="246"/>
    </row>
    <row r="46" spans="2:7">
      <c r="B46" s="245"/>
      <c r="C46" s="245"/>
      <c r="D46" s="245"/>
      <c r="E46" s="245"/>
      <c r="F46" s="245"/>
      <c r="G46" s="246"/>
    </row>
    <row r="47" spans="2:7">
      <c r="B47" s="245"/>
      <c r="C47" s="245"/>
      <c r="D47" s="245"/>
      <c r="E47" s="245"/>
      <c r="F47" s="245"/>
      <c r="G47" s="246"/>
    </row>
    <row r="48" spans="2:7">
      <c r="B48" s="245"/>
      <c r="C48" s="245"/>
      <c r="D48" s="245"/>
      <c r="E48" s="245"/>
      <c r="F48" s="245"/>
      <c r="G48" s="246"/>
    </row>
    <row r="49" spans="2:7">
      <c r="B49" s="245"/>
      <c r="C49" s="245"/>
      <c r="D49" s="245"/>
      <c r="E49" s="245"/>
      <c r="F49" s="245"/>
      <c r="G49" s="246"/>
    </row>
    <row r="50" spans="2:7">
      <c r="B50" s="245"/>
      <c r="C50" s="245"/>
      <c r="D50" s="245"/>
      <c r="E50" s="245"/>
      <c r="F50" s="245"/>
      <c r="G50" s="246"/>
    </row>
    <row r="51" spans="2:7">
      <c r="B51" s="245"/>
      <c r="C51" s="245"/>
      <c r="D51" s="245"/>
      <c r="E51" s="245"/>
      <c r="F51" s="245"/>
      <c r="G51" s="246"/>
    </row>
    <row r="52" spans="2:7">
      <c r="B52" s="245"/>
      <c r="C52" s="245"/>
      <c r="D52" s="245"/>
      <c r="E52" s="245"/>
      <c r="F52" s="245"/>
      <c r="G52" s="246"/>
    </row>
    <row r="53" spans="2:7">
      <c r="B53" s="245"/>
      <c r="C53" s="245"/>
      <c r="D53" s="245"/>
      <c r="E53" s="245"/>
      <c r="F53" s="245"/>
      <c r="G53" s="246"/>
    </row>
    <row r="54" spans="2:7">
      <c r="B54" s="245"/>
      <c r="C54" s="245"/>
      <c r="D54" s="245"/>
      <c r="E54" s="245"/>
      <c r="F54" s="245"/>
      <c r="G54" s="246"/>
    </row>
    <row r="55" spans="2:7">
      <c r="B55" s="245"/>
      <c r="C55" s="245"/>
      <c r="D55" s="245"/>
      <c r="E55" s="245"/>
      <c r="F55" s="245"/>
      <c r="G55" s="246"/>
    </row>
    <row r="56" spans="2:7">
      <c r="B56" s="245"/>
      <c r="C56" s="245"/>
      <c r="D56" s="245"/>
      <c r="E56" s="245"/>
      <c r="F56" s="245"/>
      <c r="G56" s="246"/>
    </row>
    <row r="57" spans="2:7">
      <c r="B57" s="245"/>
      <c r="C57" s="245"/>
      <c r="D57" s="245"/>
      <c r="E57" s="245"/>
      <c r="F57" s="245"/>
      <c r="G57" s="246"/>
    </row>
    <row r="58" spans="2:7">
      <c r="B58" s="245"/>
      <c r="C58" s="245"/>
      <c r="D58" s="245"/>
      <c r="E58" s="245"/>
      <c r="F58" s="245"/>
      <c r="G58" s="246"/>
    </row>
    <row r="59" spans="2:7">
      <c r="B59" s="245"/>
      <c r="C59" s="245"/>
      <c r="D59" s="245"/>
      <c r="E59" s="245"/>
      <c r="F59" s="245"/>
      <c r="G59" s="246"/>
    </row>
    <row r="60" spans="2:7">
      <c r="B60" s="245"/>
      <c r="C60" s="245"/>
      <c r="D60" s="245"/>
      <c r="E60" s="245"/>
      <c r="F60" s="245"/>
      <c r="G60" s="246"/>
    </row>
    <row r="61" spans="2:7">
      <c r="B61" s="245"/>
      <c r="C61" s="245"/>
      <c r="D61" s="245"/>
      <c r="E61" s="245"/>
      <c r="F61" s="245"/>
      <c r="G61" s="246"/>
    </row>
    <row r="62" spans="2:7">
      <c r="B62" s="245"/>
      <c r="C62" s="245"/>
      <c r="D62" s="245"/>
      <c r="E62" s="245"/>
      <c r="F62" s="245"/>
      <c r="G62" s="246"/>
    </row>
    <row r="63" spans="2:7">
      <c r="B63" s="245"/>
      <c r="C63" s="245"/>
      <c r="D63" s="245"/>
      <c r="E63" s="245"/>
      <c r="F63" s="245"/>
      <c r="G63" s="246"/>
    </row>
    <row r="64" spans="2:7">
      <c r="B64" s="245"/>
      <c r="C64" s="245"/>
      <c r="D64" s="245"/>
      <c r="E64" s="245"/>
      <c r="F64" s="245"/>
      <c r="G64" s="246"/>
    </row>
    <row r="65" spans="2:7">
      <c r="B65" s="245"/>
      <c r="C65" s="245"/>
      <c r="D65" s="245"/>
      <c r="E65" s="245"/>
      <c r="F65" s="245"/>
      <c r="G65" s="246"/>
    </row>
    <row r="66" spans="2:7">
      <c r="B66" s="245"/>
      <c r="C66" s="245"/>
      <c r="D66" s="245"/>
      <c r="E66" s="245"/>
      <c r="F66" s="245"/>
      <c r="G66" s="246"/>
    </row>
    <row r="67" spans="2:7">
      <c r="B67" s="245"/>
      <c r="C67" s="245"/>
      <c r="D67" s="245"/>
      <c r="E67" s="245"/>
      <c r="F67" s="245"/>
      <c r="G67" s="246"/>
    </row>
    <row r="68" spans="2:7">
      <c r="B68" s="245"/>
      <c r="C68" s="245"/>
      <c r="D68" s="245"/>
      <c r="E68" s="245"/>
      <c r="F68" s="245"/>
      <c r="G68" s="246"/>
    </row>
    <row r="69" spans="2:7">
      <c r="B69" s="245"/>
      <c r="C69" s="245"/>
      <c r="D69" s="245"/>
      <c r="E69" s="245"/>
      <c r="F69" s="245"/>
      <c r="G69" s="246"/>
    </row>
    <row r="70" spans="2:7">
      <c r="B70" s="245"/>
      <c r="C70" s="245"/>
      <c r="D70" s="245"/>
      <c r="E70" s="245"/>
      <c r="F70" s="245"/>
      <c r="G70" s="246"/>
    </row>
    <row r="71" spans="2:7">
      <c r="B71" s="245"/>
      <c r="C71" s="245"/>
      <c r="D71" s="245"/>
      <c r="E71" s="245"/>
      <c r="F71" s="245"/>
      <c r="G71" s="246"/>
    </row>
    <row r="72" spans="2:7">
      <c r="B72" s="245"/>
      <c r="C72" s="245"/>
      <c r="D72" s="245"/>
      <c r="E72" s="245"/>
      <c r="F72" s="245"/>
      <c r="G72" s="246"/>
    </row>
    <row r="73" spans="2:7">
      <c r="B73" s="245"/>
      <c r="C73" s="245"/>
      <c r="D73" s="245"/>
      <c r="E73" s="245"/>
      <c r="F73" s="245"/>
      <c r="G73" s="246"/>
    </row>
    <row r="74" spans="2:7">
      <c r="B74" s="245"/>
      <c r="C74" s="245"/>
      <c r="D74" s="245"/>
      <c r="E74" s="245"/>
      <c r="F74" s="245"/>
      <c r="G74" s="246"/>
    </row>
    <row r="75" spans="2:7">
      <c r="B75" s="245"/>
      <c r="C75" s="245"/>
      <c r="D75" s="245"/>
      <c r="E75" s="245"/>
      <c r="F75" s="245"/>
      <c r="G75" s="246"/>
    </row>
    <row r="76" spans="2:7">
      <c r="B76" s="245"/>
      <c r="C76" s="245"/>
      <c r="D76" s="245"/>
      <c r="E76" s="245"/>
      <c r="F76" s="245"/>
      <c r="G76" s="246"/>
    </row>
    <row r="77" spans="2:7">
      <c r="B77" s="245"/>
      <c r="C77" s="245"/>
      <c r="D77" s="245"/>
      <c r="E77" s="245"/>
      <c r="F77" s="245"/>
      <c r="G77" s="246"/>
    </row>
    <row r="78" spans="2:7">
      <c r="B78" s="245"/>
      <c r="C78" s="245"/>
      <c r="D78" s="245"/>
      <c r="E78" s="245"/>
      <c r="F78" s="245"/>
      <c r="G78" s="246"/>
    </row>
    <row r="79" spans="2:7">
      <c r="B79" s="245"/>
      <c r="C79" s="245"/>
      <c r="D79" s="245"/>
      <c r="E79" s="245"/>
      <c r="F79" s="245"/>
      <c r="G79" s="246"/>
    </row>
    <row r="80" spans="2:7">
      <c r="B80" s="245"/>
      <c r="C80" s="245"/>
      <c r="D80" s="245"/>
      <c r="E80" s="245"/>
      <c r="F80" s="245"/>
      <c r="G80" s="246"/>
    </row>
    <row r="81" spans="2:7">
      <c r="B81" s="245"/>
      <c r="C81" s="245"/>
      <c r="D81" s="245"/>
      <c r="E81" s="245"/>
      <c r="F81" s="245"/>
      <c r="G81" s="246"/>
    </row>
    <row r="82" spans="2:7">
      <c r="B82" s="245"/>
      <c r="C82" s="245"/>
      <c r="D82" s="245"/>
      <c r="E82" s="245"/>
      <c r="F82" s="245"/>
      <c r="G82" s="246"/>
    </row>
    <row r="83" spans="2:7">
      <c r="B83" s="245"/>
      <c r="C83" s="245"/>
      <c r="D83" s="245"/>
      <c r="E83" s="245"/>
      <c r="F83" s="245"/>
      <c r="G83" s="246"/>
    </row>
    <row r="84" spans="2:7">
      <c r="B84" s="245"/>
      <c r="C84" s="245"/>
      <c r="D84" s="245"/>
      <c r="E84" s="245"/>
      <c r="F84" s="245"/>
      <c r="G84" s="246"/>
    </row>
    <row r="85" spans="2:7">
      <c r="B85" s="245"/>
      <c r="C85" s="245"/>
      <c r="D85" s="245"/>
      <c r="E85" s="245"/>
      <c r="F85" s="245"/>
      <c r="G85" s="246"/>
    </row>
    <row r="86" spans="2:7">
      <c r="B86" s="245"/>
      <c r="C86" s="245"/>
      <c r="D86" s="245"/>
      <c r="E86" s="245"/>
      <c r="F86" s="245"/>
      <c r="G86" s="246"/>
    </row>
    <row r="87" spans="2:7">
      <c r="B87" s="245"/>
      <c r="C87" s="245"/>
      <c r="D87" s="245"/>
      <c r="E87" s="245"/>
      <c r="F87" s="245"/>
      <c r="G87" s="246"/>
    </row>
    <row r="88" spans="2:7">
      <c r="B88" s="245"/>
      <c r="C88" s="245"/>
      <c r="D88" s="245"/>
      <c r="E88" s="245"/>
      <c r="F88" s="245"/>
      <c r="G88" s="246"/>
    </row>
    <row r="89" spans="2:7">
      <c r="B89" s="245"/>
      <c r="C89" s="245"/>
      <c r="D89" s="245"/>
      <c r="E89" s="245"/>
      <c r="F89" s="245"/>
      <c r="G89" s="246"/>
    </row>
    <row r="90" spans="2:7">
      <c r="B90" s="245"/>
      <c r="C90" s="245"/>
      <c r="D90" s="245"/>
      <c r="E90" s="245"/>
      <c r="F90" s="245"/>
      <c r="G90" s="246"/>
    </row>
    <row r="91" spans="2:7">
      <c r="B91" s="245"/>
      <c r="C91" s="245"/>
      <c r="D91" s="245"/>
      <c r="E91" s="245"/>
      <c r="F91" s="245"/>
      <c r="G91" s="246"/>
    </row>
    <row r="92" spans="2:7">
      <c r="B92" s="245"/>
      <c r="C92" s="245"/>
      <c r="D92" s="245"/>
      <c r="E92" s="245"/>
      <c r="F92" s="245"/>
      <c r="G92" s="246"/>
    </row>
    <row r="93" spans="2:7">
      <c r="B93" s="245"/>
      <c r="C93" s="245"/>
      <c r="D93" s="245"/>
      <c r="E93" s="245"/>
      <c r="F93" s="245"/>
      <c r="G93" s="246"/>
    </row>
    <row r="94" spans="2:7">
      <c r="B94" s="245"/>
      <c r="C94" s="245"/>
      <c r="D94" s="245"/>
      <c r="E94" s="245"/>
      <c r="F94" s="245"/>
      <c r="G94" s="246"/>
    </row>
    <row r="95" spans="2:7">
      <c r="B95" s="245"/>
      <c r="C95" s="245"/>
      <c r="D95" s="245"/>
      <c r="E95" s="245"/>
      <c r="F95" s="245"/>
      <c r="G95" s="246"/>
    </row>
    <row r="96" spans="2:7">
      <c r="B96" s="245"/>
      <c r="C96" s="245"/>
      <c r="D96" s="245"/>
      <c r="E96" s="245"/>
      <c r="F96" s="245"/>
      <c r="G96" s="246"/>
    </row>
    <row r="97" spans="2:7">
      <c r="B97" s="245"/>
      <c r="C97" s="245"/>
      <c r="D97" s="245"/>
      <c r="E97" s="245"/>
      <c r="F97" s="245"/>
      <c r="G97" s="246"/>
    </row>
    <row r="98" spans="2:7">
      <c r="B98" s="245"/>
      <c r="C98" s="245"/>
      <c r="D98" s="245"/>
      <c r="E98" s="245"/>
      <c r="F98" s="245"/>
      <c r="G98" s="246"/>
    </row>
    <row r="99" spans="2:7">
      <c r="B99" s="245"/>
      <c r="C99" s="245"/>
      <c r="D99" s="245"/>
      <c r="E99" s="245"/>
      <c r="F99" s="245"/>
      <c r="G99" s="246"/>
    </row>
    <row r="100" spans="2:7">
      <c r="B100" s="245"/>
      <c r="C100" s="245"/>
      <c r="D100" s="245"/>
      <c r="E100" s="245"/>
      <c r="F100" s="245"/>
      <c r="G100" s="246"/>
    </row>
    <row r="101" spans="2:7">
      <c r="B101" s="245"/>
      <c r="C101" s="245"/>
      <c r="D101" s="245"/>
      <c r="E101" s="245"/>
      <c r="F101" s="245"/>
      <c r="G101" s="246"/>
    </row>
    <row r="102" spans="2:7">
      <c r="B102" s="245"/>
      <c r="C102" s="245"/>
      <c r="D102" s="245"/>
      <c r="E102" s="245"/>
      <c r="F102" s="245"/>
      <c r="G102" s="246"/>
    </row>
    <row r="103" spans="2:7">
      <c r="B103" s="245"/>
      <c r="C103" s="245"/>
      <c r="D103" s="245"/>
      <c r="E103" s="245"/>
      <c r="F103" s="245"/>
      <c r="G103" s="246"/>
    </row>
    <row r="104" spans="2:7">
      <c r="B104" s="245"/>
      <c r="C104" s="245"/>
      <c r="D104" s="245"/>
      <c r="E104" s="245"/>
      <c r="F104" s="245"/>
      <c r="G104" s="246"/>
    </row>
    <row r="105" spans="2:7">
      <c r="B105" s="245"/>
      <c r="C105" s="245"/>
      <c r="D105" s="245"/>
      <c r="E105" s="245"/>
      <c r="F105" s="245"/>
      <c r="G105" s="246"/>
    </row>
    <row r="106" spans="2:7">
      <c r="B106" s="245"/>
      <c r="C106" s="245"/>
      <c r="D106" s="245"/>
      <c r="E106" s="245"/>
      <c r="F106" s="245"/>
      <c r="G106" s="246"/>
    </row>
    <row r="107" spans="2:7">
      <c r="B107" s="245"/>
      <c r="C107" s="245"/>
      <c r="D107" s="245"/>
      <c r="E107" s="245"/>
      <c r="F107" s="245"/>
      <c r="G107" s="246"/>
    </row>
    <row r="108" spans="2:7">
      <c r="B108" s="245"/>
      <c r="C108" s="245"/>
      <c r="D108" s="245"/>
      <c r="E108" s="245"/>
      <c r="F108" s="245"/>
      <c r="G108" s="246"/>
    </row>
    <row r="109" spans="2:7">
      <c r="B109" s="245"/>
      <c r="C109" s="245"/>
      <c r="D109" s="245"/>
      <c r="E109" s="245"/>
      <c r="F109" s="245"/>
      <c r="G109" s="246"/>
    </row>
    <row r="110" spans="2:7">
      <c r="B110" s="245"/>
      <c r="C110" s="245"/>
      <c r="D110" s="245"/>
      <c r="E110" s="245"/>
      <c r="F110" s="245"/>
      <c r="G110" s="246"/>
    </row>
    <row r="111" spans="2:7">
      <c r="B111" s="245"/>
      <c r="C111" s="245"/>
      <c r="D111" s="245"/>
      <c r="E111" s="245"/>
      <c r="F111" s="245"/>
      <c r="G111" s="246"/>
    </row>
    <row r="112" spans="2:7">
      <c r="B112" s="245"/>
      <c r="C112" s="245"/>
      <c r="D112" s="245"/>
      <c r="E112" s="245"/>
      <c r="F112" s="245"/>
      <c r="G112" s="246"/>
    </row>
    <row r="113" spans="2:7">
      <c r="B113" s="245"/>
      <c r="C113" s="245"/>
      <c r="D113" s="245"/>
      <c r="E113" s="245"/>
      <c r="F113" s="245"/>
      <c r="G113" s="246"/>
    </row>
    <row r="114" spans="2:7">
      <c r="B114" s="245"/>
      <c r="C114" s="245"/>
      <c r="D114" s="245"/>
      <c r="E114" s="245"/>
      <c r="F114" s="245"/>
      <c r="G114" s="246"/>
    </row>
    <row r="115" spans="2:7">
      <c r="B115" s="245"/>
      <c r="C115" s="245"/>
      <c r="D115" s="245"/>
      <c r="E115" s="245"/>
      <c r="F115" s="245"/>
      <c r="G115" s="246"/>
    </row>
    <row r="116" spans="2:7">
      <c r="B116" s="245"/>
      <c r="C116" s="245"/>
      <c r="D116" s="245"/>
      <c r="E116" s="245"/>
      <c r="F116" s="245"/>
      <c r="G116" s="246"/>
    </row>
    <row r="117" spans="2:7">
      <c r="B117" s="245"/>
      <c r="C117" s="245"/>
      <c r="D117" s="245"/>
      <c r="E117" s="245"/>
      <c r="F117" s="245"/>
      <c r="G117" s="246"/>
    </row>
    <row r="118" spans="2:7">
      <c r="B118" s="245"/>
      <c r="C118" s="245"/>
      <c r="D118" s="245"/>
      <c r="E118" s="245"/>
      <c r="F118" s="245"/>
      <c r="G118" s="246"/>
    </row>
    <row r="119" spans="2:7">
      <c r="B119" s="245"/>
      <c r="C119" s="245"/>
      <c r="D119" s="245"/>
      <c r="E119" s="245"/>
      <c r="F119" s="245"/>
      <c r="G119" s="246"/>
    </row>
    <row r="120" spans="2:7">
      <c r="B120" s="245"/>
      <c r="C120" s="245"/>
      <c r="D120" s="245"/>
      <c r="E120" s="245"/>
      <c r="F120" s="245"/>
      <c r="G120" s="246"/>
    </row>
    <row r="121" spans="2:7">
      <c r="B121" s="245"/>
      <c r="C121" s="245"/>
      <c r="D121" s="245"/>
      <c r="E121" s="245"/>
      <c r="F121" s="245"/>
      <c r="G121" s="246"/>
    </row>
    <row r="122" spans="2:7">
      <c r="B122" s="245"/>
      <c r="C122" s="245"/>
      <c r="D122" s="245"/>
      <c r="E122" s="245"/>
      <c r="F122" s="245"/>
      <c r="G122" s="246"/>
    </row>
    <row r="123" spans="2:7">
      <c r="B123" s="245"/>
      <c r="C123" s="245"/>
      <c r="D123" s="245"/>
      <c r="E123" s="245"/>
      <c r="F123" s="245"/>
      <c r="G123" s="246"/>
    </row>
    <row r="124" spans="2:7">
      <c r="B124" s="245"/>
      <c r="C124" s="245"/>
      <c r="D124" s="245"/>
      <c r="E124" s="245"/>
      <c r="F124" s="245"/>
      <c r="G124" s="246"/>
    </row>
    <row r="125" spans="2:7">
      <c r="B125" s="245"/>
      <c r="C125" s="245"/>
      <c r="D125" s="245"/>
      <c r="E125" s="245"/>
      <c r="F125" s="245"/>
      <c r="G125" s="246"/>
    </row>
    <row r="126" spans="2:7">
      <c r="B126" s="245"/>
      <c r="C126" s="245"/>
      <c r="D126" s="245"/>
      <c r="E126" s="245"/>
      <c r="F126" s="245"/>
      <c r="G126" s="246"/>
    </row>
    <row r="127" spans="2:7">
      <c r="B127" s="245"/>
      <c r="C127" s="245"/>
      <c r="D127" s="245"/>
      <c r="E127" s="245"/>
      <c r="F127" s="245"/>
      <c r="G127" s="246"/>
    </row>
    <row r="128" spans="2:7">
      <c r="B128" s="245"/>
      <c r="C128" s="245"/>
      <c r="D128" s="245"/>
      <c r="E128" s="245"/>
      <c r="F128" s="245"/>
      <c r="G128" s="246"/>
    </row>
    <row r="129" spans="2:7">
      <c r="B129" s="245"/>
      <c r="C129" s="245"/>
      <c r="D129" s="245"/>
      <c r="E129" s="245"/>
      <c r="F129" s="245"/>
      <c r="G129" s="246"/>
    </row>
    <row r="130" spans="2:7">
      <c r="B130" s="245"/>
      <c r="C130" s="245"/>
      <c r="D130" s="245"/>
      <c r="E130" s="245"/>
      <c r="F130" s="245"/>
      <c r="G130" s="246"/>
    </row>
    <row r="131" spans="2:7">
      <c r="B131" s="245"/>
      <c r="C131" s="245"/>
      <c r="D131" s="245"/>
      <c r="E131" s="245"/>
      <c r="F131" s="245"/>
      <c r="G131" s="246"/>
    </row>
    <row r="132" spans="2:7">
      <c r="B132" s="245"/>
      <c r="C132" s="245"/>
      <c r="D132" s="245"/>
      <c r="E132" s="245"/>
      <c r="F132" s="245"/>
      <c r="G132" s="246"/>
    </row>
    <row r="133" spans="2:7">
      <c r="B133" s="245"/>
      <c r="C133" s="245"/>
      <c r="D133" s="245"/>
      <c r="E133" s="245"/>
      <c r="F133" s="245"/>
      <c r="G133" s="246"/>
    </row>
    <row r="134" spans="2:7">
      <c r="B134" s="245"/>
      <c r="C134" s="245"/>
      <c r="D134" s="245"/>
      <c r="E134" s="245"/>
      <c r="F134" s="245"/>
      <c r="G134" s="246"/>
    </row>
    <row r="135" spans="2:7">
      <c r="B135" s="245"/>
      <c r="C135" s="245"/>
      <c r="D135" s="245"/>
      <c r="E135" s="245"/>
      <c r="F135" s="245"/>
      <c r="G135" s="246"/>
    </row>
    <row r="136" spans="2:7">
      <c r="B136" s="245"/>
      <c r="C136" s="245"/>
      <c r="D136" s="245"/>
      <c r="E136" s="245"/>
      <c r="F136" s="245"/>
      <c r="G136" s="246"/>
    </row>
    <row r="137" spans="2:7">
      <c r="B137" s="245"/>
      <c r="C137" s="245"/>
      <c r="D137" s="245"/>
      <c r="E137" s="245"/>
      <c r="F137" s="245"/>
      <c r="G137" s="246"/>
    </row>
    <row r="138" spans="2:7">
      <c r="B138" s="245"/>
      <c r="C138" s="245"/>
      <c r="D138" s="245"/>
      <c r="E138" s="245"/>
      <c r="F138" s="245"/>
      <c r="G138" s="246"/>
    </row>
    <row r="139" spans="2:7">
      <c r="B139" s="245"/>
      <c r="C139" s="245"/>
      <c r="D139" s="245"/>
      <c r="E139" s="245"/>
      <c r="F139" s="245"/>
      <c r="G139" s="246"/>
    </row>
    <row r="140" spans="2:7">
      <c r="B140" s="245"/>
      <c r="C140" s="245"/>
      <c r="D140" s="245"/>
      <c r="E140" s="245"/>
      <c r="F140" s="245"/>
      <c r="G140" s="246"/>
    </row>
    <row r="141" spans="2:7">
      <c r="B141" s="245"/>
      <c r="C141" s="245"/>
      <c r="D141" s="245"/>
      <c r="E141" s="245"/>
      <c r="F141" s="245"/>
      <c r="G141" s="246"/>
    </row>
    <row r="142" spans="2:7">
      <c r="B142" s="245"/>
      <c r="C142" s="245"/>
      <c r="D142" s="245"/>
      <c r="E142" s="245"/>
      <c r="F142" s="245"/>
      <c r="G142" s="246"/>
    </row>
    <row r="143" spans="2:7">
      <c r="B143" s="245"/>
      <c r="C143" s="245"/>
      <c r="D143" s="245"/>
      <c r="E143" s="245"/>
      <c r="F143" s="245"/>
      <c r="G143" s="246"/>
    </row>
    <row r="144" spans="2:7">
      <c r="B144" s="245"/>
      <c r="C144" s="245"/>
      <c r="D144" s="245"/>
      <c r="E144" s="245"/>
      <c r="F144" s="245"/>
      <c r="G144" s="246"/>
    </row>
    <row r="145" spans="2:7">
      <c r="B145" s="245"/>
      <c r="C145" s="245"/>
      <c r="D145" s="245"/>
      <c r="E145" s="245"/>
      <c r="F145" s="245"/>
      <c r="G145" s="246"/>
    </row>
    <row r="146" spans="2:7">
      <c r="B146" s="245"/>
      <c r="C146" s="245"/>
      <c r="D146" s="245"/>
      <c r="E146" s="245"/>
      <c r="F146" s="245"/>
      <c r="G146" s="246"/>
    </row>
    <row r="147" spans="2:7">
      <c r="B147" s="245"/>
      <c r="C147" s="245"/>
      <c r="D147" s="245"/>
      <c r="E147" s="245"/>
      <c r="F147" s="245"/>
      <c r="G147" s="246"/>
    </row>
    <row r="148" spans="2:7">
      <c r="B148" s="245"/>
      <c r="C148" s="245"/>
      <c r="D148" s="245"/>
      <c r="E148" s="245"/>
      <c r="F148" s="245"/>
      <c r="G148" s="246"/>
    </row>
    <row r="149" spans="2:7">
      <c r="B149" s="245"/>
      <c r="C149" s="245"/>
      <c r="D149" s="245"/>
      <c r="E149" s="245"/>
      <c r="F149" s="245"/>
      <c r="G149" s="246"/>
    </row>
    <row r="150" spans="2:7">
      <c r="B150" s="245"/>
      <c r="C150" s="245"/>
      <c r="D150" s="245"/>
      <c r="E150" s="245"/>
      <c r="F150" s="245"/>
      <c r="G150" s="246"/>
    </row>
    <row r="151" spans="2:7">
      <c r="B151" s="245"/>
      <c r="C151" s="245"/>
      <c r="D151" s="245"/>
      <c r="E151" s="245"/>
      <c r="F151" s="245"/>
      <c r="G151" s="246"/>
    </row>
    <row r="152" spans="2:7">
      <c r="B152" s="245"/>
      <c r="C152" s="245"/>
      <c r="D152" s="245"/>
      <c r="E152" s="245"/>
      <c r="F152" s="245"/>
      <c r="G152" s="246"/>
    </row>
    <row r="153" spans="2:7">
      <c r="B153" s="245"/>
      <c r="C153" s="245"/>
      <c r="D153" s="245"/>
      <c r="E153" s="245"/>
      <c r="F153" s="245"/>
      <c r="G153" s="246"/>
    </row>
    <row r="154" spans="2:7">
      <c r="B154" s="245"/>
      <c r="C154" s="245"/>
      <c r="D154" s="245"/>
      <c r="E154" s="245"/>
      <c r="F154" s="245"/>
      <c r="G154" s="246"/>
    </row>
    <row r="155" spans="2:7">
      <c r="B155" s="245"/>
      <c r="C155" s="245"/>
      <c r="D155" s="245"/>
      <c r="E155" s="245"/>
      <c r="F155" s="245"/>
      <c r="G155" s="246"/>
    </row>
    <row r="156" spans="2:7">
      <c r="B156" s="245"/>
      <c r="C156" s="245"/>
      <c r="D156" s="245"/>
      <c r="E156" s="245"/>
      <c r="F156" s="245"/>
      <c r="G156" s="246"/>
    </row>
    <row r="157" spans="2:7">
      <c r="B157" s="245"/>
      <c r="C157" s="245"/>
      <c r="D157" s="245"/>
      <c r="E157" s="245"/>
      <c r="F157" s="245"/>
      <c r="G157" s="246"/>
    </row>
    <row r="158" spans="2:7">
      <c r="B158" s="245"/>
      <c r="C158" s="245"/>
      <c r="D158" s="245"/>
      <c r="E158" s="245"/>
      <c r="F158" s="245"/>
      <c r="G158" s="246"/>
    </row>
    <row r="159" spans="2:7">
      <c r="B159" s="245"/>
      <c r="C159" s="245"/>
      <c r="D159" s="245"/>
      <c r="E159" s="245"/>
      <c r="F159" s="245"/>
      <c r="G159" s="246"/>
    </row>
    <row r="160" spans="2:7">
      <c r="B160" s="245"/>
      <c r="C160" s="245"/>
      <c r="D160" s="245"/>
      <c r="E160" s="245"/>
      <c r="F160" s="245"/>
      <c r="G160" s="246"/>
    </row>
    <row r="161" spans="2:7">
      <c r="B161" s="245"/>
      <c r="C161" s="245"/>
      <c r="D161" s="245"/>
      <c r="E161" s="245"/>
      <c r="F161" s="245"/>
      <c r="G161" s="246"/>
    </row>
    <row r="162" spans="2:7">
      <c r="B162" s="245"/>
      <c r="C162" s="245"/>
      <c r="D162" s="245"/>
      <c r="E162" s="245"/>
      <c r="F162" s="245"/>
      <c r="G162" s="246"/>
    </row>
    <row r="163" spans="2:7">
      <c r="B163" s="245"/>
      <c r="C163" s="245"/>
      <c r="D163" s="245"/>
      <c r="E163" s="245"/>
      <c r="F163" s="245"/>
      <c r="G163" s="246"/>
    </row>
    <row r="164" spans="2:7">
      <c r="B164" s="245"/>
      <c r="C164" s="245"/>
      <c r="D164" s="245"/>
      <c r="E164" s="245"/>
      <c r="F164" s="245"/>
      <c r="G164" s="246"/>
    </row>
    <row r="165" spans="2:7">
      <c r="B165" s="245"/>
      <c r="C165" s="245"/>
      <c r="D165" s="245"/>
      <c r="E165" s="245"/>
      <c r="F165" s="245"/>
      <c r="G165" s="246"/>
    </row>
    <row r="166" spans="2:7">
      <c r="B166" s="245"/>
      <c r="C166" s="245"/>
      <c r="D166" s="245"/>
      <c r="E166" s="245"/>
      <c r="F166" s="245"/>
      <c r="G166" s="246"/>
    </row>
    <row r="167" spans="2:7">
      <c r="B167" s="245"/>
      <c r="C167" s="245"/>
      <c r="D167" s="245"/>
      <c r="E167" s="245"/>
      <c r="F167" s="245"/>
      <c r="G167" s="246"/>
    </row>
    <row r="168" spans="2:7">
      <c r="B168" s="245"/>
      <c r="C168" s="245"/>
      <c r="D168" s="245"/>
      <c r="E168" s="245"/>
      <c r="F168" s="245"/>
      <c r="G168" s="246"/>
    </row>
    <row r="169" spans="2:7">
      <c r="B169" s="245"/>
      <c r="C169" s="245"/>
      <c r="D169" s="245"/>
      <c r="E169" s="245"/>
      <c r="F169" s="245"/>
      <c r="G169" s="246"/>
    </row>
    <row r="170" spans="2:7">
      <c r="B170" s="245"/>
      <c r="C170" s="245"/>
      <c r="D170" s="245"/>
      <c r="E170" s="245"/>
      <c r="F170" s="245"/>
      <c r="G170" s="246"/>
    </row>
    <row r="171" spans="2:7">
      <c r="B171" s="245"/>
      <c r="C171" s="245"/>
      <c r="D171" s="245"/>
      <c r="E171" s="245"/>
      <c r="F171" s="245"/>
      <c r="G171" s="246"/>
    </row>
    <row r="172" spans="2:7">
      <c r="B172" s="245"/>
      <c r="C172" s="245"/>
      <c r="D172" s="245"/>
      <c r="E172" s="245"/>
      <c r="F172" s="245"/>
      <c r="G172" s="246"/>
    </row>
    <row r="173" spans="2:7">
      <c r="B173" s="245"/>
      <c r="C173" s="245"/>
      <c r="D173" s="245"/>
      <c r="E173" s="245"/>
      <c r="F173" s="245"/>
      <c r="G173" s="246"/>
    </row>
    <row r="174" spans="2:7">
      <c r="B174" s="245"/>
      <c r="C174" s="245"/>
      <c r="D174" s="245"/>
      <c r="E174" s="245"/>
      <c r="F174" s="245"/>
      <c r="G174" s="246"/>
    </row>
    <row r="175" spans="2:7">
      <c r="B175" s="245"/>
      <c r="C175" s="245"/>
      <c r="D175" s="245"/>
      <c r="E175" s="245"/>
      <c r="F175" s="245"/>
      <c r="G175" s="246"/>
    </row>
    <row r="176" spans="2:7">
      <c r="B176" s="245"/>
      <c r="C176" s="245"/>
      <c r="D176" s="245"/>
      <c r="E176" s="245"/>
      <c r="F176" s="245"/>
      <c r="G176" s="246"/>
    </row>
    <row r="177" spans="2:7">
      <c r="B177" s="245"/>
      <c r="C177" s="245"/>
      <c r="D177" s="245"/>
      <c r="E177" s="245"/>
      <c r="F177" s="245"/>
      <c r="G177" s="246"/>
    </row>
    <row r="178" spans="2:7">
      <c r="B178" s="245"/>
      <c r="C178" s="245"/>
      <c r="D178" s="245"/>
      <c r="E178" s="245"/>
      <c r="F178" s="245"/>
      <c r="G178" s="246"/>
    </row>
    <row r="179" spans="2:7">
      <c r="B179" s="245"/>
      <c r="C179" s="245"/>
      <c r="D179" s="245"/>
      <c r="E179" s="245"/>
      <c r="F179" s="245"/>
      <c r="G179" s="246"/>
    </row>
    <row r="180" spans="2:7">
      <c r="B180" s="245"/>
      <c r="C180" s="245"/>
      <c r="D180" s="245"/>
      <c r="E180" s="245"/>
      <c r="F180" s="245"/>
      <c r="G180" s="246"/>
    </row>
    <row r="181" spans="2:7">
      <c r="B181" s="245"/>
      <c r="C181" s="245"/>
      <c r="D181" s="245"/>
      <c r="E181" s="245"/>
      <c r="F181" s="245"/>
      <c r="G181" s="246"/>
    </row>
    <row r="182" spans="2:7">
      <c r="B182" s="245"/>
      <c r="C182" s="245"/>
      <c r="D182" s="245"/>
      <c r="E182" s="245"/>
      <c r="F182" s="245"/>
      <c r="G182" s="246"/>
    </row>
    <row r="183" spans="2:7">
      <c r="B183" s="245"/>
      <c r="C183" s="245"/>
      <c r="D183" s="245"/>
      <c r="E183" s="245"/>
      <c r="F183" s="245"/>
      <c r="G183" s="246"/>
    </row>
    <row r="184" spans="2:7">
      <c r="B184" s="245"/>
      <c r="C184" s="245"/>
      <c r="D184" s="245"/>
      <c r="E184" s="245"/>
      <c r="F184" s="245"/>
      <c r="G184" s="246"/>
    </row>
    <row r="185" spans="2:7">
      <c r="B185" s="245"/>
      <c r="C185" s="245"/>
      <c r="D185" s="245"/>
      <c r="E185" s="245"/>
      <c r="F185" s="245"/>
      <c r="G185" s="246"/>
    </row>
    <row r="186" spans="2:7">
      <c r="B186" s="245"/>
      <c r="C186" s="245"/>
      <c r="D186" s="245"/>
      <c r="E186" s="245"/>
      <c r="F186" s="245"/>
      <c r="G186" s="246"/>
    </row>
    <row r="187" spans="2:7">
      <c r="B187" s="245"/>
      <c r="C187" s="245"/>
      <c r="D187" s="245"/>
      <c r="E187" s="245"/>
      <c r="F187" s="245"/>
      <c r="G187" s="246"/>
    </row>
    <row r="188" spans="2:7">
      <c r="B188" s="245"/>
      <c r="C188" s="245"/>
      <c r="D188" s="245"/>
      <c r="E188" s="245"/>
      <c r="F188" s="245"/>
      <c r="G188" s="246"/>
    </row>
    <row r="189" spans="2:7">
      <c r="B189" s="245"/>
      <c r="C189" s="245"/>
      <c r="D189" s="245"/>
      <c r="E189" s="245"/>
      <c r="F189" s="245"/>
      <c r="G189" s="246"/>
    </row>
    <row r="190" spans="2:7">
      <c r="B190" s="245"/>
      <c r="C190" s="245"/>
      <c r="D190" s="245"/>
      <c r="E190" s="245"/>
      <c r="F190" s="245"/>
      <c r="G190" s="246"/>
    </row>
    <row r="191" spans="2:7">
      <c r="B191" s="245"/>
      <c r="C191" s="245"/>
      <c r="D191" s="245"/>
      <c r="E191" s="245"/>
      <c r="F191" s="245"/>
      <c r="G191" s="246"/>
    </row>
    <row r="192" spans="2:7">
      <c r="B192" s="245"/>
      <c r="C192" s="245"/>
      <c r="D192" s="245"/>
      <c r="E192" s="245"/>
      <c r="F192" s="245"/>
      <c r="G192" s="246"/>
    </row>
    <row r="193" spans="2:7">
      <c r="B193" s="245"/>
      <c r="C193" s="245"/>
      <c r="D193" s="245"/>
      <c r="E193" s="245"/>
      <c r="F193" s="245"/>
      <c r="G193" s="246"/>
    </row>
    <row r="194" spans="2:7">
      <c r="B194" s="245"/>
      <c r="C194" s="245"/>
      <c r="D194" s="245"/>
      <c r="E194" s="245"/>
      <c r="F194" s="245"/>
      <c r="G194" s="246"/>
    </row>
    <row r="195" spans="2:7">
      <c r="B195" s="245"/>
      <c r="C195" s="245"/>
      <c r="D195" s="245"/>
      <c r="E195" s="245"/>
      <c r="F195" s="245"/>
      <c r="G195" s="246"/>
    </row>
    <row r="196" spans="2:7">
      <c r="B196" s="245"/>
      <c r="C196" s="245"/>
      <c r="D196" s="245"/>
      <c r="E196" s="245"/>
      <c r="F196" s="245"/>
      <c r="G196" s="246"/>
    </row>
    <row r="197" spans="2:7">
      <c r="B197" s="245"/>
      <c r="C197" s="245"/>
      <c r="D197" s="245"/>
      <c r="E197" s="245"/>
      <c r="F197" s="245"/>
      <c r="G197" s="246"/>
    </row>
    <row r="198" spans="2:7">
      <c r="B198" s="245"/>
      <c r="C198" s="245"/>
      <c r="D198" s="245"/>
      <c r="E198" s="245"/>
      <c r="F198" s="245"/>
      <c r="G198" s="246"/>
    </row>
    <row r="199" spans="2:7">
      <c r="B199" s="245"/>
      <c r="C199" s="245"/>
      <c r="D199" s="245"/>
      <c r="E199" s="245"/>
      <c r="F199" s="245"/>
      <c r="G199" s="246"/>
    </row>
    <row r="200" spans="2:7">
      <c r="B200" s="245"/>
      <c r="C200" s="245"/>
      <c r="D200" s="245"/>
      <c r="E200" s="245"/>
      <c r="F200" s="245"/>
      <c r="G200" s="246"/>
    </row>
    <row r="201" spans="2:7">
      <c r="B201" s="245"/>
      <c r="C201" s="245"/>
      <c r="D201" s="245"/>
      <c r="E201" s="245"/>
      <c r="F201" s="245"/>
      <c r="G201" s="246"/>
    </row>
    <row r="202" spans="2:7">
      <c r="B202" s="245"/>
      <c r="C202" s="245"/>
      <c r="D202" s="245"/>
      <c r="E202" s="245"/>
      <c r="F202" s="245"/>
      <c r="G202" s="246"/>
    </row>
    <row r="203" spans="2:7">
      <c r="B203" s="245"/>
      <c r="C203" s="245"/>
      <c r="D203" s="245"/>
      <c r="E203" s="245"/>
      <c r="F203" s="245"/>
      <c r="G203" s="246"/>
    </row>
    <row r="204" spans="2:7">
      <c r="B204" s="245"/>
      <c r="C204" s="245"/>
      <c r="D204" s="245"/>
      <c r="E204" s="245"/>
      <c r="F204" s="245"/>
      <c r="G204" s="246"/>
    </row>
    <row r="205" spans="2:7">
      <c r="B205" s="245"/>
      <c r="C205" s="245"/>
      <c r="D205" s="245"/>
      <c r="E205" s="245"/>
      <c r="F205" s="245"/>
      <c r="G205" s="246"/>
    </row>
    <row r="206" spans="2:7">
      <c r="B206" s="245"/>
      <c r="C206" s="245"/>
      <c r="D206" s="245"/>
      <c r="E206" s="245"/>
      <c r="F206" s="245"/>
      <c r="G206" s="246"/>
    </row>
    <row r="207" spans="2:7">
      <c r="B207" s="245"/>
      <c r="C207" s="245"/>
      <c r="D207" s="245"/>
      <c r="E207" s="245"/>
      <c r="F207" s="245"/>
      <c r="G207" s="246"/>
    </row>
    <row r="208" spans="2:7">
      <c r="B208" s="245"/>
      <c r="C208" s="245"/>
      <c r="D208" s="245"/>
      <c r="E208" s="245"/>
      <c r="F208" s="245"/>
      <c r="G208" s="246"/>
    </row>
    <row r="209" spans="2:7">
      <c r="B209" s="245"/>
      <c r="C209" s="245"/>
      <c r="D209" s="245"/>
      <c r="E209" s="245"/>
      <c r="F209" s="245"/>
      <c r="G209" s="246"/>
    </row>
    <row r="210" spans="2:7">
      <c r="B210" s="245"/>
      <c r="C210" s="245"/>
      <c r="D210" s="245"/>
      <c r="E210" s="245"/>
      <c r="F210" s="245"/>
      <c r="G210" s="246"/>
    </row>
    <row r="211" spans="2:7">
      <c r="B211" s="245"/>
      <c r="C211" s="245"/>
      <c r="D211" s="245"/>
      <c r="E211" s="245"/>
      <c r="F211" s="245"/>
      <c r="G211" s="246"/>
    </row>
    <row r="212" spans="2:7">
      <c r="B212" s="245"/>
      <c r="C212" s="245"/>
      <c r="D212" s="245"/>
      <c r="E212" s="245"/>
      <c r="F212" s="245"/>
      <c r="G212" s="246"/>
    </row>
    <row r="213" spans="2:7">
      <c r="B213" s="245"/>
      <c r="C213" s="245"/>
      <c r="D213" s="245"/>
      <c r="E213" s="245"/>
      <c r="F213" s="245"/>
      <c r="G213" s="246"/>
    </row>
    <row r="214" spans="2:7">
      <c r="B214" s="245"/>
      <c r="C214" s="245"/>
      <c r="D214" s="245"/>
      <c r="E214" s="245"/>
      <c r="F214" s="245"/>
      <c r="G214" s="246"/>
    </row>
    <row r="215" spans="2:7">
      <c r="B215" s="245"/>
      <c r="C215" s="245"/>
      <c r="D215" s="245"/>
      <c r="E215" s="245"/>
      <c r="F215" s="245"/>
      <c r="G215" s="246"/>
    </row>
    <row r="216" spans="2:7">
      <c r="B216" s="245"/>
      <c r="C216" s="245"/>
      <c r="D216" s="245"/>
      <c r="E216" s="245"/>
      <c r="F216" s="245"/>
      <c r="G216" s="246"/>
    </row>
    <row r="217" spans="2:7">
      <c r="B217" s="245"/>
      <c r="C217" s="245"/>
      <c r="D217" s="245"/>
      <c r="E217" s="245"/>
      <c r="F217" s="245"/>
      <c r="G217" s="246"/>
    </row>
    <row r="218" spans="2:7">
      <c r="B218" s="245"/>
      <c r="C218" s="245"/>
      <c r="D218" s="245"/>
      <c r="E218" s="245"/>
      <c r="F218" s="245"/>
      <c r="G218" s="246"/>
    </row>
    <row r="219" spans="2:7">
      <c r="B219" s="245"/>
      <c r="C219" s="245"/>
      <c r="D219" s="245"/>
      <c r="E219" s="245"/>
      <c r="F219" s="245"/>
      <c r="G219" s="246"/>
    </row>
    <row r="220" spans="2:7">
      <c r="B220" s="245"/>
      <c r="C220" s="245"/>
      <c r="D220" s="245"/>
      <c r="E220" s="245"/>
      <c r="F220" s="245"/>
      <c r="G220" s="246"/>
    </row>
    <row r="221" spans="2:7">
      <c r="B221" s="245"/>
      <c r="C221" s="245"/>
      <c r="D221" s="245"/>
      <c r="E221" s="245"/>
      <c r="F221" s="245"/>
      <c r="G221" s="246"/>
    </row>
    <row r="222" spans="2:7">
      <c r="B222" s="245"/>
      <c r="C222" s="245"/>
      <c r="D222" s="245"/>
      <c r="E222" s="245"/>
      <c r="F222" s="245"/>
      <c r="G222" s="246"/>
    </row>
    <row r="223" spans="2:7">
      <c r="B223" s="245"/>
      <c r="C223" s="245"/>
      <c r="D223" s="245"/>
      <c r="E223" s="245"/>
      <c r="F223" s="245"/>
      <c r="G223" s="246"/>
    </row>
    <row r="224" spans="2:7">
      <c r="B224" s="245"/>
      <c r="C224" s="245"/>
      <c r="D224" s="245"/>
      <c r="E224" s="245"/>
      <c r="F224" s="245"/>
      <c r="G224" s="246"/>
    </row>
    <row r="225" spans="2:7">
      <c r="B225" s="245"/>
      <c r="C225" s="245"/>
      <c r="D225" s="245"/>
      <c r="E225" s="245"/>
      <c r="F225" s="245"/>
      <c r="G225" s="246"/>
    </row>
    <row r="226" spans="2:7">
      <c r="B226" s="245"/>
      <c r="C226" s="245"/>
      <c r="D226" s="245"/>
      <c r="E226" s="245"/>
      <c r="F226" s="245"/>
      <c r="G226" s="246"/>
    </row>
    <row r="227" spans="2:7">
      <c r="B227" s="245"/>
      <c r="C227" s="245"/>
      <c r="D227" s="245"/>
      <c r="E227" s="245"/>
      <c r="F227" s="245"/>
      <c r="G227" s="246"/>
    </row>
    <row r="228" spans="2:7">
      <c r="B228" s="245"/>
      <c r="C228" s="245"/>
      <c r="D228" s="245"/>
      <c r="E228" s="245"/>
      <c r="F228" s="245"/>
      <c r="G228" s="246"/>
    </row>
    <row r="229" spans="2:7">
      <c r="B229" s="245"/>
      <c r="C229" s="245"/>
      <c r="D229" s="245"/>
      <c r="E229" s="245"/>
      <c r="F229" s="245"/>
      <c r="G229" s="246"/>
    </row>
    <row r="230" spans="2:7">
      <c r="B230" s="245"/>
      <c r="C230" s="245"/>
      <c r="D230" s="245"/>
      <c r="E230" s="245"/>
      <c r="F230" s="245"/>
      <c r="G230" s="246"/>
    </row>
    <row r="231" spans="2:7">
      <c r="B231" s="245"/>
      <c r="C231" s="245"/>
      <c r="D231" s="245"/>
      <c r="E231" s="245"/>
      <c r="F231" s="245"/>
      <c r="G231" s="246"/>
    </row>
    <row r="232" spans="2:7">
      <c r="B232" s="245"/>
      <c r="C232" s="245"/>
      <c r="D232" s="245"/>
      <c r="E232" s="245"/>
      <c r="F232" s="245"/>
      <c r="G232" s="246"/>
    </row>
    <row r="233" spans="2:7">
      <c r="B233" s="245"/>
      <c r="C233" s="245"/>
      <c r="D233" s="245"/>
      <c r="E233" s="245"/>
      <c r="F233" s="245"/>
      <c r="G233" s="246"/>
    </row>
    <row r="234" spans="2:7">
      <c r="B234" s="245"/>
      <c r="C234" s="245"/>
      <c r="D234" s="245"/>
      <c r="E234" s="245"/>
      <c r="F234" s="245"/>
      <c r="G234" s="246"/>
    </row>
    <row r="235" spans="2:7">
      <c r="B235" s="245"/>
      <c r="C235" s="245"/>
      <c r="D235" s="245"/>
      <c r="E235" s="245"/>
      <c r="F235" s="245"/>
      <c r="G235" s="246"/>
    </row>
    <row r="236" spans="2:7">
      <c r="B236" s="245"/>
      <c r="C236" s="245"/>
      <c r="D236" s="245"/>
      <c r="E236" s="245"/>
      <c r="F236" s="245"/>
      <c r="G236" s="246"/>
    </row>
    <row r="237" spans="2:7">
      <c r="B237" s="245"/>
      <c r="C237" s="245"/>
      <c r="D237" s="245"/>
      <c r="E237" s="245"/>
      <c r="F237" s="245"/>
      <c r="G237" s="246"/>
    </row>
    <row r="238" spans="2:7">
      <c r="B238" s="245"/>
      <c r="C238" s="245"/>
      <c r="D238" s="245"/>
      <c r="E238" s="245"/>
      <c r="F238" s="245"/>
      <c r="G238" s="246"/>
    </row>
    <row r="239" spans="2:7">
      <c r="B239" s="245"/>
      <c r="C239" s="245"/>
      <c r="D239" s="245"/>
      <c r="E239" s="245"/>
      <c r="F239" s="245"/>
      <c r="G239" s="246"/>
    </row>
    <row r="240" spans="2:7">
      <c r="B240" s="245"/>
      <c r="C240" s="245"/>
      <c r="D240" s="245"/>
      <c r="E240" s="245"/>
      <c r="F240" s="245"/>
      <c r="G240" s="246"/>
    </row>
    <row r="241" spans="2:7">
      <c r="B241" s="245"/>
      <c r="C241" s="245"/>
      <c r="D241" s="245"/>
      <c r="E241" s="245"/>
      <c r="F241" s="245"/>
      <c r="G241" s="246"/>
    </row>
    <row r="242" spans="2:7">
      <c r="B242" s="245"/>
      <c r="C242" s="245"/>
      <c r="D242" s="245"/>
      <c r="E242" s="245"/>
      <c r="F242" s="245"/>
      <c r="G242" s="246"/>
    </row>
    <row r="243" spans="2:7">
      <c r="B243" s="245"/>
      <c r="C243" s="245"/>
      <c r="D243" s="245"/>
      <c r="E243" s="245"/>
      <c r="F243" s="245"/>
      <c r="G243" s="246"/>
    </row>
    <row r="244" spans="2:7">
      <c r="B244" s="245"/>
      <c r="C244" s="245"/>
      <c r="D244" s="245"/>
      <c r="E244" s="245"/>
      <c r="F244" s="245"/>
      <c r="G244" s="246"/>
    </row>
    <row r="245" spans="2:7">
      <c r="B245" s="245"/>
      <c r="C245" s="245"/>
      <c r="D245" s="245"/>
      <c r="E245" s="245"/>
      <c r="F245" s="245"/>
      <c r="G245" s="246"/>
    </row>
    <row r="246" spans="2:7">
      <c r="B246" s="245"/>
      <c r="C246" s="245"/>
      <c r="D246" s="245"/>
      <c r="E246" s="245"/>
      <c r="F246" s="245"/>
      <c r="G246" s="246"/>
    </row>
    <row r="247" spans="2:7">
      <c r="B247" s="245"/>
      <c r="C247" s="245"/>
      <c r="D247" s="245"/>
      <c r="E247" s="245"/>
      <c r="F247" s="245"/>
      <c r="G247" s="246"/>
    </row>
    <row r="248" spans="2:7">
      <c r="B248" s="245"/>
      <c r="C248" s="245"/>
      <c r="D248" s="245"/>
      <c r="E248" s="245"/>
      <c r="F248" s="245"/>
      <c r="G248" s="246"/>
    </row>
    <row r="249" spans="2:7">
      <c r="B249" s="245"/>
      <c r="C249" s="245"/>
      <c r="D249" s="245"/>
      <c r="E249" s="245"/>
      <c r="F249" s="245"/>
      <c r="G249" s="246"/>
    </row>
    <row r="250" spans="2:7">
      <c r="B250" s="245"/>
      <c r="C250" s="245"/>
      <c r="D250" s="245"/>
      <c r="E250" s="245"/>
      <c r="F250" s="245"/>
      <c r="G250" s="246"/>
    </row>
    <row r="251" spans="2:7">
      <c r="B251" s="245"/>
      <c r="C251" s="245"/>
      <c r="D251" s="245"/>
      <c r="E251" s="245"/>
      <c r="F251" s="245"/>
      <c r="G251" s="246"/>
    </row>
    <row r="252" spans="2:7">
      <c r="B252" s="245"/>
      <c r="C252" s="245"/>
      <c r="D252" s="245"/>
      <c r="E252" s="245"/>
      <c r="F252" s="245"/>
      <c r="G252" s="246"/>
    </row>
    <row r="253" spans="2:7">
      <c r="B253" s="245"/>
      <c r="C253" s="245"/>
      <c r="D253" s="245"/>
      <c r="E253" s="245"/>
      <c r="F253" s="245"/>
      <c r="G253" s="246"/>
    </row>
    <row r="254" spans="2:7">
      <c r="B254" s="245"/>
      <c r="C254" s="245"/>
      <c r="D254" s="245"/>
      <c r="E254" s="245"/>
      <c r="F254" s="245"/>
      <c r="G254" s="246"/>
    </row>
    <row r="255" spans="2:7">
      <c r="B255" s="245"/>
      <c r="C255" s="245"/>
      <c r="D255" s="245"/>
      <c r="E255" s="245"/>
      <c r="F255" s="245"/>
      <c r="G255" s="246"/>
    </row>
    <row r="256" spans="2:7">
      <c r="B256" s="245"/>
      <c r="C256" s="245"/>
      <c r="D256" s="245"/>
      <c r="E256" s="245"/>
      <c r="F256" s="245"/>
      <c r="G256" s="246"/>
    </row>
    <row r="257" spans="2:7">
      <c r="B257" s="245"/>
      <c r="C257" s="245"/>
      <c r="D257" s="245"/>
      <c r="E257" s="245"/>
      <c r="F257" s="245"/>
      <c r="G257" s="246"/>
    </row>
    <row r="258" spans="2:7">
      <c r="B258" s="245"/>
      <c r="C258" s="245"/>
      <c r="D258" s="245"/>
      <c r="E258" s="245"/>
      <c r="F258" s="245"/>
      <c r="G258" s="246"/>
    </row>
    <row r="259" spans="2:7">
      <c r="B259" s="245"/>
      <c r="C259" s="245"/>
      <c r="D259" s="245"/>
      <c r="E259" s="245"/>
      <c r="F259" s="245"/>
      <c r="G259" s="246"/>
    </row>
    <row r="260" spans="2:7">
      <c r="B260" s="245"/>
      <c r="C260" s="245"/>
      <c r="D260" s="245"/>
      <c r="E260" s="245"/>
      <c r="F260" s="245"/>
      <c r="G260" s="246"/>
    </row>
    <row r="261" spans="2:7">
      <c r="B261" s="245"/>
      <c r="C261" s="245"/>
      <c r="D261" s="245"/>
      <c r="E261" s="245"/>
      <c r="F261" s="245"/>
      <c r="G261" s="246"/>
    </row>
    <row r="262" spans="2:7">
      <c r="B262" s="245"/>
      <c r="C262" s="245"/>
      <c r="D262" s="245"/>
      <c r="E262" s="245"/>
      <c r="F262" s="245"/>
      <c r="G262" s="246"/>
    </row>
    <row r="263" spans="2:7">
      <c r="B263" s="245"/>
      <c r="C263" s="245"/>
      <c r="D263" s="245"/>
      <c r="E263" s="245"/>
      <c r="F263" s="245"/>
      <c r="G263" s="246"/>
    </row>
    <row r="264" spans="2:7">
      <c r="B264" s="245"/>
      <c r="C264" s="245"/>
      <c r="D264" s="245"/>
      <c r="E264" s="245"/>
      <c r="F264" s="245"/>
      <c r="G264" s="246"/>
    </row>
    <row r="265" spans="2:7">
      <c r="B265" s="245"/>
      <c r="C265" s="245"/>
      <c r="D265" s="245"/>
      <c r="E265" s="245"/>
      <c r="F265" s="245"/>
      <c r="G265" s="246"/>
    </row>
    <row r="266" spans="2:7">
      <c r="B266" s="245"/>
      <c r="C266" s="245"/>
      <c r="D266" s="245"/>
      <c r="E266" s="245"/>
      <c r="F266" s="245"/>
      <c r="G266" s="246"/>
    </row>
    <row r="267" spans="2:7">
      <c r="B267" s="245"/>
      <c r="C267" s="245"/>
      <c r="D267" s="245"/>
      <c r="E267" s="245"/>
      <c r="F267" s="245"/>
      <c r="G267" s="246"/>
    </row>
    <row r="268" spans="2:7">
      <c r="B268" s="245"/>
      <c r="C268" s="245"/>
      <c r="D268" s="245"/>
      <c r="E268" s="245"/>
      <c r="F268" s="245"/>
      <c r="G268" s="246"/>
    </row>
    <row r="269" spans="2:7">
      <c r="B269" s="245"/>
      <c r="C269" s="245"/>
      <c r="D269" s="245"/>
      <c r="E269" s="245"/>
      <c r="F269" s="245"/>
      <c r="G269" s="246"/>
    </row>
    <row r="270" spans="2:7">
      <c r="B270" s="245"/>
      <c r="C270" s="245"/>
      <c r="D270" s="245"/>
      <c r="E270" s="245"/>
      <c r="F270" s="245"/>
      <c r="G270" s="246"/>
    </row>
    <row r="271" spans="2:7">
      <c r="B271" s="245"/>
      <c r="C271" s="245"/>
      <c r="D271" s="245"/>
      <c r="E271" s="245"/>
      <c r="F271" s="245"/>
      <c r="G271" s="246"/>
    </row>
    <row r="272" spans="2:7">
      <c r="B272" s="245"/>
      <c r="C272" s="245"/>
      <c r="D272" s="245"/>
      <c r="E272" s="245"/>
      <c r="F272" s="245"/>
      <c r="G272" s="246"/>
    </row>
    <row r="273" spans="2:7">
      <c r="B273" s="245"/>
      <c r="C273" s="245"/>
      <c r="D273" s="245"/>
      <c r="E273" s="245"/>
      <c r="F273" s="245"/>
      <c r="G273" s="246"/>
    </row>
    <row r="274" spans="2:7">
      <c r="B274" s="245"/>
      <c r="C274" s="245"/>
      <c r="D274" s="245"/>
      <c r="E274" s="245"/>
      <c r="F274" s="245"/>
      <c r="G274" s="246"/>
    </row>
    <row r="275" spans="2:7">
      <c r="B275" s="245"/>
      <c r="C275" s="245"/>
      <c r="D275" s="245"/>
      <c r="E275" s="245"/>
      <c r="F275" s="245"/>
      <c r="G275" s="246"/>
    </row>
    <row r="276" spans="2:7">
      <c r="B276" s="245"/>
      <c r="C276" s="245"/>
      <c r="D276" s="245"/>
      <c r="E276" s="245"/>
      <c r="F276" s="245"/>
      <c r="G276" s="246"/>
    </row>
    <row r="277" spans="2:7">
      <c r="B277" s="245"/>
      <c r="C277" s="245"/>
      <c r="D277" s="245"/>
      <c r="E277" s="245"/>
      <c r="F277" s="245"/>
      <c r="G277" s="246"/>
    </row>
    <row r="278" spans="2:7">
      <c r="B278" s="245"/>
      <c r="C278" s="245"/>
      <c r="D278" s="245"/>
      <c r="E278" s="245"/>
      <c r="F278" s="245"/>
      <c r="G278" s="246"/>
    </row>
    <row r="279" spans="2:7">
      <c r="B279" s="245"/>
      <c r="C279" s="245"/>
      <c r="D279" s="245"/>
      <c r="E279" s="245"/>
      <c r="F279" s="245"/>
      <c r="G279" s="246"/>
    </row>
    <row r="280" spans="2:7">
      <c r="B280" s="245"/>
      <c r="C280" s="245"/>
      <c r="D280" s="245"/>
      <c r="E280" s="245"/>
      <c r="F280" s="245"/>
      <c r="G280" s="246"/>
    </row>
    <row r="281" spans="2:7">
      <c r="B281" s="245"/>
      <c r="C281" s="245"/>
      <c r="D281" s="245"/>
      <c r="E281" s="245"/>
      <c r="F281" s="245"/>
      <c r="G281" s="246"/>
    </row>
    <row r="282" spans="2:7">
      <c r="B282" s="245"/>
      <c r="C282" s="245"/>
      <c r="D282" s="245"/>
      <c r="E282" s="245"/>
      <c r="F282" s="245"/>
      <c r="G282" s="246"/>
    </row>
    <row r="283" spans="2:7">
      <c r="B283" s="245"/>
      <c r="C283" s="245"/>
      <c r="D283" s="245"/>
      <c r="E283" s="245"/>
      <c r="F283" s="245"/>
      <c r="G283" s="246"/>
    </row>
    <row r="284" spans="2:7">
      <c r="B284" s="245"/>
      <c r="C284" s="245"/>
      <c r="D284" s="245"/>
      <c r="E284" s="245"/>
      <c r="F284" s="245"/>
      <c r="G284" s="246"/>
    </row>
    <row r="285" spans="2:7">
      <c r="B285" s="245"/>
      <c r="C285" s="245"/>
      <c r="D285" s="245"/>
      <c r="E285" s="245"/>
      <c r="F285" s="245"/>
      <c r="G285" s="246"/>
    </row>
    <row r="286" spans="2:7">
      <c r="B286" s="245"/>
      <c r="C286" s="245"/>
      <c r="D286" s="245"/>
      <c r="E286" s="245"/>
      <c r="F286" s="245"/>
      <c r="G286" s="246"/>
    </row>
    <row r="287" spans="2:7">
      <c r="B287" s="245"/>
      <c r="C287" s="245"/>
      <c r="D287" s="245"/>
      <c r="E287" s="245"/>
      <c r="F287" s="245"/>
      <c r="G287" s="246"/>
    </row>
    <row r="288" spans="2:7">
      <c r="B288" s="245"/>
      <c r="C288" s="245"/>
      <c r="D288" s="245"/>
      <c r="E288" s="245"/>
      <c r="F288" s="245"/>
      <c r="G288" s="246"/>
    </row>
    <row r="289" spans="2:7">
      <c r="B289" s="245"/>
      <c r="C289" s="245"/>
      <c r="D289" s="245"/>
      <c r="E289" s="245"/>
      <c r="F289" s="245"/>
      <c r="G289" s="246"/>
    </row>
    <row r="290" spans="2:7">
      <c r="B290" s="245"/>
      <c r="C290" s="245"/>
      <c r="D290" s="245"/>
      <c r="E290" s="245"/>
      <c r="F290" s="245"/>
      <c r="G290" s="246"/>
    </row>
    <row r="291" spans="2:7">
      <c r="B291" s="245"/>
      <c r="C291" s="245"/>
      <c r="D291" s="245"/>
      <c r="E291" s="245"/>
      <c r="F291" s="245"/>
      <c r="G291" s="246"/>
    </row>
    <row r="292" spans="2:7">
      <c r="B292" s="245"/>
      <c r="C292" s="245"/>
      <c r="D292" s="245"/>
      <c r="E292" s="245"/>
      <c r="F292" s="245"/>
      <c r="G292" s="246"/>
    </row>
    <row r="293" spans="2:7">
      <c r="B293" s="245"/>
      <c r="C293" s="245"/>
      <c r="D293" s="245"/>
      <c r="E293" s="245"/>
      <c r="F293" s="245"/>
      <c r="G293" s="246"/>
    </row>
    <row r="294" spans="2:7">
      <c r="B294" s="245"/>
      <c r="C294" s="245"/>
      <c r="D294" s="245"/>
      <c r="E294" s="245"/>
      <c r="F294" s="245"/>
      <c r="G294" s="246"/>
    </row>
    <row r="295" spans="2:7">
      <c r="B295" s="245"/>
      <c r="C295" s="245"/>
      <c r="D295" s="245"/>
      <c r="E295" s="245"/>
      <c r="F295" s="245"/>
      <c r="G295" s="246"/>
    </row>
    <row r="296" spans="2:7">
      <c r="B296" s="245"/>
      <c r="C296" s="245"/>
      <c r="D296" s="245"/>
      <c r="E296" s="245"/>
      <c r="F296" s="245"/>
      <c r="G296" s="246"/>
    </row>
    <row r="297" spans="2:7">
      <c r="B297" s="245"/>
      <c r="C297" s="245"/>
      <c r="D297" s="245"/>
      <c r="E297" s="245"/>
      <c r="F297" s="245"/>
      <c r="G297" s="246"/>
    </row>
    <row r="298" spans="2:7">
      <c r="B298" s="245"/>
      <c r="C298" s="245"/>
      <c r="D298" s="245"/>
      <c r="E298" s="245"/>
      <c r="F298" s="245"/>
      <c r="G298" s="246"/>
    </row>
    <row r="299" spans="2:7">
      <c r="B299" s="245"/>
      <c r="C299" s="245"/>
      <c r="D299" s="245"/>
      <c r="E299" s="245"/>
      <c r="F299" s="245"/>
      <c r="G299" s="246"/>
    </row>
    <row r="300" spans="2:7">
      <c r="B300" s="245"/>
      <c r="C300" s="245"/>
      <c r="D300" s="245"/>
      <c r="E300" s="245"/>
      <c r="F300" s="245"/>
      <c r="G300" s="246"/>
    </row>
    <row r="301" spans="2:7">
      <c r="B301" s="245"/>
      <c r="C301" s="245"/>
      <c r="D301" s="245"/>
      <c r="E301" s="245"/>
      <c r="F301" s="245"/>
      <c r="G301" s="246"/>
    </row>
    <row r="302" spans="2:7">
      <c r="B302" s="245"/>
      <c r="C302" s="245"/>
      <c r="D302" s="245"/>
      <c r="E302" s="245"/>
      <c r="F302" s="245"/>
      <c r="G302" s="246"/>
    </row>
    <row r="303" spans="2:7">
      <c r="B303" s="245"/>
      <c r="C303" s="245"/>
      <c r="D303" s="245"/>
      <c r="E303" s="245"/>
      <c r="F303" s="245"/>
      <c r="G303" s="246"/>
    </row>
    <row r="304" spans="2:7">
      <c r="B304" s="245"/>
      <c r="C304" s="245"/>
      <c r="D304" s="245"/>
      <c r="E304" s="245"/>
      <c r="F304" s="245"/>
      <c r="G304" s="246"/>
    </row>
    <row r="305" spans="2:7">
      <c r="B305" s="245"/>
      <c r="C305" s="245"/>
      <c r="D305" s="245"/>
      <c r="E305" s="245"/>
      <c r="F305" s="245"/>
      <c r="G305" s="246"/>
    </row>
    <row r="306" spans="2:7">
      <c r="B306" s="245"/>
      <c r="C306" s="245"/>
      <c r="D306" s="245"/>
      <c r="E306" s="245"/>
      <c r="F306" s="245"/>
      <c r="G306" s="246"/>
    </row>
    <row r="307" spans="2:7">
      <c r="B307" s="245"/>
      <c r="C307" s="245"/>
      <c r="D307" s="245"/>
      <c r="E307" s="245"/>
      <c r="F307" s="245"/>
      <c r="G307" s="246"/>
    </row>
    <row r="308" spans="2:7">
      <c r="B308" s="245"/>
      <c r="C308" s="245"/>
      <c r="D308" s="245"/>
      <c r="E308" s="245"/>
      <c r="F308" s="245"/>
      <c r="G308" s="246"/>
    </row>
    <row r="309" spans="2:7">
      <c r="B309" s="245"/>
      <c r="C309" s="245"/>
      <c r="D309" s="245"/>
      <c r="E309" s="245"/>
      <c r="F309" s="245"/>
      <c r="G309" s="246"/>
    </row>
    <row r="310" spans="2:7">
      <c r="B310" s="245"/>
      <c r="C310" s="245"/>
      <c r="D310" s="245"/>
      <c r="E310" s="245"/>
      <c r="F310" s="245"/>
      <c r="G310" s="246"/>
    </row>
    <row r="311" spans="2:7">
      <c r="B311" s="245"/>
      <c r="C311" s="245"/>
      <c r="D311" s="245"/>
      <c r="E311" s="245"/>
      <c r="F311" s="245"/>
      <c r="G311" s="246"/>
    </row>
    <row r="312" spans="2:7">
      <c r="B312" s="245"/>
      <c r="C312" s="245"/>
      <c r="D312" s="245"/>
      <c r="E312" s="245"/>
      <c r="F312" s="245"/>
      <c r="G312" s="246"/>
    </row>
    <row r="313" spans="2:7">
      <c r="B313" s="245"/>
      <c r="C313" s="245"/>
      <c r="D313" s="245"/>
      <c r="E313" s="245"/>
      <c r="F313" s="245"/>
      <c r="G313" s="246"/>
    </row>
    <row r="314" spans="2:7">
      <c r="B314" s="245"/>
      <c r="C314" s="245"/>
      <c r="D314" s="245"/>
      <c r="E314" s="245"/>
      <c r="F314" s="245"/>
      <c r="G314" s="246"/>
    </row>
    <row r="315" spans="2:7">
      <c r="B315" s="245"/>
      <c r="C315" s="245"/>
      <c r="D315" s="245"/>
      <c r="E315" s="245"/>
      <c r="F315" s="245"/>
      <c r="G315" s="246"/>
    </row>
    <row r="316" spans="2:7">
      <c r="B316" s="245"/>
      <c r="C316" s="245"/>
      <c r="D316" s="245"/>
      <c r="E316" s="245"/>
      <c r="F316" s="245"/>
      <c r="G316" s="246"/>
    </row>
    <row r="317" spans="2:7">
      <c r="B317" s="245"/>
      <c r="C317" s="245"/>
      <c r="D317" s="245"/>
      <c r="E317" s="245"/>
      <c r="F317" s="245"/>
      <c r="G317" s="246"/>
    </row>
    <row r="318" spans="2:7">
      <c r="B318" s="245"/>
      <c r="C318" s="245"/>
      <c r="D318" s="245"/>
      <c r="E318" s="245"/>
      <c r="F318" s="245"/>
      <c r="G318" s="246"/>
    </row>
    <row r="319" spans="2:7">
      <c r="B319" s="245"/>
      <c r="C319" s="245"/>
      <c r="D319" s="245"/>
      <c r="E319" s="245"/>
      <c r="F319" s="245"/>
      <c r="G319" s="246"/>
    </row>
    <row r="320" spans="2:7">
      <c r="B320" s="245"/>
      <c r="C320" s="245"/>
      <c r="D320" s="245"/>
      <c r="E320" s="245"/>
      <c r="F320" s="245"/>
      <c r="G320" s="246"/>
    </row>
    <row r="321" spans="2:7">
      <c r="B321" s="245"/>
      <c r="C321" s="245"/>
      <c r="D321" s="245"/>
      <c r="E321" s="245"/>
      <c r="F321" s="245"/>
      <c r="G321" s="246"/>
    </row>
    <row r="322" spans="2:7">
      <c r="B322" s="245"/>
      <c r="C322" s="245"/>
      <c r="D322" s="245"/>
      <c r="E322" s="245"/>
      <c r="F322" s="245"/>
      <c r="G322" s="246"/>
    </row>
    <row r="323" spans="2:7">
      <c r="B323" s="245"/>
      <c r="C323" s="245"/>
      <c r="D323" s="245"/>
      <c r="E323" s="245"/>
      <c r="F323" s="245"/>
      <c r="G323" s="246"/>
    </row>
    <row r="324" spans="2:7">
      <c r="B324" s="245"/>
      <c r="C324" s="245"/>
      <c r="D324" s="245"/>
      <c r="E324" s="245"/>
      <c r="F324" s="245"/>
      <c r="G324" s="246"/>
    </row>
    <row r="325" spans="2:7">
      <c r="B325" s="245"/>
      <c r="C325" s="245"/>
      <c r="D325" s="245"/>
      <c r="E325" s="245"/>
      <c r="F325" s="245"/>
      <c r="G325" s="246"/>
    </row>
    <row r="326" spans="2:7">
      <c r="B326" s="245"/>
      <c r="C326" s="245"/>
      <c r="D326" s="245"/>
      <c r="E326" s="245"/>
      <c r="F326" s="245"/>
      <c r="G326" s="246"/>
    </row>
    <row r="327" spans="2:7">
      <c r="B327" s="245"/>
      <c r="C327" s="245"/>
      <c r="D327" s="245"/>
      <c r="E327" s="245"/>
      <c r="F327" s="245"/>
      <c r="G327" s="246"/>
    </row>
    <row r="328" spans="2:7">
      <c r="B328" s="245"/>
      <c r="C328" s="245"/>
      <c r="D328" s="245"/>
      <c r="E328" s="245"/>
      <c r="F328" s="245"/>
      <c r="G328" s="246"/>
    </row>
    <row r="329" spans="2:7">
      <c r="B329" s="245"/>
      <c r="C329" s="245"/>
      <c r="D329" s="245"/>
      <c r="E329" s="245"/>
      <c r="F329" s="245"/>
      <c r="G329" s="246"/>
    </row>
    <row r="330" spans="2:7">
      <c r="B330" s="245"/>
      <c r="C330" s="245"/>
      <c r="D330" s="245"/>
      <c r="E330" s="245"/>
      <c r="F330" s="245"/>
      <c r="G330" s="246"/>
    </row>
    <row r="331" spans="2:7">
      <c r="B331" s="245"/>
      <c r="C331" s="245"/>
      <c r="D331" s="245"/>
      <c r="E331" s="245"/>
      <c r="F331" s="245"/>
      <c r="G331" s="246"/>
    </row>
    <row r="332" spans="2:7">
      <c r="B332" s="245"/>
      <c r="C332" s="245"/>
      <c r="D332" s="245"/>
      <c r="E332" s="245"/>
      <c r="F332" s="245"/>
      <c r="G332" s="246"/>
    </row>
    <row r="333" spans="2:7">
      <c r="B333" s="245"/>
      <c r="C333" s="245"/>
      <c r="D333" s="245"/>
      <c r="E333" s="245"/>
      <c r="F333" s="245"/>
      <c r="G333" s="246"/>
    </row>
    <row r="334" spans="2:7">
      <c r="B334" s="245"/>
      <c r="C334" s="245"/>
      <c r="D334" s="245"/>
      <c r="E334" s="245"/>
      <c r="F334" s="245"/>
      <c r="G334" s="246"/>
    </row>
    <row r="335" spans="2:7">
      <c r="B335" s="245"/>
      <c r="C335" s="245"/>
      <c r="D335" s="245"/>
      <c r="E335" s="245"/>
      <c r="F335" s="245"/>
      <c r="G335" s="246"/>
    </row>
    <row r="336" spans="2:7">
      <c r="B336" s="245"/>
      <c r="C336" s="245"/>
      <c r="D336" s="245"/>
      <c r="E336" s="245"/>
      <c r="F336" s="245"/>
      <c r="G336" s="246"/>
    </row>
    <row r="337" spans="2:7">
      <c r="B337" s="245"/>
      <c r="C337" s="245"/>
      <c r="D337" s="245"/>
      <c r="E337" s="245"/>
      <c r="F337" s="245"/>
      <c r="G337" s="246"/>
    </row>
    <row r="338" spans="2:7">
      <c r="B338" s="245"/>
      <c r="C338" s="245"/>
      <c r="D338" s="245"/>
      <c r="E338" s="245"/>
      <c r="F338" s="245"/>
      <c r="G338" s="246"/>
    </row>
    <row r="339" spans="2:7">
      <c r="B339" s="245"/>
      <c r="C339" s="245"/>
      <c r="D339" s="245"/>
      <c r="E339" s="245"/>
      <c r="F339" s="245"/>
      <c r="G339" s="246"/>
    </row>
    <row r="340" spans="2:7">
      <c r="B340" s="245"/>
      <c r="C340" s="245"/>
      <c r="D340" s="245"/>
      <c r="E340" s="245"/>
      <c r="F340" s="245"/>
      <c r="G340" s="246"/>
    </row>
    <row r="341" spans="2:7">
      <c r="B341" s="245"/>
      <c r="C341" s="245"/>
      <c r="D341" s="245"/>
      <c r="E341" s="245"/>
      <c r="F341" s="245"/>
      <c r="G341" s="246"/>
    </row>
    <row r="342" spans="2:7">
      <c r="B342" s="245"/>
      <c r="C342" s="245"/>
      <c r="D342" s="245"/>
      <c r="E342" s="245"/>
      <c r="F342" s="245"/>
      <c r="G342" s="246"/>
    </row>
    <row r="343" spans="2:7">
      <c r="B343" s="245"/>
      <c r="C343" s="245"/>
      <c r="D343" s="245"/>
      <c r="E343" s="245"/>
      <c r="F343" s="245"/>
      <c r="G343" s="246"/>
    </row>
    <row r="344" spans="2:7">
      <c r="B344" s="245"/>
      <c r="C344" s="245"/>
      <c r="D344" s="245"/>
      <c r="E344" s="245"/>
      <c r="F344" s="245"/>
      <c r="G344" s="246"/>
    </row>
    <row r="345" spans="2:7">
      <c r="B345" s="245"/>
      <c r="C345" s="245"/>
      <c r="D345" s="245"/>
      <c r="E345" s="245"/>
      <c r="F345" s="245"/>
      <c r="G345" s="246"/>
    </row>
    <row r="346" spans="2:7">
      <c r="B346" s="245"/>
      <c r="C346" s="245"/>
      <c r="D346" s="245"/>
      <c r="E346" s="245"/>
      <c r="F346" s="245"/>
      <c r="G346" s="246"/>
    </row>
    <row r="347" spans="2:7">
      <c r="B347" s="245"/>
      <c r="C347" s="245"/>
      <c r="D347" s="245"/>
      <c r="E347" s="245"/>
      <c r="F347" s="245"/>
      <c r="G347" s="246"/>
    </row>
    <row r="348" spans="2:7">
      <c r="B348" s="245"/>
      <c r="C348" s="245"/>
      <c r="D348" s="245"/>
      <c r="E348" s="245"/>
      <c r="F348" s="245"/>
      <c r="G348" s="246"/>
    </row>
    <row r="349" spans="2:7">
      <c r="B349" s="245"/>
      <c r="C349" s="245"/>
      <c r="D349" s="245"/>
      <c r="E349" s="245"/>
      <c r="F349" s="245"/>
      <c r="G349" s="246"/>
    </row>
    <row r="350" spans="2:7">
      <c r="B350" s="245"/>
      <c r="C350" s="245"/>
      <c r="D350" s="245"/>
      <c r="E350" s="245"/>
      <c r="F350" s="245"/>
      <c r="G350" s="246"/>
    </row>
    <row r="351" spans="2:7">
      <c r="B351" s="245"/>
      <c r="C351" s="245"/>
      <c r="D351" s="245"/>
      <c r="E351" s="245"/>
      <c r="F351" s="245"/>
      <c r="G351" s="246"/>
    </row>
    <row r="352" spans="2:7">
      <c r="B352" s="245"/>
      <c r="C352" s="245"/>
      <c r="D352" s="245"/>
      <c r="E352" s="245"/>
      <c r="F352" s="245"/>
      <c r="G352" s="246"/>
    </row>
    <row r="353" spans="2:7">
      <c r="B353" s="245"/>
      <c r="C353" s="245"/>
      <c r="D353" s="245"/>
      <c r="E353" s="245"/>
      <c r="F353" s="245"/>
      <c r="G353" s="246"/>
    </row>
    <row r="354" spans="2:7">
      <c r="B354" s="245"/>
      <c r="C354" s="245"/>
      <c r="D354" s="245"/>
      <c r="E354" s="245"/>
      <c r="F354" s="245"/>
      <c r="G354" s="246"/>
    </row>
    <row r="355" spans="2:7">
      <c r="B355" s="245"/>
      <c r="C355" s="245"/>
      <c r="D355" s="245"/>
      <c r="E355" s="245"/>
      <c r="F355" s="245"/>
      <c r="G355" s="246"/>
    </row>
    <row r="356" spans="2:7">
      <c r="B356" s="245"/>
      <c r="C356" s="245"/>
      <c r="D356" s="245"/>
      <c r="E356" s="245"/>
      <c r="F356" s="245"/>
      <c r="G356" s="246"/>
    </row>
    <row r="357" spans="2:7">
      <c r="B357" s="245"/>
      <c r="C357" s="245"/>
      <c r="D357" s="245"/>
      <c r="E357" s="245"/>
      <c r="F357" s="245"/>
      <c r="G357" s="246"/>
    </row>
    <row r="358" spans="2:7">
      <c r="B358" s="245"/>
      <c r="C358" s="245"/>
      <c r="D358" s="245"/>
      <c r="E358" s="245"/>
      <c r="F358" s="245"/>
      <c r="G358" s="246"/>
    </row>
    <row r="359" spans="2:7">
      <c r="B359" s="245"/>
      <c r="C359" s="245"/>
      <c r="D359" s="245"/>
      <c r="E359" s="245"/>
      <c r="F359" s="245"/>
      <c r="G359" s="246"/>
    </row>
    <row r="360" spans="2:7">
      <c r="B360" s="245"/>
      <c r="C360" s="245"/>
      <c r="D360" s="245"/>
      <c r="E360" s="245"/>
      <c r="F360" s="245"/>
      <c r="G360" s="246"/>
    </row>
    <row r="361" spans="2:7">
      <c r="B361" s="245"/>
      <c r="C361" s="245"/>
      <c r="D361" s="245"/>
      <c r="E361" s="245"/>
      <c r="F361" s="245"/>
      <c r="G361" s="246"/>
    </row>
    <row r="362" spans="2:7">
      <c r="B362" s="245"/>
      <c r="C362" s="245"/>
      <c r="D362" s="245"/>
      <c r="E362" s="245"/>
      <c r="F362" s="245"/>
      <c r="G362" s="246"/>
    </row>
    <row r="363" spans="2:7">
      <c r="B363" s="245"/>
      <c r="C363" s="245"/>
      <c r="D363" s="245"/>
      <c r="E363" s="245"/>
      <c r="F363" s="245"/>
      <c r="G363" s="246"/>
    </row>
    <row r="364" spans="2:7">
      <c r="B364" s="245"/>
      <c r="C364" s="245"/>
      <c r="D364" s="245"/>
      <c r="E364" s="245"/>
      <c r="F364" s="245"/>
      <c r="G364" s="246"/>
    </row>
    <row r="365" spans="2:7">
      <c r="B365" s="245"/>
      <c r="C365" s="245"/>
      <c r="D365" s="245"/>
      <c r="E365" s="245"/>
      <c r="F365" s="245"/>
      <c r="G365" s="246"/>
    </row>
    <row r="366" spans="2:7">
      <c r="B366" s="245"/>
      <c r="C366" s="245"/>
      <c r="D366" s="245"/>
      <c r="E366" s="245"/>
      <c r="F366" s="245"/>
      <c r="G366" s="246"/>
    </row>
    <row r="367" spans="2:7">
      <c r="B367" s="245"/>
      <c r="C367" s="245"/>
      <c r="D367" s="245"/>
      <c r="E367" s="245"/>
      <c r="F367" s="245"/>
      <c r="G367" s="246"/>
    </row>
    <row r="368" spans="2:7">
      <c r="B368" s="245"/>
      <c r="C368" s="245"/>
      <c r="D368" s="245"/>
      <c r="E368" s="245"/>
      <c r="F368" s="245"/>
      <c r="G368" s="246"/>
    </row>
    <row r="369" spans="2:7">
      <c r="B369" s="245"/>
      <c r="C369" s="245"/>
      <c r="D369" s="245"/>
      <c r="E369" s="245"/>
      <c r="F369" s="245"/>
      <c r="G369" s="246"/>
    </row>
    <row r="370" spans="2:7">
      <c r="B370" s="245"/>
      <c r="C370" s="245"/>
      <c r="D370" s="245"/>
      <c r="E370" s="245"/>
      <c r="F370" s="245"/>
      <c r="G370" s="246"/>
    </row>
    <row r="371" spans="2:7">
      <c r="B371" s="245"/>
      <c r="C371" s="245"/>
      <c r="D371" s="245"/>
      <c r="E371" s="245"/>
      <c r="F371" s="245"/>
      <c r="G371" s="246"/>
    </row>
    <row r="372" spans="2:7">
      <c r="B372" s="245"/>
      <c r="C372" s="245"/>
      <c r="D372" s="245"/>
      <c r="E372" s="245"/>
      <c r="F372" s="245"/>
      <c r="G372" s="246"/>
    </row>
    <row r="373" spans="2:7">
      <c r="B373" s="245"/>
      <c r="C373" s="245"/>
      <c r="D373" s="245"/>
      <c r="E373" s="245"/>
      <c r="F373" s="245"/>
      <c r="G373" s="246"/>
    </row>
    <row r="374" spans="2:7">
      <c r="B374" s="245"/>
      <c r="C374" s="245"/>
      <c r="D374" s="245"/>
      <c r="E374" s="245"/>
      <c r="F374" s="245"/>
      <c r="G374" s="246"/>
    </row>
    <row r="375" spans="2:7">
      <c r="B375" s="245"/>
      <c r="C375" s="245"/>
      <c r="D375" s="245"/>
      <c r="E375" s="245"/>
      <c r="F375" s="245"/>
      <c r="G375" s="246"/>
    </row>
    <row r="376" spans="2:7">
      <c r="B376" s="245"/>
      <c r="C376" s="245"/>
      <c r="D376" s="245"/>
      <c r="E376" s="245"/>
      <c r="F376" s="245"/>
      <c r="G376" s="246"/>
    </row>
    <row r="377" spans="2:7">
      <c r="B377" s="245"/>
      <c r="C377" s="245"/>
      <c r="D377" s="245"/>
      <c r="E377" s="245"/>
      <c r="F377" s="245"/>
      <c r="G377" s="246"/>
    </row>
    <row r="378" spans="2:7">
      <c r="B378" s="245"/>
      <c r="C378" s="245"/>
      <c r="D378" s="245"/>
      <c r="E378" s="245"/>
      <c r="F378" s="245"/>
      <c r="G378" s="246"/>
    </row>
    <row r="379" spans="2:7">
      <c r="B379" s="245"/>
      <c r="C379" s="245"/>
      <c r="D379" s="245"/>
      <c r="E379" s="245"/>
      <c r="F379" s="245"/>
      <c r="G379" s="246"/>
    </row>
    <row r="380" spans="2:7">
      <c r="B380" s="245"/>
      <c r="C380" s="245"/>
      <c r="D380" s="245"/>
      <c r="E380" s="245"/>
      <c r="F380" s="245"/>
      <c r="G380" s="246"/>
    </row>
    <row r="381" spans="2:7">
      <c r="B381" s="245"/>
      <c r="C381" s="245"/>
      <c r="D381" s="245"/>
      <c r="E381" s="245"/>
      <c r="F381" s="245"/>
      <c r="G381" s="246"/>
    </row>
    <row r="382" spans="2:7">
      <c r="B382" s="245"/>
      <c r="C382" s="245"/>
      <c r="D382" s="245"/>
      <c r="E382" s="245"/>
      <c r="F382" s="245"/>
      <c r="G382" s="246"/>
    </row>
    <row r="383" spans="2:7">
      <c r="B383" s="245"/>
      <c r="C383" s="245"/>
      <c r="D383" s="245"/>
      <c r="E383" s="245"/>
      <c r="F383" s="245"/>
      <c r="G383" s="246"/>
    </row>
    <row r="384" spans="2:7">
      <c r="B384" s="245"/>
      <c r="C384" s="245"/>
      <c r="D384" s="245"/>
      <c r="E384" s="245"/>
      <c r="F384" s="245"/>
      <c r="G384" s="246"/>
    </row>
    <row r="385" spans="2:7">
      <c r="B385" s="245"/>
      <c r="C385" s="245"/>
      <c r="D385" s="245"/>
      <c r="E385" s="245"/>
      <c r="F385" s="245"/>
      <c r="G385" s="246"/>
    </row>
    <row r="386" spans="2:7">
      <c r="B386" s="245"/>
      <c r="C386" s="245"/>
      <c r="D386" s="245"/>
      <c r="E386" s="245"/>
      <c r="F386" s="245"/>
      <c r="G386" s="246"/>
    </row>
    <row r="387" spans="2:7">
      <c r="B387" s="245"/>
      <c r="C387" s="245"/>
      <c r="D387" s="245"/>
      <c r="E387" s="245"/>
      <c r="F387" s="245"/>
      <c r="G387" s="246"/>
    </row>
    <row r="388" spans="2:7">
      <c r="B388" s="245"/>
      <c r="C388" s="245"/>
      <c r="D388" s="245"/>
      <c r="E388" s="245"/>
      <c r="F388" s="245"/>
      <c r="G388" s="246"/>
    </row>
    <row r="389" spans="2:7">
      <c r="B389" s="245"/>
      <c r="C389" s="245"/>
      <c r="D389" s="245"/>
      <c r="E389" s="245"/>
      <c r="F389" s="245"/>
      <c r="G389" s="246"/>
    </row>
    <row r="390" spans="2:7">
      <c r="B390" s="245"/>
      <c r="C390" s="245"/>
      <c r="D390" s="245"/>
      <c r="E390" s="245"/>
      <c r="F390" s="245"/>
      <c r="G390" s="246"/>
    </row>
    <row r="391" spans="2:7">
      <c r="B391" s="245"/>
      <c r="C391" s="245"/>
      <c r="D391" s="245"/>
      <c r="E391" s="245"/>
      <c r="F391" s="245"/>
      <c r="G391" s="246"/>
    </row>
    <row r="392" spans="2:7">
      <c r="B392" s="245"/>
      <c r="C392" s="245"/>
      <c r="D392" s="245"/>
      <c r="E392" s="245"/>
      <c r="F392" s="245"/>
      <c r="G392" s="246"/>
    </row>
    <row r="393" spans="2:7">
      <c r="B393" s="245"/>
      <c r="C393" s="245"/>
      <c r="D393" s="245"/>
      <c r="E393" s="245"/>
      <c r="F393" s="245"/>
      <c r="G393" s="246"/>
    </row>
    <row r="394" spans="2:7">
      <c r="B394" s="245"/>
      <c r="C394" s="245"/>
      <c r="D394" s="245"/>
      <c r="E394" s="245"/>
      <c r="F394" s="245"/>
      <c r="G394" s="246"/>
    </row>
    <row r="395" spans="2:7">
      <c r="B395" s="245"/>
      <c r="C395" s="245"/>
      <c r="D395" s="245"/>
      <c r="E395" s="245"/>
      <c r="F395" s="245"/>
      <c r="G395" s="246"/>
    </row>
    <row r="396" spans="2:7">
      <c r="B396" s="245"/>
      <c r="C396" s="245"/>
      <c r="D396" s="245"/>
      <c r="E396" s="245"/>
      <c r="F396" s="245"/>
      <c r="G396" s="246"/>
    </row>
    <row r="397" spans="2:7">
      <c r="B397" s="245"/>
      <c r="C397" s="245"/>
      <c r="D397" s="245"/>
      <c r="E397" s="245"/>
      <c r="F397" s="245"/>
      <c r="G397" s="246"/>
    </row>
    <row r="398" spans="2:7">
      <c r="B398" s="245"/>
      <c r="C398" s="245"/>
      <c r="D398" s="245"/>
      <c r="E398" s="245"/>
      <c r="F398" s="245"/>
      <c r="G398" s="246"/>
    </row>
    <row r="399" spans="2:7">
      <c r="B399" s="245"/>
      <c r="C399" s="245"/>
      <c r="D399" s="245"/>
      <c r="E399" s="245"/>
      <c r="F399" s="245"/>
      <c r="G399" s="246"/>
    </row>
    <row r="400" spans="2:7">
      <c r="B400" s="245"/>
      <c r="C400" s="245"/>
      <c r="D400" s="245"/>
      <c r="E400" s="245"/>
      <c r="F400" s="245"/>
      <c r="G400" s="246"/>
    </row>
    <row r="401" spans="2:7">
      <c r="B401" s="245"/>
      <c r="C401" s="245"/>
      <c r="D401" s="245"/>
      <c r="E401" s="245"/>
      <c r="F401" s="245"/>
      <c r="G401" s="246"/>
    </row>
    <row r="402" spans="2:7">
      <c r="B402" s="245"/>
      <c r="C402" s="245"/>
      <c r="D402" s="245"/>
      <c r="E402" s="245"/>
      <c r="F402" s="245"/>
      <c r="G402" s="246"/>
    </row>
    <row r="403" spans="2:7">
      <c r="B403" s="245"/>
      <c r="C403" s="245"/>
      <c r="D403" s="245"/>
      <c r="E403" s="245"/>
      <c r="F403" s="245"/>
      <c r="G403" s="246"/>
    </row>
    <row r="404" spans="2:7">
      <c r="B404" s="245"/>
      <c r="C404" s="245"/>
      <c r="D404" s="245"/>
      <c r="E404" s="245"/>
      <c r="F404" s="245"/>
      <c r="G404" s="246"/>
    </row>
    <row r="405" spans="2:7">
      <c r="B405" s="245"/>
      <c r="C405" s="245"/>
      <c r="D405" s="245"/>
      <c r="E405" s="245"/>
      <c r="F405" s="245"/>
      <c r="G405" s="246"/>
    </row>
    <row r="406" spans="2:7">
      <c r="B406" s="245"/>
      <c r="C406" s="245"/>
      <c r="D406" s="245"/>
      <c r="E406" s="245"/>
      <c r="F406" s="245"/>
      <c r="G406" s="246"/>
    </row>
    <row r="407" spans="2:7">
      <c r="B407" s="245"/>
      <c r="C407" s="245"/>
      <c r="D407" s="245"/>
      <c r="E407" s="245"/>
      <c r="F407" s="245"/>
      <c r="G407" s="246"/>
    </row>
    <row r="408" spans="2:7">
      <c r="B408" s="245"/>
      <c r="C408" s="245"/>
      <c r="D408" s="245"/>
      <c r="E408" s="245"/>
      <c r="F408" s="245"/>
      <c r="G408" s="246"/>
    </row>
    <row r="409" spans="2:7">
      <c r="B409" s="245"/>
      <c r="C409" s="245"/>
      <c r="D409" s="245"/>
      <c r="E409" s="245"/>
      <c r="F409" s="245"/>
      <c r="G409" s="246"/>
    </row>
    <row r="410" spans="2:7">
      <c r="B410" s="245"/>
      <c r="C410" s="245"/>
      <c r="D410" s="245"/>
      <c r="E410" s="245"/>
      <c r="F410" s="245"/>
      <c r="G410" s="246"/>
    </row>
    <row r="411" spans="2:7">
      <c r="B411" s="245"/>
      <c r="C411" s="245"/>
      <c r="D411" s="245"/>
      <c r="E411" s="245"/>
      <c r="F411" s="245"/>
      <c r="G411" s="246"/>
    </row>
    <row r="412" spans="2:7">
      <c r="B412" s="245"/>
      <c r="C412" s="245"/>
      <c r="D412" s="245"/>
      <c r="E412" s="245"/>
      <c r="F412" s="245"/>
      <c r="G412" s="246"/>
    </row>
    <row r="413" spans="2:7">
      <c r="B413" s="245"/>
      <c r="C413" s="245"/>
      <c r="D413" s="245"/>
      <c r="E413" s="245"/>
      <c r="F413" s="245"/>
      <c r="G413" s="246"/>
    </row>
    <row r="414" spans="2:7">
      <c r="B414" s="245"/>
      <c r="C414" s="245"/>
      <c r="D414" s="245"/>
      <c r="E414" s="245"/>
      <c r="F414" s="245"/>
      <c r="G414" s="246"/>
    </row>
    <row r="415" spans="2:7">
      <c r="B415" s="245"/>
      <c r="C415" s="245"/>
      <c r="D415" s="245"/>
      <c r="E415" s="245"/>
      <c r="F415" s="245"/>
      <c r="G415" s="246"/>
    </row>
    <row r="416" spans="2:7">
      <c r="B416" s="245"/>
      <c r="C416" s="245"/>
      <c r="D416" s="245"/>
      <c r="E416" s="245"/>
      <c r="F416" s="245"/>
      <c r="G416" s="246"/>
    </row>
    <row r="417" spans="2:7">
      <c r="B417" s="245"/>
      <c r="C417" s="245"/>
      <c r="D417" s="245"/>
      <c r="E417" s="245"/>
      <c r="F417" s="245"/>
      <c r="G417" s="246"/>
    </row>
    <row r="418" spans="2:7">
      <c r="B418" s="245"/>
      <c r="C418" s="245"/>
      <c r="D418" s="245"/>
      <c r="E418" s="245"/>
      <c r="F418" s="245"/>
      <c r="G418" s="246"/>
    </row>
    <row r="419" spans="2:7">
      <c r="B419" s="245"/>
      <c r="C419" s="245"/>
      <c r="D419" s="245"/>
      <c r="E419" s="245"/>
      <c r="F419" s="245"/>
      <c r="G419" s="246"/>
    </row>
    <row r="420" spans="2:7">
      <c r="B420" s="245"/>
      <c r="C420" s="245"/>
      <c r="D420" s="245"/>
      <c r="E420" s="245"/>
      <c r="F420" s="245"/>
      <c r="G420" s="246"/>
    </row>
    <row r="421" spans="2:7">
      <c r="B421" s="245"/>
      <c r="C421" s="245"/>
      <c r="D421" s="245"/>
      <c r="E421" s="245"/>
      <c r="F421" s="245"/>
      <c r="G421" s="246"/>
    </row>
    <row r="422" spans="2:7">
      <c r="B422" s="245"/>
      <c r="C422" s="245"/>
      <c r="D422" s="245"/>
      <c r="E422" s="245"/>
      <c r="F422" s="245"/>
      <c r="G422" s="246"/>
    </row>
    <row r="423" spans="2:7">
      <c r="B423" s="245"/>
      <c r="C423" s="245"/>
      <c r="D423" s="245"/>
      <c r="E423" s="245"/>
      <c r="F423" s="245"/>
      <c r="G423" s="246"/>
    </row>
    <row r="424" spans="2:7">
      <c r="B424" s="245"/>
      <c r="C424" s="245"/>
      <c r="D424" s="245"/>
      <c r="E424" s="245"/>
      <c r="F424" s="245"/>
      <c r="G424" s="246"/>
    </row>
    <row r="425" spans="2:7">
      <c r="B425" s="245"/>
      <c r="C425" s="245"/>
      <c r="D425" s="245"/>
      <c r="E425" s="245"/>
      <c r="F425" s="245"/>
      <c r="G425" s="246"/>
    </row>
    <row r="426" spans="2:7">
      <c r="B426" s="245"/>
      <c r="C426" s="245"/>
      <c r="D426" s="245"/>
      <c r="E426" s="245"/>
      <c r="F426" s="245"/>
      <c r="G426" s="246"/>
    </row>
    <row r="427" spans="2:7">
      <c r="B427" s="245"/>
      <c r="C427" s="245"/>
      <c r="D427" s="245"/>
      <c r="E427" s="245"/>
      <c r="F427" s="245"/>
      <c r="G427" s="246"/>
    </row>
    <row r="428" spans="2:7">
      <c r="B428" s="245"/>
      <c r="C428" s="245"/>
      <c r="D428" s="245"/>
      <c r="E428" s="245"/>
      <c r="F428" s="245"/>
      <c r="G428" s="246"/>
    </row>
    <row r="429" spans="2:7">
      <c r="B429" s="245"/>
      <c r="C429" s="245"/>
      <c r="D429" s="245"/>
      <c r="E429" s="245"/>
      <c r="F429" s="245"/>
      <c r="G429" s="246"/>
    </row>
    <row r="430" spans="2:7">
      <c r="B430" s="245"/>
      <c r="C430" s="245"/>
      <c r="D430" s="245"/>
      <c r="E430" s="245"/>
      <c r="F430" s="245"/>
      <c r="G430" s="246"/>
    </row>
    <row r="431" spans="2:7">
      <c r="B431" s="245"/>
      <c r="C431" s="245"/>
      <c r="D431" s="245"/>
      <c r="E431" s="245"/>
      <c r="F431" s="245"/>
      <c r="G431" s="246"/>
    </row>
    <row r="432" spans="2:7">
      <c r="B432" s="245"/>
      <c r="C432" s="245"/>
      <c r="D432" s="245"/>
      <c r="E432" s="245"/>
      <c r="F432" s="245"/>
      <c r="G432" s="246"/>
    </row>
    <row r="433" spans="2:7">
      <c r="B433" s="245"/>
      <c r="C433" s="245"/>
      <c r="D433" s="245"/>
      <c r="E433" s="245"/>
      <c r="F433" s="245"/>
      <c r="G433" s="246"/>
    </row>
    <row r="434" spans="2:7">
      <c r="B434" s="245"/>
      <c r="C434" s="245"/>
      <c r="D434" s="245"/>
      <c r="E434" s="245"/>
      <c r="F434" s="245"/>
      <c r="G434" s="246"/>
    </row>
    <row r="435" spans="2:7">
      <c r="B435" s="245"/>
      <c r="C435" s="245"/>
      <c r="D435" s="245"/>
      <c r="E435" s="245"/>
      <c r="F435" s="245"/>
      <c r="G435" s="246"/>
    </row>
    <row r="436" spans="2:7">
      <c r="B436" s="245"/>
      <c r="C436" s="245"/>
      <c r="D436" s="245"/>
      <c r="E436" s="245"/>
      <c r="F436" s="245"/>
      <c r="G436" s="246"/>
    </row>
    <row r="437" spans="2:7">
      <c r="B437" s="245"/>
      <c r="C437" s="245"/>
      <c r="D437" s="245"/>
      <c r="E437" s="245"/>
      <c r="F437" s="245"/>
      <c r="G437" s="246"/>
    </row>
    <row r="438" spans="2:7">
      <c r="B438" s="245"/>
      <c r="C438" s="245"/>
      <c r="D438" s="245"/>
      <c r="E438" s="245"/>
      <c r="F438" s="245"/>
      <c r="G438" s="246"/>
    </row>
    <row r="439" spans="2:7">
      <c r="B439" s="245"/>
      <c r="C439" s="245"/>
      <c r="D439" s="245"/>
      <c r="E439" s="245"/>
      <c r="F439" s="245"/>
      <c r="G439" s="246"/>
    </row>
    <row r="440" spans="2:7">
      <c r="B440" s="245"/>
      <c r="C440" s="245"/>
      <c r="D440" s="245"/>
      <c r="E440" s="245"/>
      <c r="F440" s="245"/>
      <c r="G440" s="246"/>
    </row>
    <row r="441" spans="2:7">
      <c r="B441" s="245"/>
      <c r="C441" s="245"/>
      <c r="D441" s="245"/>
      <c r="E441" s="245"/>
      <c r="F441" s="245"/>
      <c r="G441" s="246"/>
    </row>
    <row r="442" spans="2:7">
      <c r="B442" s="245"/>
      <c r="C442" s="245"/>
      <c r="D442" s="245"/>
      <c r="E442" s="245"/>
      <c r="F442" s="245"/>
      <c r="G442" s="246"/>
    </row>
    <row r="443" spans="2:7">
      <c r="B443" s="245"/>
      <c r="C443" s="245"/>
      <c r="D443" s="245"/>
      <c r="E443" s="245"/>
      <c r="F443" s="245"/>
      <c r="G443" s="246"/>
    </row>
    <row r="444" spans="2:7">
      <c r="B444" s="245"/>
      <c r="C444" s="245"/>
      <c r="D444" s="245"/>
      <c r="E444" s="245"/>
      <c r="F444" s="245"/>
      <c r="G444" s="246"/>
    </row>
    <row r="445" spans="2:7">
      <c r="B445" s="245"/>
      <c r="C445" s="245"/>
      <c r="D445" s="245"/>
      <c r="E445" s="245"/>
      <c r="F445" s="245"/>
      <c r="G445" s="246"/>
    </row>
    <row r="446" spans="2:7">
      <c r="B446" s="245"/>
      <c r="C446" s="245"/>
      <c r="D446" s="245"/>
      <c r="E446" s="245"/>
      <c r="F446" s="245"/>
      <c r="G446" s="246"/>
    </row>
    <row r="447" spans="2:7">
      <c r="B447" s="245"/>
      <c r="C447" s="245"/>
      <c r="D447" s="245"/>
      <c r="E447" s="245"/>
      <c r="F447" s="245"/>
      <c r="G447" s="246"/>
    </row>
    <row r="448" spans="2:7">
      <c r="B448" s="245"/>
      <c r="C448" s="245"/>
      <c r="D448" s="245"/>
      <c r="E448" s="245"/>
      <c r="F448" s="245"/>
      <c r="G448" s="246"/>
    </row>
    <row r="449" spans="2:7">
      <c r="B449" s="245"/>
      <c r="C449" s="245"/>
      <c r="D449" s="245"/>
      <c r="E449" s="245"/>
      <c r="F449" s="245"/>
      <c r="G449" s="246"/>
    </row>
    <row r="450" spans="2:7">
      <c r="B450" s="245"/>
      <c r="C450" s="245"/>
      <c r="D450" s="245"/>
      <c r="E450" s="245"/>
      <c r="F450" s="245"/>
      <c r="G450" s="246"/>
    </row>
    <row r="451" spans="2:7">
      <c r="B451" s="245"/>
      <c r="C451" s="245"/>
      <c r="D451" s="245"/>
      <c r="E451" s="245"/>
      <c r="F451" s="245"/>
      <c r="G451" s="246"/>
    </row>
    <row r="452" spans="2:7">
      <c r="B452" s="245"/>
      <c r="C452" s="245"/>
      <c r="D452" s="245"/>
      <c r="E452" s="245"/>
      <c r="F452" s="245"/>
      <c r="G452" s="246"/>
    </row>
    <row r="453" spans="2:7">
      <c r="B453" s="245"/>
      <c r="C453" s="245"/>
      <c r="D453" s="245"/>
      <c r="E453" s="245"/>
      <c r="F453" s="245"/>
      <c r="G453" s="246"/>
    </row>
    <row r="454" spans="2:7">
      <c r="B454" s="245"/>
      <c r="C454" s="245"/>
      <c r="D454" s="245"/>
      <c r="E454" s="245"/>
      <c r="F454" s="245"/>
      <c r="G454" s="246"/>
    </row>
    <row r="455" spans="2:7">
      <c r="B455" s="245"/>
      <c r="C455" s="245"/>
      <c r="D455" s="245"/>
      <c r="E455" s="245"/>
      <c r="F455" s="245"/>
      <c r="G455" s="246"/>
    </row>
    <row r="456" spans="2:7">
      <c r="B456" s="245"/>
      <c r="C456" s="245"/>
      <c r="D456" s="245"/>
      <c r="E456" s="245"/>
      <c r="F456" s="245"/>
      <c r="G456" s="246"/>
    </row>
    <row r="457" spans="2:7">
      <c r="B457" s="245"/>
      <c r="C457" s="245"/>
      <c r="D457" s="245"/>
      <c r="E457" s="245"/>
      <c r="F457" s="245"/>
      <c r="G457" s="246"/>
    </row>
    <row r="458" spans="2:7">
      <c r="B458" s="245"/>
      <c r="C458" s="245"/>
      <c r="D458" s="245"/>
      <c r="E458" s="245"/>
      <c r="F458" s="245"/>
      <c r="G458" s="246"/>
    </row>
    <row r="459" spans="2:7">
      <c r="B459" s="245"/>
      <c r="C459" s="245"/>
      <c r="D459" s="245"/>
      <c r="E459" s="245"/>
      <c r="F459" s="245"/>
      <c r="G459" s="246"/>
    </row>
    <row r="460" spans="2:7">
      <c r="B460" s="245"/>
      <c r="C460" s="245"/>
      <c r="D460" s="245"/>
      <c r="E460" s="245"/>
      <c r="F460" s="245"/>
      <c r="G460" s="246"/>
    </row>
    <row r="461" spans="2:7">
      <c r="B461" s="245"/>
      <c r="C461" s="245"/>
      <c r="D461" s="245"/>
      <c r="E461" s="245"/>
      <c r="F461" s="245"/>
      <c r="G461" s="246"/>
    </row>
    <row r="462" spans="2:7">
      <c r="B462" s="245"/>
      <c r="C462" s="245"/>
      <c r="D462" s="245"/>
      <c r="E462" s="245"/>
      <c r="F462" s="245"/>
      <c r="G462" s="246"/>
    </row>
    <row r="463" spans="2:7">
      <c r="B463" s="245"/>
      <c r="C463" s="245"/>
      <c r="D463" s="245"/>
      <c r="E463" s="245"/>
      <c r="F463" s="245"/>
      <c r="G463" s="246"/>
    </row>
    <row r="464" spans="2:7">
      <c r="B464" s="245"/>
      <c r="C464" s="245"/>
      <c r="D464" s="245"/>
      <c r="E464" s="245"/>
      <c r="F464" s="245"/>
      <c r="G464" s="246"/>
    </row>
    <row r="465" spans="2:7">
      <c r="B465" s="245"/>
      <c r="C465" s="245"/>
      <c r="D465" s="245"/>
      <c r="E465" s="245"/>
      <c r="F465" s="245"/>
      <c r="G465" s="246"/>
    </row>
    <row r="466" spans="2:7">
      <c r="B466" s="245"/>
      <c r="C466" s="245"/>
      <c r="D466" s="245"/>
      <c r="E466" s="245"/>
      <c r="F466" s="245"/>
      <c r="G466" s="246"/>
    </row>
    <row r="467" spans="2:7">
      <c r="B467" s="245"/>
      <c r="C467" s="245"/>
      <c r="D467" s="245"/>
      <c r="E467" s="245"/>
      <c r="F467" s="245"/>
      <c r="G467" s="246"/>
    </row>
    <row r="468" spans="2:7">
      <c r="B468" s="245"/>
      <c r="C468" s="245"/>
      <c r="D468" s="245"/>
      <c r="E468" s="245"/>
      <c r="F468" s="245"/>
      <c r="G468" s="246"/>
    </row>
    <row r="469" spans="2:7">
      <c r="B469" s="245"/>
      <c r="C469" s="245"/>
      <c r="D469" s="245"/>
      <c r="E469" s="245"/>
      <c r="F469" s="245"/>
      <c r="G469" s="246"/>
    </row>
    <row r="470" spans="2:7">
      <c r="B470" s="245"/>
      <c r="C470" s="245"/>
      <c r="D470" s="245"/>
      <c r="E470" s="245"/>
      <c r="F470" s="245"/>
      <c r="G470" s="246"/>
    </row>
    <row r="471" spans="2:7">
      <c r="B471" s="245"/>
      <c r="C471" s="245"/>
      <c r="D471" s="245"/>
      <c r="E471" s="245"/>
      <c r="F471" s="245"/>
      <c r="G471" s="246"/>
    </row>
    <row r="472" spans="2:7">
      <c r="B472" s="245"/>
      <c r="C472" s="245"/>
      <c r="D472" s="245"/>
      <c r="E472" s="245"/>
      <c r="F472" s="245"/>
      <c r="G472" s="246"/>
    </row>
    <row r="473" spans="2:7">
      <c r="B473" s="245"/>
      <c r="C473" s="245"/>
      <c r="D473" s="245"/>
      <c r="E473" s="245"/>
      <c r="F473" s="245"/>
      <c r="G473" s="246"/>
    </row>
    <row r="474" spans="2:7">
      <c r="B474" s="245"/>
      <c r="C474" s="245"/>
      <c r="D474" s="245"/>
      <c r="E474" s="245"/>
      <c r="F474" s="245"/>
      <c r="G474" s="246"/>
    </row>
    <row r="475" spans="2:7">
      <c r="B475" s="245"/>
      <c r="C475" s="245"/>
      <c r="D475" s="245"/>
      <c r="E475" s="245"/>
      <c r="F475" s="245"/>
      <c r="G475" s="246"/>
    </row>
    <row r="476" spans="2:7">
      <c r="B476" s="245"/>
      <c r="C476" s="245"/>
      <c r="D476" s="245"/>
      <c r="E476" s="245"/>
      <c r="F476" s="245"/>
      <c r="G476" s="246"/>
    </row>
    <row r="477" spans="2:7">
      <c r="B477" s="245"/>
      <c r="C477" s="245"/>
      <c r="D477" s="245"/>
      <c r="E477" s="245"/>
      <c r="F477" s="245"/>
      <c r="G477" s="246"/>
    </row>
    <row r="478" spans="2:7">
      <c r="B478" s="245"/>
      <c r="C478" s="245"/>
      <c r="D478" s="245"/>
      <c r="E478" s="245"/>
      <c r="F478" s="245"/>
      <c r="G478" s="246"/>
    </row>
    <row r="479" spans="2:7">
      <c r="B479" s="245"/>
      <c r="C479" s="245"/>
      <c r="D479" s="245"/>
      <c r="E479" s="245"/>
      <c r="F479" s="245"/>
      <c r="G479" s="246"/>
    </row>
    <row r="480" spans="2:7">
      <c r="B480" s="245"/>
      <c r="C480" s="245"/>
      <c r="D480" s="245"/>
      <c r="E480" s="245"/>
      <c r="F480" s="245"/>
      <c r="G480" s="246"/>
    </row>
    <row r="481" spans="2:7">
      <c r="B481" s="245"/>
      <c r="C481" s="245"/>
      <c r="D481" s="245"/>
      <c r="E481" s="245"/>
      <c r="F481" s="245"/>
      <c r="G481" s="246"/>
    </row>
    <row r="482" spans="2:7">
      <c r="B482" s="245"/>
      <c r="C482" s="245"/>
      <c r="D482" s="245"/>
      <c r="E482" s="245"/>
      <c r="F482" s="245"/>
      <c r="G482" s="246"/>
    </row>
    <row r="483" spans="2:7">
      <c r="B483" s="245"/>
      <c r="C483" s="245"/>
      <c r="D483" s="245"/>
      <c r="E483" s="245"/>
      <c r="F483" s="245"/>
      <c r="G483" s="246"/>
    </row>
    <row r="484" spans="2:7">
      <c r="B484" s="245"/>
      <c r="C484" s="245"/>
      <c r="D484" s="245"/>
      <c r="E484" s="245"/>
      <c r="F484" s="245"/>
      <c r="G484" s="246"/>
    </row>
    <row r="485" spans="2:7">
      <c r="B485" s="245"/>
      <c r="C485" s="245"/>
      <c r="D485" s="245"/>
      <c r="E485" s="245"/>
      <c r="F485" s="245"/>
      <c r="G485" s="246"/>
    </row>
    <row r="486" spans="2:7">
      <c r="B486" s="245"/>
      <c r="C486" s="245"/>
      <c r="D486" s="245"/>
      <c r="E486" s="245"/>
      <c r="F486" s="245"/>
      <c r="G486" s="246"/>
    </row>
    <row r="487" spans="2:7">
      <c r="B487" s="245"/>
      <c r="C487" s="245"/>
      <c r="D487" s="245"/>
      <c r="E487" s="245"/>
      <c r="F487" s="245"/>
      <c r="G487" s="246"/>
    </row>
    <row r="488" spans="2:7">
      <c r="B488" s="245"/>
      <c r="C488" s="245"/>
      <c r="D488" s="245"/>
      <c r="E488" s="245"/>
      <c r="F488" s="245"/>
      <c r="G488" s="246"/>
    </row>
    <row r="489" spans="2:7">
      <c r="B489" s="245"/>
      <c r="C489" s="245"/>
      <c r="D489" s="245"/>
      <c r="E489" s="245"/>
      <c r="F489" s="245"/>
      <c r="G489" s="246"/>
    </row>
    <row r="490" spans="2:7">
      <c r="B490" s="245"/>
      <c r="C490" s="245"/>
      <c r="D490" s="245"/>
      <c r="E490" s="245"/>
      <c r="F490" s="245"/>
      <c r="G490" s="246"/>
    </row>
    <row r="491" spans="2:7">
      <c r="B491" s="245"/>
      <c r="C491" s="245"/>
      <c r="D491" s="245"/>
      <c r="E491" s="245"/>
      <c r="F491" s="245"/>
      <c r="G491" s="246"/>
    </row>
    <row r="492" spans="2:7">
      <c r="B492" s="245"/>
      <c r="C492" s="245"/>
      <c r="D492" s="245"/>
      <c r="E492" s="245"/>
      <c r="F492" s="245"/>
      <c r="G492" s="246"/>
    </row>
    <row r="493" spans="2:7">
      <c r="B493" s="245"/>
      <c r="C493" s="245"/>
      <c r="D493" s="245"/>
      <c r="E493" s="245"/>
      <c r="F493" s="245"/>
      <c r="G493" s="246"/>
    </row>
    <row r="494" spans="2:7">
      <c r="B494" s="245"/>
      <c r="C494" s="245"/>
      <c r="D494" s="245"/>
      <c r="E494" s="245"/>
      <c r="F494" s="245"/>
      <c r="G494" s="246"/>
    </row>
    <row r="495" spans="2:7">
      <c r="B495" s="245"/>
      <c r="C495" s="245"/>
      <c r="D495" s="245"/>
      <c r="E495" s="245"/>
      <c r="F495" s="245"/>
      <c r="G495" s="246"/>
    </row>
    <row r="496" spans="2:7">
      <c r="B496" s="245"/>
      <c r="C496" s="245"/>
      <c r="D496" s="245"/>
      <c r="E496" s="245"/>
      <c r="F496" s="245"/>
      <c r="G496" s="246"/>
    </row>
    <row r="497" spans="2:7">
      <c r="B497" s="245"/>
      <c r="C497" s="245"/>
      <c r="D497" s="245"/>
      <c r="E497" s="245"/>
      <c r="F497" s="245"/>
      <c r="G497" s="246"/>
    </row>
    <row r="498" spans="2:7">
      <c r="B498" s="245"/>
      <c r="C498" s="245"/>
      <c r="D498" s="245"/>
      <c r="E498" s="245"/>
      <c r="F498" s="245"/>
      <c r="G498" s="246"/>
    </row>
    <row r="499" spans="2:7">
      <c r="B499" s="245"/>
      <c r="C499" s="245"/>
      <c r="D499" s="245"/>
      <c r="E499" s="245"/>
      <c r="F499" s="245"/>
      <c r="G499" s="246"/>
    </row>
    <row r="500" spans="2:7">
      <c r="B500" s="245"/>
      <c r="C500" s="245"/>
      <c r="D500" s="245"/>
      <c r="E500" s="245"/>
      <c r="F500" s="245"/>
      <c r="G500" s="246"/>
    </row>
    <row r="501" spans="2:7">
      <c r="B501" s="245"/>
      <c r="C501" s="245"/>
      <c r="D501" s="245"/>
      <c r="E501" s="245"/>
      <c r="F501" s="245"/>
      <c r="G501" s="246"/>
    </row>
    <row r="502" spans="2:7">
      <c r="B502" s="245"/>
      <c r="C502" s="245"/>
      <c r="D502" s="245"/>
      <c r="E502" s="245"/>
      <c r="F502" s="245"/>
      <c r="G502" s="246"/>
    </row>
    <row r="503" spans="2:7">
      <c r="B503" s="245"/>
      <c r="C503" s="245"/>
      <c r="D503" s="245"/>
      <c r="E503" s="245"/>
      <c r="F503" s="245"/>
      <c r="G503" s="246"/>
    </row>
    <row r="504" spans="2:7">
      <c r="B504" s="245"/>
      <c r="C504" s="245"/>
      <c r="D504" s="245"/>
      <c r="E504" s="245"/>
      <c r="F504" s="245"/>
      <c r="G504" s="246"/>
    </row>
    <row r="505" spans="2:7">
      <c r="B505" s="245"/>
      <c r="C505" s="245"/>
      <c r="D505" s="245"/>
      <c r="E505" s="245"/>
      <c r="F505" s="245"/>
      <c r="G505" s="246"/>
    </row>
    <row r="506" spans="2:7">
      <c r="B506" s="245"/>
      <c r="C506" s="245"/>
      <c r="D506" s="245"/>
      <c r="E506" s="245"/>
      <c r="F506" s="245"/>
      <c r="G506" s="246"/>
    </row>
    <row r="507" spans="2:7">
      <c r="B507" s="245"/>
      <c r="C507" s="245"/>
      <c r="D507" s="245"/>
      <c r="E507" s="245"/>
      <c r="F507" s="245"/>
      <c r="G507" s="246"/>
    </row>
    <row r="508" spans="2:7">
      <c r="B508" s="245"/>
      <c r="C508" s="245"/>
      <c r="D508" s="245"/>
      <c r="E508" s="245"/>
      <c r="F508" s="245"/>
      <c r="G508" s="246"/>
    </row>
    <row r="509" spans="2:7">
      <c r="B509" s="245"/>
      <c r="C509" s="245"/>
      <c r="D509" s="245"/>
      <c r="E509" s="245"/>
      <c r="F509" s="245"/>
      <c r="G509" s="246"/>
    </row>
    <row r="510" spans="2:7">
      <c r="B510" s="245"/>
      <c r="C510" s="245"/>
      <c r="D510" s="245"/>
      <c r="E510" s="245"/>
      <c r="F510" s="245"/>
      <c r="G510" s="246"/>
    </row>
    <row r="511" spans="2:7">
      <c r="B511" s="245"/>
      <c r="C511" s="245"/>
      <c r="D511" s="245"/>
      <c r="E511" s="245"/>
      <c r="F511" s="245"/>
      <c r="G511" s="246"/>
    </row>
    <row r="512" spans="2:7">
      <c r="B512" s="245"/>
      <c r="C512" s="245"/>
      <c r="D512" s="245"/>
      <c r="E512" s="245"/>
      <c r="F512" s="245"/>
      <c r="G512" s="246"/>
    </row>
    <row r="513" spans="2:7">
      <c r="B513" s="245"/>
      <c r="C513" s="245"/>
      <c r="D513" s="245"/>
      <c r="E513" s="245"/>
      <c r="F513" s="245"/>
      <c r="G513" s="246"/>
    </row>
    <row r="514" spans="2:7">
      <c r="B514" s="245"/>
      <c r="C514" s="245"/>
      <c r="D514" s="245"/>
      <c r="E514" s="245"/>
      <c r="F514" s="245"/>
      <c r="G514" s="246"/>
    </row>
    <row r="515" spans="2:7">
      <c r="B515" s="245"/>
      <c r="C515" s="245"/>
      <c r="D515" s="245"/>
      <c r="E515" s="245"/>
      <c r="F515" s="245"/>
      <c r="G515" s="246"/>
    </row>
    <row r="516" spans="2:7">
      <c r="B516" s="245"/>
      <c r="C516" s="245"/>
      <c r="D516" s="245"/>
      <c r="E516" s="245"/>
      <c r="F516" s="245"/>
      <c r="G516" s="246"/>
    </row>
    <row r="517" spans="2:7">
      <c r="B517" s="245"/>
      <c r="C517" s="245"/>
      <c r="D517" s="245"/>
      <c r="E517" s="245"/>
      <c r="F517" s="245"/>
      <c r="G517" s="246"/>
    </row>
    <row r="518" spans="2:7">
      <c r="B518" s="245"/>
      <c r="C518" s="245"/>
      <c r="D518" s="245"/>
      <c r="E518" s="245"/>
      <c r="F518" s="245"/>
      <c r="G518" s="246"/>
    </row>
    <row r="519" spans="2:7">
      <c r="B519" s="245"/>
      <c r="C519" s="245"/>
      <c r="D519" s="245"/>
      <c r="E519" s="245"/>
      <c r="F519" s="245"/>
      <c r="G519" s="246"/>
    </row>
    <row r="520" spans="2:7">
      <c r="B520" s="245"/>
      <c r="C520" s="245"/>
      <c r="D520" s="245"/>
      <c r="E520" s="245"/>
      <c r="F520" s="245"/>
      <c r="G520" s="246"/>
    </row>
    <row r="521" spans="2:7">
      <c r="B521" s="245"/>
      <c r="C521" s="245"/>
      <c r="D521" s="245"/>
      <c r="E521" s="245"/>
      <c r="F521" s="245"/>
      <c r="G521" s="246"/>
    </row>
    <row r="522" spans="2:7">
      <c r="B522" s="245"/>
      <c r="C522" s="245"/>
      <c r="D522" s="245"/>
      <c r="E522" s="245"/>
      <c r="F522" s="245"/>
      <c r="G522" s="246"/>
    </row>
    <row r="523" spans="2:7">
      <c r="B523" s="245"/>
      <c r="C523" s="245"/>
      <c r="D523" s="245"/>
      <c r="E523" s="245"/>
      <c r="F523" s="245"/>
      <c r="G523" s="246"/>
    </row>
    <row r="524" spans="2:7">
      <c r="B524" s="245"/>
      <c r="C524" s="245"/>
      <c r="D524" s="245"/>
      <c r="E524" s="245"/>
      <c r="F524" s="245"/>
      <c r="G524" s="246"/>
    </row>
    <row r="525" spans="2:7">
      <c r="B525" s="245"/>
      <c r="C525" s="245"/>
      <c r="D525" s="245"/>
      <c r="E525" s="245"/>
      <c r="F525" s="245"/>
      <c r="G525" s="246"/>
    </row>
    <row r="526" spans="2:7">
      <c r="B526" s="245"/>
      <c r="C526" s="245"/>
      <c r="D526" s="245"/>
      <c r="E526" s="245"/>
      <c r="F526" s="245"/>
      <c r="G526" s="246"/>
    </row>
    <row r="527" spans="2:7">
      <c r="B527" s="245"/>
      <c r="C527" s="245"/>
      <c r="D527" s="245"/>
      <c r="E527" s="245"/>
      <c r="F527" s="245"/>
      <c r="G527" s="246"/>
    </row>
    <row r="528" spans="2:7">
      <c r="B528" s="245"/>
      <c r="C528" s="245"/>
      <c r="D528" s="245"/>
      <c r="E528" s="245"/>
      <c r="F528" s="245"/>
      <c r="G528" s="246"/>
    </row>
    <row r="529" spans="2:7">
      <c r="B529" s="245"/>
      <c r="C529" s="245"/>
      <c r="D529" s="245"/>
      <c r="E529" s="245"/>
      <c r="F529" s="245"/>
      <c r="G529" s="246"/>
    </row>
    <row r="530" spans="2:7">
      <c r="B530" s="245"/>
      <c r="C530" s="245"/>
      <c r="D530" s="245"/>
      <c r="E530" s="245"/>
      <c r="F530" s="245"/>
      <c r="G530" s="246"/>
    </row>
    <row r="531" spans="2:7">
      <c r="B531" s="245"/>
      <c r="C531" s="245"/>
      <c r="D531" s="245"/>
      <c r="E531" s="245"/>
      <c r="F531" s="245"/>
      <c r="G531" s="246"/>
    </row>
    <row r="532" spans="2:7">
      <c r="B532" s="245"/>
      <c r="C532" s="245"/>
      <c r="D532" s="245"/>
      <c r="E532" s="245"/>
      <c r="F532" s="245"/>
      <c r="G532" s="246"/>
    </row>
    <row r="533" spans="2:7">
      <c r="B533" s="245"/>
      <c r="C533" s="245"/>
      <c r="D533" s="245"/>
      <c r="E533" s="245"/>
      <c r="F533" s="245"/>
      <c r="G533" s="246"/>
    </row>
    <row r="534" spans="2:7">
      <c r="B534" s="245"/>
      <c r="C534" s="245"/>
      <c r="D534" s="245"/>
      <c r="E534" s="245"/>
      <c r="F534" s="245"/>
      <c r="G534" s="246"/>
    </row>
    <row r="535" spans="2:7">
      <c r="B535" s="245"/>
      <c r="C535" s="245"/>
      <c r="D535" s="245"/>
      <c r="E535" s="245"/>
      <c r="F535" s="245"/>
      <c r="G535" s="246"/>
    </row>
    <row r="536" spans="2:7">
      <c r="B536" s="245"/>
      <c r="C536" s="245"/>
      <c r="D536" s="245"/>
      <c r="E536" s="245"/>
      <c r="F536" s="245"/>
      <c r="G536" s="246"/>
    </row>
    <row r="537" spans="2:7">
      <c r="B537" s="245"/>
      <c r="C537" s="245"/>
      <c r="D537" s="245"/>
      <c r="E537" s="245"/>
      <c r="F537" s="245"/>
      <c r="G537" s="246"/>
    </row>
    <row r="538" spans="2:7">
      <c r="B538" s="245"/>
      <c r="C538" s="245"/>
      <c r="D538" s="245"/>
      <c r="E538" s="245"/>
      <c r="F538" s="245"/>
      <c r="G538" s="246"/>
    </row>
    <row r="539" spans="2:7">
      <c r="B539" s="245"/>
      <c r="C539" s="245"/>
      <c r="D539" s="245"/>
      <c r="E539" s="245"/>
      <c r="F539" s="245"/>
      <c r="G539" s="246"/>
    </row>
    <row r="540" spans="2:7">
      <c r="B540" s="245"/>
      <c r="C540" s="245"/>
      <c r="D540" s="245"/>
      <c r="E540" s="245"/>
      <c r="F540" s="245"/>
      <c r="G540" s="246"/>
    </row>
    <row r="541" spans="2:7">
      <c r="B541" s="245"/>
      <c r="C541" s="245"/>
      <c r="D541" s="245"/>
      <c r="E541" s="245"/>
      <c r="F541" s="245"/>
      <c r="G541" s="246"/>
    </row>
    <row r="542" spans="2:7">
      <c r="B542" s="245"/>
      <c r="C542" s="245"/>
      <c r="D542" s="245"/>
      <c r="E542" s="245"/>
      <c r="F542" s="245"/>
      <c r="G542" s="246"/>
    </row>
    <row r="543" spans="2:7">
      <c r="B543" s="245"/>
      <c r="C543" s="245"/>
      <c r="D543" s="245"/>
      <c r="E543" s="245"/>
      <c r="F543" s="245"/>
      <c r="G543" s="246"/>
    </row>
    <row r="544" spans="2:7">
      <c r="B544" s="245"/>
      <c r="C544" s="245"/>
      <c r="D544" s="245"/>
      <c r="E544" s="245"/>
      <c r="F544" s="245"/>
      <c r="G544" s="246"/>
    </row>
    <row r="545" spans="2:7">
      <c r="B545" s="245"/>
      <c r="C545" s="245"/>
      <c r="D545" s="245"/>
      <c r="E545" s="245"/>
      <c r="F545" s="245"/>
      <c r="G545" s="246"/>
    </row>
    <row r="546" spans="2:7">
      <c r="B546" s="245"/>
      <c r="C546" s="245"/>
      <c r="D546" s="245"/>
      <c r="E546" s="245"/>
      <c r="F546" s="245"/>
      <c r="G546" s="246"/>
    </row>
    <row r="547" spans="2:7">
      <c r="B547" s="245"/>
      <c r="C547" s="245"/>
      <c r="D547" s="245"/>
      <c r="E547" s="245"/>
      <c r="F547" s="245"/>
      <c r="G547" s="246"/>
    </row>
    <row r="548" spans="2:7">
      <c r="B548" s="245"/>
      <c r="C548" s="245"/>
      <c r="D548" s="245"/>
      <c r="E548" s="245"/>
      <c r="F548" s="245"/>
      <c r="G548" s="246"/>
    </row>
    <row r="549" spans="2:7">
      <c r="B549" s="245"/>
      <c r="C549" s="245"/>
      <c r="D549" s="245"/>
      <c r="E549" s="245"/>
      <c r="F549" s="245"/>
      <c r="G549" s="246"/>
    </row>
    <row r="550" spans="2:7">
      <c r="B550" s="245"/>
      <c r="C550" s="245"/>
      <c r="D550" s="245"/>
      <c r="E550" s="245"/>
      <c r="F550" s="245"/>
      <c r="G550" s="246"/>
    </row>
    <row r="551" spans="2:7">
      <c r="B551" s="245"/>
      <c r="C551" s="245"/>
      <c r="D551" s="245"/>
      <c r="E551" s="245"/>
      <c r="F551" s="245"/>
      <c r="G551" s="246"/>
    </row>
    <row r="552" spans="2:7">
      <c r="B552" s="245"/>
      <c r="C552" s="245"/>
      <c r="D552" s="245"/>
      <c r="E552" s="245"/>
      <c r="F552" s="245"/>
      <c r="G552" s="246"/>
    </row>
    <row r="553" spans="2:7">
      <c r="B553" s="245"/>
      <c r="C553" s="245"/>
      <c r="D553" s="245"/>
      <c r="E553" s="245"/>
      <c r="F553" s="245"/>
      <c r="G553" s="246"/>
    </row>
    <row r="554" spans="2:7">
      <c r="B554" s="245"/>
      <c r="C554" s="245"/>
      <c r="D554" s="245"/>
      <c r="E554" s="245"/>
      <c r="F554" s="245"/>
      <c r="G554" s="246"/>
    </row>
    <row r="555" spans="2:7">
      <c r="B555" s="245"/>
      <c r="C555" s="245"/>
      <c r="D555" s="245"/>
      <c r="E555" s="245"/>
      <c r="F555" s="245"/>
      <c r="G555" s="246"/>
    </row>
    <row r="556" spans="2:7">
      <c r="B556" s="245"/>
      <c r="C556" s="245"/>
      <c r="D556" s="245"/>
      <c r="E556" s="245"/>
      <c r="F556" s="245"/>
      <c r="G556" s="246"/>
    </row>
    <row r="557" spans="2:7">
      <c r="B557" s="245"/>
      <c r="C557" s="245"/>
      <c r="D557" s="245"/>
      <c r="E557" s="245"/>
      <c r="F557" s="245"/>
      <c r="G557" s="246"/>
    </row>
    <row r="558" spans="2:7">
      <c r="B558" s="245"/>
      <c r="C558" s="245"/>
      <c r="D558" s="245"/>
      <c r="E558" s="245"/>
      <c r="F558" s="245"/>
      <c r="G558" s="246"/>
    </row>
    <row r="559" spans="2:7">
      <c r="B559" s="245"/>
      <c r="C559" s="245"/>
      <c r="D559" s="245"/>
      <c r="E559" s="245"/>
      <c r="F559" s="245"/>
      <c r="G559" s="246"/>
    </row>
    <row r="560" spans="2:7">
      <c r="B560" s="245"/>
      <c r="C560" s="245"/>
      <c r="D560" s="245"/>
      <c r="E560" s="245"/>
      <c r="F560" s="245"/>
      <c r="G560" s="246"/>
    </row>
    <row r="561" spans="2:7">
      <c r="B561" s="245"/>
      <c r="C561" s="245"/>
      <c r="D561" s="245"/>
      <c r="E561" s="245"/>
      <c r="F561" s="245"/>
      <c r="G561" s="246"/>
    </row>
    <row r="562" spans="2:7">
      <c r="B562" s="245"/>
      <c r="C562" s="245"/>
      <c r="D562" s="245"/>
      <c r="E562" s="245"/>
      <c r="F562" s="245"/>
      <c r="G562" s="246"/>
    </row>
    <row r="563" spans="2:7">
      <c r="B563" s="245"/>
      <c r="C563" s="245"/>
      <c r="D563" s="245"/>
      <c r="E563" s="245"/>
      <c r="F563" s="245"/>
      <c r="G563" s="246"/>
    </row>
    <row r="564" spans="2:7">
      <c r="B564" s="245"/>
      <c r="C564" s="245"/>
      <c r="D564" s="245"/>
      <c r="E564" s="245"/>
      <c r="F564" s="245"/>
      <c r="G564" s="246"/>
    </row>
    <row r="565" spans="2:7">
      <c r="B565" s="245"/>
      <c r="C565" s="245"/>
      <c r="D565" s="245"/>
      <c r="E565" s="245"/>
      <c r="F565" s="245"/>
      <c r="G565" s="246"/>
    </row>
    <row r="566" spans="2:7">
      <c r="B566" s="245"/>
      <c r="C566" s="245"/>
      <c r="D566" s="245"/>
      <c r="E566" s="245"/>
      <c r="F566" s="245"/>
      <c r="G566" s="246"/>
    </row>
    <row r="567" spans="2:7">
      <c r="B567" s="245"/>
      <c r="C567" s="245"/>
      <c r="D567" s="245"/>
      <c r="E567" s="245"/>
      <c r="F567" s="245"/>
      <c r="G567" s="246"/>
    </row>
    <row r="568" spans="2:7">
      <c r="B568" s="245"/>
      <c r="C568" s="245"/>
      <c r="D568" s="245"/>
      <c r="E568" s="245"/>
      <c r="F568" s="245"/>
      <c r="G568" s="246"/>
    </row>
    <row r="569" spans="2:7">
      <c r="B569" s="245"/>
      <c r="C569" s="245"/>
      <c r="D569" s="245"/>
      <c r="E569" s="245"/>
      <c r="F569" s="245"/>
      <c r="G569" s="246"/>
    </row>
    <row r="570" spans="2:7">
      <c r="B570" s="245"/>
      <c r="C570" s="245"/>
      <c r="D570" s="245"/>
      <c r="E570" s="245"/>
      <c r="F570" s="245"/>
      <c r="G570" s="246"/>
    </row>
    <row r="571" spans="2:7">
      <c r="B571" s="245"/>
      <c r="C571" s="245"/>
      <c r="D571" s="245"/>
      <c r="E571" s="245"/>
      <c r="F571" s="245"/>
      <c r="G571" s="246"/>
    </row>
    <row r="572" spans="2:7">
      <c r="B572" s="245"/>
      <c r="C572" s="245"/>
      <c r="D572" s="245"/>
      <c r="E572" s="245"/>
      <c r="F572" s="245"/>
      <c r="G572" s="246"/>
    </row>
    <row r="573" spans="2:7">
      <c r="B573" s="245"/>
      <c r="C573" s="245"/>
      <c r="D573" s="245"/>
      <c r="E573" s="245"/>
      <c r="F573" s="245"/>
      <c r="G573" s="246"/>
    </row>
    <row r="574" spans="2:7">
      <c r="B574" s="245"/>
      <c r="C574" s="245"/>
      <c r="D574" s="245"/>
      <c r="E574" s="245"/>
      <c r="F574" s="245"/>
      <c r="G574" s="246"/>
    </row>
    <row r="575" spans="2:7">
      <c r="B575" s="245"/>
      <c r="C575" s="245"/>
      <c r="D575" s="245"/>
      <c r="E575" s="245"/>
      <c r="F575" s="245"/>
      <c r="G575" s="246"/>
    </row>
    <row r="576" spans="2:7">
      <c r="B576" s="245"/>
      <c r="C576" s="245"/>
      <c r="D576" s="245"/>
      <c r="E576" s="245"/>
      <c r="F576" s="245"/>
      <c r="G576" s="246"/>
    </row>
    <row r="577" spans="2:7">
      <c r="B577" s="245"/>
      <c r="C577" s="245"/>
      <c r="D577" s="245"/>
      <c r="E577" s="245"/>
      <c r="F577" s="245"/>
      <c r="G577" s="246"/>
    </row>
    <row r="578" spans="2:7">
      <c r="B578" s="245"/>
      <c r="C578" s="245"/>
      <c r="D578" s="245"/>
      <c r="E578" s="245"/>
      <c r="F578" s="245"/>
      <c r="G578" s="246"/>
    </row>
    <row r="579" spans="2:7">
      <c r="B579" s="245"/>
      <c r="C579" s="245"/>
      <c r="D579" s="245"/>
      <c r="E579" s="245"/>
      <c r="F579" s="245"/>
      <c r="G579" s="246"/>
    </row>
    <row r="580" spans="2:7">
      <c r="B580" s="245"/>
      <c r="C580" s="245"/>
      <c r="D580" s="245"/>
      <c r="E580" s="245"/>
      <c r="F580" s="245"/>
      <c r="G580" s="246"/>
    </row>
    <row r="581" spans="2:7">
      <c r="B581" s="245"/>
      <c r="C581" s="245"/>
      <c r="D581" s="245"/>
      <c r="E581" s="245"/>
      <c r="F581" s="245"/>
      <c r="G581" s="246"/>
    </row>
    <row r="582" spans="2:7">
      <c r="B582" s="245"/>
      <c r="C582" s="245"/>
      <c r="D582" s="245"/>
      <c r="E582" s="245"/>
      <c r="F582" s="245"/>
      <c r="G582" s="246"/>
    </row>
    <row r="583" spans="2:7">
      <c r="B583" s="245"/>
      <c r="C583" s="245"/>
      <c r="D583" s="245"/>
      <c r="E583" s="245"/>
      <c r="F583" s="245"/>
      <c r="G583" s="246"/>
    </row>
    <row r="584" spans="2:7">
      <c r="B584" s="245"/>
      <c r="C584" s="245"/>
      <c r="D584" s="245"/>
      <c r="E584" s="245"/>
      <c r="F584" s="245"/>
      <c r="G584" s="246"/>
    </row>
    <row r="585" spans="2:7">
      <c r="B585" s="245"/>
      <c r="C585" s="245"/>
      <c r="D585" s="245"/>
      <c r="E585" s="245"/>
      <c r="F585" s="245"/>
      <c r="G585" s="246"/>
    </row>
    <row r="586" spans="2:7">
      <c r="B586" s="245"/>
      <c r="C586" s="245"/>
      <c r="D586" s="245"/>
      <c r="E586" s="245"/>
      <c r="F586" s="245"/>
      <c r="G586" s="246"/>
    </row>
    <row r="587" spans="2:7">
      <c r="B587" s="245"/>
      <c r="C587" s="245"/>
      <c r="D587" s="245"/>
      <c r="E587" s="245"/>
      <c r="F587" s="245"/>
      <c r="G587" s="246"/>
    </row>
    <row r="588" spans="2:7">
      <c r="B588" s="245"/>
      <c r="C588" s="245"/>
      <c r="D588" s="245"/>
      <c r="E588" s="245"/>
      <c r="F588" s="245"/>
      <c r="G588" s="246"/>
    </row>
    <row r="589" spans="2:7">
      <c r="B589" s="245"/>
      <c r="C589" s="245"/>
      <c r="D589" s="245"/>
      <c r="E589" s="245"/>
      <c r="F589" s="245"/>
      <c r="G589" s="246"/>
    </row>
    <row r="590" spans="2:7">
      <c r="B590" s="245"/>
      <c r="C590" s="245"/>
      <c r="D590" s="245"/>
      <c r="E590" s="245"/>
      <c r="F590" s="245"/>
      <c r="G590" s="246"/>
    </row>
    <row r="591" spans="2:7">
      <c r="B591" s="245"/>
      <c r="C591" s="245"/>
      <c r="D591" s="245"/>
      <c r="E591" s="245"/>
      <c r="F591" s="245"/>
      <c r="G591" s="246"/>
    </row>
    <row r="592" spans="2:7">
      <c r="B592" s="245"/>
      <c r="C592" s="245"/>
      <c r="D592" s="245"/>
      <c r="E592" s="245"/>
      <c r="F592" s="245"/>
      <c r="G592" s="246"/>
    </row>
    <row r="593" spans="2:7">
      <c r="B593" s="245"/>
      <c r="C593" s="245"/>
      <c r="D593" s="245"/>
      <c r="E593" s="245"/>
      <c r="F593" s="245"/>
      <c r="G593" s="246"/>
    </row>
    <row r="594" spans="2:7">
      <c r="B594" s="245"/>
      <c r="C594" s="245"/>
      <c r="D594" s="245"/>
      <c r="E594" s="245"/>
      <c r="F594" s="245"/>
      <c r="G594" s="246"/>
    </row>
    <row r="595" spans="2:7">
      <c r="B595" s="245"/>
      <c r="C595" s="245"/>
      <c r="D595" s="245"/>
      <c r="E595" s="245"/>
      <c r="F595" s="245"/>
      <c r="G595" s="246"/>
    </row>
    <row r="596" spans="2:7">
      <c r="B596" s="245"/>
      <c r="C596" s="245"/>
      <c r="D596" s="245"/>
      <c r="E596" s="245"/>
      <c r="F596" s="245"/>
      <c r="G596" s="246"/>
    </row>
    <row r="597" spans="2:7">
      <c r="B597" s="245"/>
      <c r="C597" s="245"/>
      <c r="D597" s="245"/>
      <c r="E597" s="245"/>
      <c r="F597" s="245"/>
      <c r="G597" s="246"/>
    </row>
    <row r="598" spans="2:7">
      <c r="B598" s="245"/>
      <c r="C598" s="245"/>
      <c r="D598" s="245"/>
      <c r="E598" s="245"/>
      <c r="F598" s="245"/>
      <c r="G598" s="246"/>
    </row>
    <row r="599" spans="2:7">
      <c r="B599" s="245"/>
      <c r="C599" s="245"/>
      <c r="D599" s="245"/>
      <c r="E599" s="245"/>
      <c r="F599" s="245"/>
      <c r="G599" s="246"/>
    </row>
    <row r="600" spans="2:7">
      <c r="B600" s="245"/>
      <c r="C600" s="245"/>
      <c r="D600" s="245"/>
      <c r="E600" s="245"/>
      <c r="F600" s="245"/>
      <c r="G600" s="246"/>
    </row>
    <row r="601" spans="2:7">
      <c r="B601" s="245"/>
      <c r="C601" s="245"/>
      <c r="D601" s="245"/>
      <c r="E601" s="245"/>
      <c r="F601" s="245"/>
      <c r="G601" s="246"/>
    </row>
    <row r="602" spans="2:7">
      <c r="B602" s="245"/>
      <c r="C602" s="245"/>
      <c r="D602" s="245"/>
      <c r="E602" s="245"/>
      <c r="F602" s="245"/>
      <c r="G602" s="246"/>
    </row>
    <row r="603" spans="2:7">
      <c r="B603" s="245"/>
      <c r="C603" s="245"/>
      <c r="D603" s="245"/>
      <c r="E603" s="245"/>
      <c r="F603" s="245"/>
      <c r="G603" s="246"/>
    </row>
    <row r="604" spans="2:7">
      <c r="B604" s="245"/>
      <c r="C604" s="245"/>
      <c r="D604" s="245"/>
      <c r="E604" s="245"/>
      <c r="F604" s="245"/>
      <c r="G604" s="246"/>
    </row>
    <row r="605" spans="2:7">
      <c r="B605" s="245"/>
      <c r="C605" s="245"/>
      <c r="D605" s="245"/>
      <c r="E605" s="245"/>
      <c r="F605" s="245"/>
      <c r="G605" s="246"/>
    </row>
    <row r="606" spans="2:7">
      <c r="B606" s="245"/>
      <c r="C606" s="245"/>
      <c r="D606" s="245"/>
      <c r="E606" s="245"/>
      <c r="F606" s="245"/>
      <c r="G606" s="246"/>
    </row>
    <row r="607" spans="2:7">
      <c r="B607" s="245"/>
      <c r="C607" s="245"/>
      <c r="D607" s="245"/>
      <c r="E607" s="245"/>
      <c r="F607" s="245"/>
      <c r="G607" s="246"/>
    </row>
    <row r="608" spans="2:7">
      <c r="B608" s="245"/>
      <c r="C608" s="245"/>
      <c r="D608" s="245"/>
      <c r="E608" s="245"/>
      <c r="F608" s="245"/>
      <c r="G608" s="246"/>
    </row>
    <row r="609" spans="2:7">
      <c r="B609" s="245"/>
      <c r="C609" s="245"/>
      <c r="D609" s="245"/>
      <c r="E609" s="245"/>
      <c r="F609" s="245"/>
      <c r="G609" s="246"/>
    </row>
    <row r="610" spans="2:7">
      <c r="B610" s="245"/>
      <c r="C610" s="245"/>
      <c r="D610" s="245"/>
      <c r="E610" s="245"/>
      <c r="F610" s="245"/>
      <c r="G610" s="246"/>
    </row>
    <row r="611" spans="2:7">
      <c r="B611" s="245"/>
      <c r="C611" s="245"/>
      <c r="D611" s="245"/>
      <c r="E611" s="245"/>
      <c r="F611" s="245"/>
      <c r="G611" s="246"/>
    </row>
    <row r="612" spans="2:7">
      <c r="B612" s="245"/>
      <c r="C612" s="245"/>
      <c r="D612" s="245"/>
      <c r="E612" s="245"/>
      <c r="F612" s="245"/>
      <c r="G612" s="246"/>
    </row>
    <row r="613" spans="2:7">
      <c r="B613" s="245"/>
      <c r="C613" s="245"/>
      <c r="D613" s="245"/>
      <c r="E613" s="245"/>
      <c r="F613" s="245"/>
      <c r="G613" s="246"/>
    </row>
    <row r="614" spans="2:7">
      <c r="B614" s="245"/>
      <c r="C614" s="245"/>
      <c r="D614" s="245"/>
      <c r="E614" s="245"/>
      <c r="F614" s="245"/>
      <c r="G614" s="246"/>
    </row>
    <row r="615" spans="2:7">
      <c r="B615" s="245"/>
      <c r="C615" s="245"/>
      <c r="D615" s="245"/>
      <c r="E615" s="245"/>
      <c r="F615" s="245"/>
      <c r="G615" s="246"/>
    </row>
    <row r="616" spans="2:7">
      <c r="B616" s="245"/>
      <c r="C616" s="245"/>
      <c r="D616" s="245"/>
      <c r="E616" s="245"/>
      <c r="F616" s="245"/>
      <c r="G616" s="246"/>
    </row>
    <row r="617" spans="2:7">
      <c r="B617" s="245"/>
      <c r="C617" s="245"/>
      <c r="D617" s="245"/>
      <c r="E617" s="245"/>
      <c r="F617" s="245"/>
      <c r="G617" s="246"/>
    </row>
    <row r="618" spans="2:7">
      <c r="B618" s="245"/>
      <c r="C618" s="245"/>
      <c r="D618" s="245"/>
      <c r="E618" s="245"/>
      <c r="F618" s="245"/>
      <c r="G618" s="246"/>
    </row>
    <row r="619" spans="2:7">
      <c r="B619" s="245"/>
      <c r="C619" s="245"/>
      <c r="D619" s="245"/>
      <c r="E619" s="245"/>
      <c r="F619" s="245"/>
      <c r="G619" s="246"/>
    </row>
    <row r="620" spans="2:7">
      <c r="B620" s="245"/>
      <c r="C620" s="245"/>
      <c r="D620" s="245"/>
      <c r="E620" s="245"/>
      <c r="F620" s="245"/>
      <c r="G620" s="246"/>
    </row>
    <row r="621" spans="2:7">
      <c r="B621" s="245"/>
      <c r="C621" s="245"/>
      <c r="D621" s="245"/>
      <c r="E621" s="245"/>
      <c r="F621" s="245"/>
      <c r="G621" s="246"/>
    </row>
    <row r="622" spans="2:7">
      <c r="B622" s="245"/>
      <c r="C622" s="245"/>
      <c r="D622" s="245"/>
      <c r="E622" s="245"/>
      <c r="F622" s="245"/>
      <c r="G622" s="246"/>
    </row>
    <row r="623" spans="2:7">
      <c r="B623" s="245"/>
      <c r="C623" s="245"/>
      <c r="D623" s="245"/>
      <c r="E623" s="245"/>
      <c r="F623" s="245"/>
      <c r="G623" s="246"/>
    </row>
    <row r="624" spans="2:7">
      <c r="B624" s="245"/>
      <c r="C624" s="245"/>
      <c r="D624" s="245"/>
      <c r="E624" s="245"/>
      <c r="F624" s="245"/>
      <c r="G624" s="246"/>
    </row>
    <row r="625" spans="2:7">
      <c r="B625" s="245"/>
      <c r="C625" s="245"/>
      <c r="D625" s="245"/>
      <c r="E625" s="245"/>
      <c r="F625" s="245"/>
      <c r="G625" s="246"/>
    </row>
    <row r="626" spans="2:7">
      <c r="B626" s="245"/>
      <c r="C626" s="245"/>
      <c r="D626" s="245"/>
      <c r="E626" s="245"/>
      <c r="F626" s="245"/>
      <c r="G626" s="246"/>
    </row>
    <row r="627" spans="2:7">
      <c r="B627" s="245"/>
      <c r="C627" s="245"/>
      <c r="D627" s="245"/>
      <c r="E627" s="245"/>
      <c r="F627" s="245"/>
      <c r="G627" s="246"/>
    </row>
    <row r="628" spans="2:7">
      <c r="B628" s="245"/>
      <c r="C628" s="245"/>
      <c r="D628" s="245"/>
      <c r="E628" s="245"/>
      <c r="F628" s="245"/>
      <c r="G628" s="246"/>
    </row>
    <row r="629" spans="2:7">
      <c r="B629" s="245"/>
      <c r="C629" s="245"/>
      <c r="D629" s="245"/>
      <c r="E629" s="245"/>
      <c r="F629" s="245"/>
      <c r="G629" s="246"/>
    </row>
    <row r="630" spans="2:7">
      <c r="B630" s="245"/>
      <c r="C630" s="245"/>
      <c r="D630" s="245"/>
      <c r="E630" s="245"/>
      <c r="F630" s="245"/>
      <c r="G630" s="246"/>
    </row>
    <row r="631" spans="2:7">
      <c r="B631" s="245"/>
      <c r="C631" s="245"/>
      <c r="D631" s="245"/>
      <c r="E631" s="245"/>
      <c r="F631" s="245"/>
      <c r="G631" s="246"/>
    </row>
    <row r="632" spans="2:7">
      <c r="B632" s="245"/>
      <c r="C632" s="245"/>
      <c r="D632" s="245"/>
      <c r="E632" s="245"/>
      <c r="F632" s="245"/>
      <c r="G632" s="246"/>
    </row>
    <row r="633" spans="2:7">
      <c r="B633" s="245"/>
      <c r="C633" s="245"/>
      <c r="D633" s="245"/>
      <c r="E633" s="245"/>
      <c r="F633" s="245"/>
      <c r="G633" s="246"/>
    </row>
    <row r="634" spans="2:7">
      <c r="B634" s="245"/>
      <c r="C634" s="245"/>
      <c r="D634" s="245"/>
      <c r="E634" s="245"/>
      <c r="F634" s="245"/>
      <c r="G634" s="246"/>
    </row>
    <row r="635" spans="2:7">
      <c r="B635" s="245"/>
      <c r="C635" s="245"/>
      <c r="D635" s="245"/>
      <c r="E635" s="245"/>
      <c r="F635" s="245"/>
      <c r="G635" s="246"/>
    </row>
    <row r="636" spans="2:7">
      <c r="B636" s="245"/>
      <c r="C636" s="245"/>
      <c r="D636" s="245"/>
      <c r="E636" s="245"/>
      <c r="F636" s="245"/>
      <c r="G636" s="246"/>
    </row>
    <row r="637" spans="2:7">
      <c r="B637" s="245"/>
      <c r="C637" s="245"/>
      <c r="D637" s="245"/>
      <c r="E637" s="245"/>
      <c r="F637" s="245"/>
      <c r="G637" s="246"/>
    </row>
    <row r="638" spans="2:7">
      <c r="B638" s="245"/>
      <c r="C638" s="245"/>
      <c r="D638" s="245"/>
      <c r="E638" s="245"/>
      <c r="F638" s="245"/>
      <c r="G638" s="246"/>
    </row>
    <row r="639" spans="2:7">
      <c r="B639" s="245"/>
      <c r="C639" s="245"/>
      <c r="D639" s="245"/>
      <c r="E639" s="245"/>
      <c r="F639" s="245"/>
      <c r="G639" s="246"/>
    </row>
    <row r="640" spans="2:7">
      <c r="B640" s="245"/>
      <c r="C640" s="245"/>
      <c r="D640" s="245"/>
      <c r="E640" s="245"/>
      <c r="F640" s="245"/>
      <c r="G640" s="246"/>
    </row>
    <row r="641" spans="2:7">
      <c r="B641" s="245"/>
      <c r="C641" s="245"/>
      <c r="D641" s="245"/>
      <c r="E641" s="245"/>
      <c r="F641" s="245"/>
      <c r="G641" s="246"/>
    </row>
    <row r="642" spans="2:7">
      <c r="B642" s="245"/>
      <c r="C642" s="245"/>
      <c r="D642" s="245"/>
      <c r="E642" s="245"/>
      <c r="F642" s="245"/>
      <c r="G642" s="246"/>
    </row>
    <row r="643" spans="2:7">
      <c r="B643" s="245"/>
      <c r="C643" s="245"/>
      <c r="D643" s="245"/>
      <c r="E643" s="245"/>
      <c r="F643" s="245"/>
      <c r="G643" s="246"/>
    </row>
    <row r="644" spans="2:7">
      <c r="B644" s="245"/>
      <c r="C644" s="245"/>
      <c r="D644" s="245"/>
      <c r="E644" s="245"/>
      <c r="F644" s="245"/>
      <c r="G644" s="246"/>
    </row>
    <row r="645" spans="2:7">
      <c r="B645" s="245"/>
      <c r="C645" s="245"/>
      <c r="D645" s="245"/>
      <c r="E645" s="245"/>
      <c r="F645" s="245"/>
      <c r="G645" s="246"/>
    </row>
    <row r="646" spans="2:7">
      <c r="B646" s="245"/>
      <c r="C646" s="245"/>
      <c r="D646" s="245"/>
      <c r="E646" s="245"/>
      <c r="F646" s="245"/>
      <c r="G646" s="246"/>
    </row>
    <row r="647" spans="2:7">
      <c r="B647" s="245"/>
      <c r="C647" s="245"/>
      <c r="D647" s="245"/>
      <c r="E647" s="245"/>
      <c r="F647" s="245"/>
      <c r="G647" s="246"/>
    </row>
    <row r="648" spans="2:7">
      <c r="B648" s="245"/>
      <c r="C648" s="245"/>
      <c r="D648" s="245"/>
      <c r="E648" s="245"/>
      <c r="F648" s="245"/>
      <c r="G648" s="246"/>
    </row>
    <row r="649" spans="2:7">
      <c r="B649" s="245"/>
      <c r="C649" s="245"/>
      <c r="D649" s="245"/>
      <c r="E649" s="245"/>
      <c r="F649" s="245"/>
      <c r="G649" s="246"/>
    </row>
    <row r="650" spans="2:7">
      <c r="B650" s="245"/>
      <c r="C650" s="245"/>
      <c r="D650" s="245"/>
      <c r="E650" s="245"/>
      <c r="F650" s="245"/>
      <c r="G650" s="246"/>
    </row>
    <row r="651" spans="2:7">
      <c r="B651" s="245"/>
      <c r="C651" s="245"/>
      <c r="D651" s="245"/>
      <c r="E651" s="245"/>
      <c r="F651" s="245"/>
      <c r="G651" s="246"/>
    </row>
    <row r="652" spans="2:7">
      <c r="B652" s="245"/>
      <c r="C652" s="245"/>
      <c r="D652" s="245"/>
      <c r="E652" s="245"/>
      <c r="F652" s="245"/>
      <c r="G652" s="246"/>
    </row>
    <row r="653" spans="2:7">
      <c r="B653" s="245"/>
      <c r="C653" s="245"/>
      <c r="D653" s="245"/>
      <c r="E653" s="245"/>
      <c r="F653" s="245"/>
      <c r="G653" s="246"/>
    </row>
    <row r="654" spans="2:7">
      <c r="B654" s="245"/>
      <c r="C654" s="245"/>
      <c r="D654" s="245"/>
      <c r="E654" s="245"/>
      <c r="F654" s="245"/>
      <c r="G654" s="246"/>
    </row>
    <row r="655" spans="2:7">
      <c r="B655" s="245"/>
      <c r="C655" s="245"/>
      <c r="D655" s="245"/>
      <c r="E655" s="245"/>
      <c r="F655" s="245"/>
      <c r="G655" s="246"/>
    </row>
    <row r="656" spans="2:7">
      <c r="B656" s="245"/>
      <c r="C656" s="245"/>
      <c r="D656" s="245"/>
      <c r="E656" s="245"/>
      <c r="F656" s="245"/>
      <c r="G656" s="246"/>
    </row>
    <row r="657" spans="2:7">
      <c r="B657" s="245"/>
      <c r="C657" s="245"/>
      <c r="D657" s="245"/>
      <c r="E657" s="245"/>
      <c r="F657" s="245"/>
      <c r="G657" s="246"/>
    </row>
    <row r="658" spans="2:7">
      <c r="B658" s="245"/>
      <c r="C658" s="245"/>
      <c r="D658" s="245"/>
      <c r="E658" s="245"/>
      <c r="F658" s="245"/>
      <c r="G658" s="246"/>
    </row>
    <row r="659" spans="2:7">
      <c r="B659" s="245"/>
      <c r="C659" s="245"/>
      <c r="D659" s="245"/>
      <c r="E659" s="245"/>
      <c r="F659" s="245"/>
      <c r="G659" s="246"/>
    </row>
    <row r="660" spans="2:7">
      <c r="B660" s="245"/>
      <c r="C660" s="245"/>
      <c r="D660" s="245"/>
      <c r="E660" s="245"/>
      <c r="F660" s="245"/>
      <c r="G660" s="246"/>
    </row>
    <row r="661" spans="2:7">
      <c r="B661" s="245"/>
      <c r="C661" s="245"/>
      <c r="D661" s="245"/>
      <c r="E661" s="245"/>
      <c r="F661" s="245"/>
      <c r="G661" s="246"/>
    </row>
    <row r="662" spans="2:7">
      <c r="B662" s="245"/>
      <c r="C662" s="245"/>
      <c r="D662" s="245"/>
      <c r="E662" s="245"/>
      <c r="F662" s="245"/>
      <c r="G662" s="246"/>
    </row>
    <row r="663" spans="2:7">
      <c r="B663" s="245"/>
      <c r="C663" s="245"/>
      <c r="D663" s="245"/>
      <c r="E663" s="245"/>
      <c r="F663" s="245"/>
      <c r="G663" s="246"/>
    </row>
    <row r="664" spans="2:7">
      <c r="B664" s="245"/>
      <c r="C664" s="245"/>
      <c r="D664" s="245"/>
      <c r="E664" s="245"/>
      <c r="F664" s="245"/>
      <c r="G664" s="246"/>
    </row>
    <row r="665" spans="2:7">
      <c r="B665" s="245"/>
      <c r="C665" s="245"/>
      <c r="D665" s="245"/>
      <c r="E665" s="245"/>
      <c r="F665" s="245"/>
      <c r="G665" s="246"/>
    </row>
    <row r="666" spans="2:7">
      <c r="B666" s="245"/>
      <c r="C666" s="245"/>
      <c r="D666" s="245"/>
      <c r="E666" s="245"/>
      <c r="F666" s="245"/>
      <c r="G666" s="246"/>
    </row>
    <row r="667" spans="2:7">
      <c r="B667" s="245"/>
      <c r="C667" s="245"/>
      <c r="D667" s="245"/>
      <c r="E667" s="245"/>
      <c r="F667" s="245"/>
      <c r="G667" s="246"/>
    </row>
    <row r="668" spans="2:7">
      <c r="B668" s="245"/>
      <c r="C668" s="245"/>
      <c r="D668" s="245"/>
      <c r="E668" s="245"/>
      <c r="F668" s="245"/>
      <c r="G668" s="246"/>
    </row>
    <row r="669" spans="2:7">
      <c r="B669" s="245"/>
      <c r="C669" s="245"/>
      <c r="D669" s="245"/>
      <c r="E669" s="245"/>
      <c r="F669" s="245"/>
      <c r="G669" s="246"/>
    </row>
    <row r="670" spans="2:7">
      <c r="B670" s="245"/>
      <c r="C670" s="245"/>
      <c r="D670" s="245"/>
      <c r="E670" s="245"/>
      <c r="F670" s="245"/>
      <c r="G670" s="246"/>
    </row>
    <row r="671" spans="2:7">
      <c r="B671" s="245"/>
      <c r="C671" s="245"/>
      <c r="D671" s="245"/>
      <c r="E671" s="245"/>
      <c r="F671" s="245"/>
      <c r="G671" s="246"/>
    </row>
    <row r="672" spans="2:7">
      <c r="B672" s="245"/>
      <c r="C672" s="245"/>
      <c r="D672" s="245"/>
      <c r="E672" s="245"/>
      <c r="F672" s="245"/>
      <c r="G672" s="246"/>
    </row>
    <row r="673" spans="2:7">
      <c r="B673" s="245"/>
      <c r="C673" s="245"/>
      <c r="D673" s="245"/>
      <c r="E673" s="245"/>
      <c r="F673" s="245"/>
      <c r="G673" s="246"/>
    </row>
    <row r="674" spans="2:7">
      <c r="B674" s="245"/>
      <c r="C674" s="245"/>
      <c r="D674" s="245"/>
      <c r="E674" s="245"/>
      <c r="F674" s="245"/>
      <c r="G674" s="246"/>
    </row>
    <row r="675" spans="2:7">
      <c r="B675" s="245"/>
      <c r="C675" s="245"/>
      <c r="D675" s="245"/>
      <c r="E675" s="245"/>
      <c r="F675" s="245"/>
      <c r="G675" s="246"/>
    </row>
    <row r="676" spans="2:7">
      <c r="B676" s="245"/>
      <c r="C676" s="245"/>
      <c r="D676" s="245"/>
      <c r="E676" s="245"/>
      <c r="F676" s="245"/>
      <c r="G676" s="246"/>
    </row>
    <row r="677" spans="2:7">
      <c r="B677" s="245"/>
      <c r="C677" s="245"/>
      <c r="D677" s="245"/>
      <c r="E677" s="245"/>
      <c r="F677" s="245"/>
      <c r="G677" s="246"/>
    </row>
    <row r="678" spans="2:7">
      <c r="B678" s="245"/>
      <c r="C678" s="245"/>
      <c r="D678" s="245"/>
      <c r="E678" s="245"/>
      <c r="F678" s="245"/>
      <c r="G678" s="246"/>
    </row>
    <row r="679" spans="2:7">
      <c r="B679" s="245"/>
      <c r="C679" s="245"/>
      <c r="D679" s="245"/>
      <c r="E679" s="245"/>
      <c r="F679" s="245"/>
      <c r="G679" s="246"/>
    </row>
    <row r="680" spans="2:7">
      <c r="B680" s="245"/>
      <c r="C680" s="245"/>
      <c r="D680" s="245"/>
      <c r="E680" s="245"/>
      <c r="F680" s="245"/>
      <c r="G680" s="246"/>
    </row>
    <row r="681" spans="2:7">
      <c r="B681" s="245"/>
      <c r="C681" s="245"/>
      <c r="D681" s="245"/>
      <c r="E681" s="245"/>
      <c r="F681" s="245"/>
      <c r="G681" s="246"/>
    </row>
    <row r="682" spans="2:7">
      <c r="B682" s="245"/>
      <c r="C682" s="245"/>
      <c r="D682" s="245"/>
      <c r="E682" s="245"/>
      <c r="F682" s="245"/>
      <c r="G682" s="246"/>
    </row>
    <row r="683" spans="2:7">
      <c r="B683" s="245"/>
      <c r="C683" s="245"/>
      <c r="D683" s="245"/>
      <c r="E683" s="245"/>
      <c r="F683" s="245"/>
      <c r="G683" s="246"/>
    </row>
    <row r="684" spans="2:7">
      <c r="B684" s="245"/>
      <c r="C684" s="245"/>
      <c r="D684" s="245"/>
      <c r="E684" s="245"/>
      <c r="F684" s="245"/>
      <c r="G684" s="246"/>
    </row>
    <row r="685" spans="2:7">
      <c r="B685" s="245"/>
      <c r="C685" s="245"/>
      <c r="D685" s="245"/>
      <c r="E685" s="245"/>
      <c r="F685" s="245"/>
      <c r="G685" s="246"/>
    </row>
    <row r="686" spans="2:7">
      <c r="B686" s="245"/>
      <c r="C686" s="245"/>
      <c r="D686" s="245"/>
      <c r="E686" s="245"/>
      <c r="F686" s="245"/>
      <c r="G686" s="246"/>
    </row>
    <row r="687" spans="2:7">
      <c r="B687" s="245"/>
      <c r="C687" s="245"/>
      <c r="D687" s="245"/>
      <c r="E687" s="245"/>
      <c r="F687" s="245"/>
      <c r="G687" s="246"/>
    </row>
    <row r="688" spans="2:7">
      <c r="B688" s="245"/>
      <c r="C688" s="245"/>
      <c r="D688" s="245"/>
      <c r="E688" s="245"/>
      <c r="F688" s="245"/>
      <c r="G688" s="246"/>
    </row>
    <row r="689" spans="2:7">
      <c r="B689" s="245"/>
      <c r="C689" s="245"/>
      <c r="D689" s="245"/>
      <c r="E689" s="245"/>
      <c r="F689" s="245"/>
      <c r="G689" s="246"/>
    </row>
    <row r="690" spans="2:7">
      <c r="B690" s="245"/>
      <c r="C690" s="245"/>
      <c r="D690" s="245"/>
      <c r="E690" s="245"/>
      <c r="F690" s="245"/>
      <c r="G690" s="246"/>
    </row>
    <row r="691" spans="2:7">
      <c r="B691" s="245"/>
      <c r="C691" s="245"/>
      <c r="D691" s="245"/>
      <c r="E691" s="245"/>
      <c r="F691" s="245"/>
      <c r="G691" s="246"/>
    </row>
    <row r="692" spans="2:7">
      <c r="B692" s="245"/>
      <c r="C692" s="245"/>
      <c r="D692" s="245"/>
      <c r="E692" s="245"/>
      <c r="F692" s="245"/>
      <c r="G692" s="246"/>
    </row>
    <row r="693" spans="2:7">
      <c r="B693" s="245"/>
      <c r="C693" s="245"/>
      <c r="D693" s="245"/>
      <c r="E693" s="245"/>
      <c r="F693" s="245"/>
      <c r="G693" s="246"/>
    </row>
    <row r="694" spans="2:7">
      <c r="B694" s="245"/>
      <c r="C694" s="245"/>
      <c r="D694" s="245"/>
      <c r="E694" s="245"/>
      <c r="F694" s="245"/>
      <c r="G694" s="246"/>
    </row>
    <row r="695" spans="2:7">
      <c r="B695" s="245"/>
      <c r="C695" s="245"/>
      <c r="D695" s="245"/>
      <c r="E695" s="245"/>
      <c r="F695" s="245"/>
      <c r="G695" s="246"/>
    </row>
    <row r="696" spans="2:7">
      <c r="B696" s="245"/>
      <c r="C696" s="245"/>
      <c r="D696" s="245"/>
      <c r="E696" s="245"/>
      <c r="F696" s="245"/>
      <c r="G696" s="246"/>
    </row>
    <row r="697" spans="2:7">
      <c r="B697" s="245"/>
      <c r="C697" s="245"/>
      <c r="D697" s="245"/>
      <c r="E697" s="245"/>
      <c r="F697" s="245"/>
      <c r="G697" s="246"/>
    </row>
    <row r="698" spans="2:7">
      <c r="B698" s="245"/>
      <c r="C698" s="245"/>
      <c r="D698" s="245"/>
      <c r="E698" s="245"/>
      <c r="F698" s="245"/>
      <c r="G698" s="246"/>
    </row>
    <row r="699" spans="2:7">
      <c r="B699" s="245"/>
      <c r="C699" s="245"/>
      <c r="D699" s="245"/>
      <c r="E699" s="245"/>
      <c r="F699" s="245"/>
      <c r="G699" s="246"/>
    </row>
    <row r="700" spans="2:7">
      <c r="B700" s="245"/>
      <c r="C700" s="245"/>
      <c r="D700" s="245"/>
      <c r="E700" s="245"/>
      <c r="F700" s="245"/>
      <c r="G700" s="246"/>
    </row>
    <row r="701" spans="2:7">
      <c r="B701" s="245"/>
      <c r="C701" s="245"/>
      <c r="D701" s="245"/>
      <c r="E701" s="245"/>
      <c r="F701" s="245"/>
      <c r="G701" s="246"/>
    </row>
    <row r="702" spans="2:7">
      <c r="B702" s="245"/>
      <c r="C702" s="245"/>
      <c r="D702" s="245"/>
      <c r="E702" s="245"/>
      <c r="F702" s="245"/>
      <c r="G702" s="246"/>
    </row>
    <row r="703" spans="2:7">
      <c r="B703" s="245"/>
      <c r="C703" s="245"/>
      <c r="D703" s="245"/>
      <c r="E703" s="245"/>
      <c r="F703" s="245"/>
      <c r="G703" s="246"/>
    </row>
    <row r="704" spans="2:7">
      <c r="B704" s="245"/>
      <c r="C704" s="245"/>
      <c r="D704" s="245"/>
      <c r="E704" s="245"/>
      <c r="F704" s="245"/>
      <c r="G704" s="246"/>
    </row>
    <row r="705" spans="2:7">
      <c r="B705" s="245"/>
      <c r="C705" s="245"/>
      <c r="D705" s="245"/>
      <c r="E705" s="245"/>
      <c r="F705" s="245"/>
      <c r="G705" s="246"/>
    </row>
    <row r="706" spans="2:7">
      <c r="B706" s="245"/>
      <c r="C706" s="245"/>
      <c r="D706" s="245"/>
      <c r="E706" s="245"/>
      <c r="F706" s="245"/>
      <c r="G706" s="246"/>
    </row>
    <row r="707" spans="2:7">
      <c r="B707" s="245"/>
      <c r="C707" s="245"/>
      <c r="D707" s="245"/>
      <c r="E707" s="245"/>
      <c r="F707" s="245"/>
      <c r="G707" s="246"/>
    </row>
    <row r="708" spans="2:7">
      <c r="B708" s="245"/>
      <c r="C708" s="245"/>
      <c r="D708" s="245"/>
      <c r="E708" s="245"/>
      <c r="F708" s="245"/>
      <c r="G708" s="246"/>
    </row>
    <row r="709" spans="2:7">
      <c r="B709" s="245"/>
      <c r="C709" s="245"/>
      <c r="D709" s="245"/>
      <c r="E709" s="245"/>
      <c r="F709" s="245"/>
      <c r="G709" s="246"/>
    </row>
    <row r="710" spans="2:7">
      <c r="B710" s="245"/>
      <c r="C710" s="245"/>
      <c r="D710" s="245"/>
      <c r="E710" s="245"/>
      <c r="F710" s="245"/>
      <c r="G710" s="246"/>
    </row>
    <row r="711" spans="2:7">
      <c r="B711" s="245"/>
      <c r="C711" s="245"/>
      <c r="D711" s="245"/>
      <c r="E711" s="245"/>
      <c r="F711" s="245"/>
      <c r="G711" s="246"/>
    </row>
    <row r="712" spans="2:7">
      <c r="B712" s="245"/>
      <c r="C712" s="245"/>
      <c r="D712" s="245"/>
      <c r="E712" s="245"/>
      <c r="F712" s="245"/>
      <c r="G712" s="246"/>
    </row>
    <row r="713" spans="2:7">
      <c r="B713" s="245"/>
      <c r="C713" s="245"/>
      <c r="D713" s="245"/>
      <c r="E713" s="245"/>
      <c r="F713" s="245"/>
      <c r="G713" s="246"/>
    </row>
    <row r="714" spans="2:7">
      <c r="B714" s="245"/>
      <c r="C714" s="245"/>
      <c r="D714" s="245"/>
      <c r="E714" s="245"/>
      <c r="F714" s="245"/>
      <c r="G714" s="246"/>
    </row>
    <row r="715" spans="2:7">
      <c r="B715" s="245"/>
      <c r="C715" s="245"/>
      <c r="D715" s="245"/>
      <c r="E715" s="245"/>
      <c r="F715" s="245"/>
      <c r="G715" s="246"/>
    </row>
    <row r="716" spans="2:7">
      <c r="B716" s="245"/>
      <c r="C716" s="245"/>
      <c r="D716" s="245"/>
      <c r="E716" s="245"/>
      <c r="F716" s="245"/>
      <c r="G716" s="246"/>
    </row>
    <row r="717" spans="2:7">
      <c r="B717" s="245"/>
      <c r="C717" s="245"/>
      <c r="D717" s="245"/>
      <c r="E717" s="245"/>
      <c r="F717" s="245"/>
      <c r="G717" s="246"/>
    </row>
    <row r="718" spans="2:7">
      <c r="B718" s="245"/>
      <c r="C718" s="245"/>
      <c r="D718" s="245"/>
      <c r="E718" s="245"/>
      <c r="F718" s="245"/>
      <c r="G718" s="246"/>
    </row>
    <row r="719" spans="2:7">
      <c r="B719" s="245"/>
      <c r="C719" s="245"/>
      <c r="D719" s="245"/>
      <c r="E719" s="245"/>
      <c r="F719" s="245"/>
      <c r="G719" s="246"/>
    </row>
    <row r="720" spans="2:7">
      <c r="B720" s="245"/>
      <c r="C720" s="245"/>
      <c r="D720" s="245"/>
      <c r="E720" s="245"/>
      <c r="F720" s="245"/>
      <c r="G720" s="246"/>
    </row>
    <row r="721" spans="2:7">
      <c r="B721" s="245"/>
      <c r="C721" s="245"/>
      <c r="D721" s="245"/>
      <c r="E721" s="245"/>
      <c r="F721" s="245"/>
      <c r="G721" s="246"/>
    </row>
    <row r="722" spans="2:7">
      <c r="B722" s="245"/>
      <c r="C722" s="245"/>
      <c r="D722" s="245"/>
      <c r="E722" s="245"/>
      <c r="F722" s="245"/>
      <c r="G722" s="246"/>
    </row>
    <row r="723" spans="2:7">
      <c r="B723" s="245"/>
      <c r="C723" s="245"/>
      <c r="D723" s="245"/>
      <c r="E723" s="245"/>
      <c r="F723" s="245"/>
      <c r="G723" s="246"/>
    </row>
    <row r="724" spans="2:7">
      <c r="B724" s="245"/>
      <c r="C724" s="245"/>
      <c r="D724" s="245"/>
      <c r="E724" s="245"/>
      <c r="F724" s="245"/>
      <c r="G724" s="246"/>
    </row>
    <row r="725" spans="2:7">
      <c r="B725" s="245"/>
      <c r="C725" s="245"/>
      <c r="D725" s="245"/>
      <c r="E725" s="245"/>
      <c r="F725" s="245"/>
      <c r="G725" s="246"/>
    </row>
    <row r="726" spans="2:7">
      <c r="B726" s="245"/>
      <c r="C726" s="245"/>
      <c r="D726" s="245"/>
      <c r="E726" s="245"/>
      <c r="F726" s="245"/>
      <c r="G726" s="246"/>
    </row>
    <row r="727" spans="2:7">
      <c r="B727" s="245"/>
      <c r="C727" s="245"/>
      <c r="D727" s="245"/>
      <c r="E727" s="245"/>
      <c r="F727" s="245"/>
      <c r="G727" s="246"/>
    </row>
    <row r="728" spans="2:7">
      <c r="B728" s="245"/>
      <c r="C728" s="245"/>
      <c r="D728" s="245"/>
      <c r="E728" s="245"/>
      <c r="F728" s="245"/>
      <c r="G728" s="246"/>
    </row>
    <row r="729" spans="2:7">
      <c r="B729" s="245"/>
      <c r="C729" s="245"/>
      <c r="D729" s="245"/>
      <c r="E729" s="245"/>
      <c r="F729" s="245"/>
      <c r="G729" s="246"/>
    </row>
    <row r="730" spans="2:7">
      <c r="B730" s="245"/>
      <c r="C730" s="245"/>
      <c r="D730" s="245"/>
      <c r="E730" s="245"/>
      <c r="F730" s="245"/>
      <c r="G730" s="246"/>
    </row>
    <row r="731" spans="2:7">
      <c r="B731" s="245"/>
      <c r="C731" s="245"/>
      <c r="D731" s="245"/>
      <c r="E731" s="245"/>
      <c r="F731" s="245"/>
      <c r="G731" s="246"/>
    </row>
    <row r="732" spans="2:7">
      <c r="B732" s="245"/>
      <c r="C732" s="245"/>
      <c r="D732" s="245"/>
      <c r="E732" s="245"/>
      <c r="F732" s="245"/>
      <c r="G732" s="246"/>
    </row>
    <row r="733" spans="2:7">
      <c r="B733" s="245"/>
      <c r="C733" s="245"/>
      <c r="D733" s="245"/>
      <c r="E733" s="245"/>
      <c r="F733" s="245"/>
      <c r="G733" s="246"/>
    </row>
    <row r="734" spans="2:7">
      <c r="B734" s="245"/>
      <c r="C734" s="245"/>
      <c r="D734" s="245"/>
      <c r="E734" s="245"/>
      <c r="F734" s="245"/>
      <c r="G734" s="246"/>
    </row>
    <row r="735" spans="2:7">
      <c r="B735" s="245"/>
      <c r="C735" s="245"/>
      <c r="D735" s="245"/>
      <c r="E735" s="245"/>
      <c r="F735" s="245"/>
      <c r="G735" s="246"/>
    </row>
    <row r="736" spans="2:7">
      <c r="B736" s="245"/>
      <c r="C736" s="245"/>
      <c r="D736" s="245"/>
      <c r="E736" s="245"/>
      <c r="F736" s="245"/>
      <c r="G736" s="246"/>
    </row>
    <row r="737" spans="2:7">
      <c r="B737" s="245"/>
      <c r="C737" s="245"/>
      <c r="D737" s="245"/>
      <c r="E737" s="245"/>
      <c r="F737" s="245"/>
      <c r="G737" s="246"/>
    </row>
    <row r="738" spans="2:7">
      <c r="B738" s="245"/>
      <c r="C738" s="245"/>
      <c r="D738" s="245"/>
      <c r="E738" s="245"/>
      <c r="F738" s="245"/>
      <c r="G738" s="246"/>
    </row>
    <row r="739" spans="2:7">
      <c r="B739" s="245"/>
      <c r="C739" s="245"/>
      <c r="D739" s="245"/>
      <c r="E739" s="245"/>
      <c r="F739" s="245"/>
      <c r="G739" s="246"/>
    </row>
    <row r="740" spans="2:7">
      <c r="B740" s="245"/>
      <c r="C740" s="245"/>
      <c r="D740" s="245"/>
      <c r="E740" s="245"/>
      <c r="F740" s="245"/>
      <c r="G740" s="246"/>
    </row>
    <row r="741" spans="2:7">
      <c r="B741" s="245"/>
      <c r="C741" s="245"/>
      <c r="D741" s="245"/>
      <c r="E741" s="245"/>
      <c r="F741" s="245"/>
      <c r="G741" s="246"/>
    </row>
    <row r="742" spans="2:7">
      <c r="B742" s="245"/>
      <c r="C742" s="245"/>
      <c r="D742" s="245"/>
      <c r="E742" s="245"/>
      <c r="F742" s="245"/>
      <c r="G742" s="246"/>
    </row>
    <row r="743" spans="2:7">
      <c r="B743" s="245"/>
      <c r="C743" s="245"/>
      <c r="D743" s="245"/>
      <c r="E743" s="245"/>
      <c r="F743" s="245"/>
      <c r="G743" s="246"/>
    </row>
    <row r="744" spans="2:7">
      <c r="B744" s="245"/>
      <c r="C744" s="245"/>
      <c r="D744" s="245"/>
      <c r="E744" s="245"/>
      <c r="F744" s="245"/>
      <c r="G744" s="246"/>
    </row>
    <row r="745" spans="2:7">
      <c r="B745" s="245"/>
      <c r="C745" s="245"/>
      <c r="D745" s="245"/>
      <c r="E745" s="245"/>
      <c r="F745" s="245"/>
      <c r="G745" s="246"/>
    </row>
    <row r="746" spans="2:7">
      <c r="B746" s="245"/>
      <c r="C746" s="245"/>
      <c r="D746" s="245"/>
      <c r="E746" s="245"/>
      <c r="F746" s="245"/>
      <c r="G746" s="246"/>
    </row>
    <row r="747" spans="2:7">
      <c r="B747" s="245"/>
      <c r="C747" s="245"/>
      <c r="D747" s="245"/>
      <c r="E747" s="245"/>
      <c r="F747" s="245"/>
      <c r="G747" s="246"/>
    </row>
    <row r="748" spans="2:7">
      <c r="B748" s="245"/>
      <c r="C748" s="245"/>
      <c r="D748" s="245"/>
      <c r="E748" s="245"/>
      <c r="F748" s="245"/>
      <c r="G748" s="246"/>
    </row>
    <row r="749" spans="2:7">
      <c r="B749" s="245"/>
      <c r="C749" s="245"/>
      <c r="D749" s="245"/>
      <c r="E749" s="245"/>
      <c r="F749" s="245"/>
      <c r="G749" s="246"/>
    </row>
    <row r="750" spans="2:7">
      <c r="B750" s="245"/>
      <c r="C750" s="245"/>
      <c r="D750" s="245"/>
      <c r="E750" s="245"/>
      <c r="F750" s="245"/>
      <c r="G750" s="246"/>
    </row>
    <row r="751" spans="2:7">
      <c r="B751" s="245"/>
      <c r="C751" s="245"/>
      <c r="D751" s="245"/>
      <c r="E751" s="245"/>
      <c r="F751" s="245"/>
      <c r="G751" s="246"/>
    </row>
    <row r="752" spans="2:7">
      <c r="B752" s="245"/>
      <c r="C752" s="245"/>
      <c r="D752" s="245"/>
      <c r="E752" s="245"/>
      <c r="F752" s="245"/>
      <c r="G752" s="246"/>
    </row>
    <row r="753" spans="2:7">
      <c r="B753" s="245"/>
      <c r="C753" s="245"/>
      <c r="D753" s="245"/>
      <c r="E753" s="245"/>
      <c r="F753" s="245"/>
      <c r="G753" s="246"/>
    </row>
    <row r="754" spans="2:7">
      <c r="B754" s="245"/>
      <c r="C754" s="245"/>
      <c r="D754" s="245"/>
      <c r="E754" s="245"/>
      <c r="F754" s="245"/>
      <c r="G754" s="246"/>
    </row>
    <row r="755" spans="2:7">
      <c r="B755" s="245"/>
      <c r="C755" s="245"/>
      <c r="D755" s="245"/>
      <c r="E755" s="245"/>
      <c r="F755" s="245"/>
      <c r="G755" s="246"/>
    </row>
    <row r="756" spans="2:7">
      <c r="B756" s="245"/>
      <c r="C756" s="245"/>
      <c r="D756" s="245"/>
      <c r="E756" s="245"/>
      <c r="F756" s="245"/>
      <c r="G756" s="246"/>
    </row>
    <row r="757" spans="2:7">
      <c r="B757" s="245"/>
      <c r="C757" s="245"/>
      <c r="D757" s="245"/>
      <c r="E757" s="245"/>
      <c r="F757" s="245"/>
      <c r="G757" s="246"/>
    </row>
    <row r="758" spans="2:7">
      <c r="B758" s="245"/>
      <c r="C758" s="245"/>
      <c r="D758" s="245"/>
      <c r="E758" s="245"/>
      <c r="F758" s="245"/>
      <c r="G758" s="246"/>
    </row>
    <row r="759" spans="2:7">
      <c r="B759" s="245"/>
      <c r="C759" s="245"/>
      <c r="D759" s="245"/>
      <c r="E759" s="245"/>
      <c r="F759" s="245"/>
      <c r="G759" s="246"/>
    </row>
    <row r="760" spans="2:7">
      <c r="B760" s="245"/>
      <c r="C760" s="245"/>
      <c r="D760" s="245"/>
      <c r="E760" s="245"/>
      <c r="F760" s="245"/>
      <c r="G760" s="246"/>
    </row>
    <row r="761" spans="2:7">
      <c r="B761" s="245"/>
      <c r="C761" s="245"/>
      <c r="D761" s="245"/>
      <c r="E761" s="245"/>
      <c r="F761" s="245"/>
      <c r="G761" s="246"/>
    </row>
    <row r="762" spans="2:7">
      <c r="B762" s="245"/>
      <c r="C762" s="245"/>
      <c r="D762" s="245"/>
      <c r="E762" s="245"/>
      <c r="F762" s="245"/>
      <c r="G762" s="246"/>
    </row>
    <row r="763" spans="2:7">
      <c r="B763" s="245"/>
      <c r="C763" s="245"/>
      <c r="D763" s="245"/>
      <c r="E763" s="245"/>
      <c r="F763" s="245"/>
      <c r="G763" s="246"/>
    </row>
    <row r="764" spans="2:7">
      <c r="B764" s="245"/>
      <c r="C764" s="245"/>
      <c r="D764" s="245"/>
      <c r="E764" s="245"/>
      <c r="F764" s="245"/>
      <c r="G764" s="246"/>
    </row>
    <row r="765" spans="2:7">
      <c r="B765" s="245"/>
      <c r="C765" s="245"/>
      <c r="D765" s="245"/>
      <c r="E765" s="245"/>
      <c r="F765" s="245"/>
      <c r="G765" s="246"/>
    </row>
    <row r="766" spans="2:7">
      <c r="B766" s="245"/>
      <c r="C766" s="245"/>
      <c r="D766" s="245"/>
      <c r="E766" s="245"/>
      <c r="F766" s="245"/>
      <c r="G766" s="246"/>
    </row>
    <row r="767" spans="2:7">
      <c r="B767" s="245"/>
      <c r="C767" s="245"/>
      <c r="D767" s="245"/>
      <c r="E767" s="245"/>
      <c r="F767" s="245"/>
      <c r="G767" s="246"/>
    </row>
    <row r="768" spans="2:7">
      <c r="B768" s="245"/>
      <c r="C768" s="245"/>
      <c r="D768" s="245"/>
      <c r="E768" s="245"/>
      <c r="F768" s="245"/>
      <c r="G768" s="246"/>
    </row>
    <row r="769" spans="2:7">
      <c r="B769" s="245"/>
      <c r="C769" s="245"/>
      <c r="D769" s="245"/>
      <c r="E769" s="245"/>
      <c r="F769" s="245"/>
      <c r="G769" s="246"/>
    </row>
    <row r="770" spans="2:7">
      <c r="B770" s="245"/>
      <c r="C770" s="245"/>
      <c r="D770" s="245"/>
      <c r="E770" s="245"/>
      <c r="F770" s="245"/>
      <c r="G770" s="246"/>
    </row>
    <row r="771" spans="2:7">
      <c r="B771" s="245"/>
      <c r="C771" s="245"/>
      <c r="D771" s="245"/>
      <c r="E771" s="245"/>
      <c r="F771" s="245"/>
      <c r="G771" s="246"/>
    </row>
    <row r="772" spans="2:7">
      <c r="B772" s="245"/>
      <c r="C772" s="245"/>
      <c r="D772" s="245"/>
      <c r="E772" s="245"/>
      <c r="F772" s="245"/>
      <c r="G772" s="246"/>
    </row>
    <row r="773" spans="2:7">
      <c r="B773" s="245"/>
      <c r="C773" s="245"/>
      <c r="D773" s="245"/>
      <c r="E773" s="245"/>
      <c r="F773" s="245"/>
      <c r="G773" s="246"/>
    </row>
    <row r="774" spans="2:7">
      <c r="B774" s="245"/>
      <c r="C774" s="245"/>
      <c r="D774" s="245"/>
      <c r="E774" s="245"/>
      <c r="F774" s="245"/>
      <c r="G774" s="246"/>
    </row>
    <row r="775" spans="2:7">
      <c r="B775" s="245"/>
      <c r="C775" s="245"/>
      <c r="D775" s="245"/>
      <c r="E775" s="245"/>
      <c r="F775" s="245"/>
      <c r="G775" s="246"/>
    </row>
    <row r="776" spans="2:7">
      <c r="B776" s="245"/>
      <c r="C776" s="245"/>
      <c r="D776" s="245"/>
      <c r="E776" s="245"/>
      <c r="F776" s="245"/>
      <c r="G776" s="246"/>
    </row>
    <row r="777" spans="2:7">
      <c r="B777" s="245"/>
      <c r="C777" s="245"/>
      <c r="D777" s="245"/>
      <c r="E777" s="245"/>
      <c r="F777" s="245"/>
      <c r="G777" s="246"/>
    </row>
    <row r="778" spans="2:7">
      <c r="B778" s="245"/>
      <c r="C778" s="245"/>
      <c r="D778" s="245"/>
      <c r="E778" s="245"/>
      <c r="F778" s="245"/>
      <c r="G778" s="246"/>
    </row>
    <row r="779" spans="2:7">
      <c r="B779" s="245"/>
      <c r="C779" s="245"/>
      <c r="D779" s="245"/>
      <c r="E779" s="245"/>
      <c r="F779" s="245"/>
      <c r="G779" s="246"/>
    </row>
    <row r="780" spans="2:7">
      <c r="B780" s="245"/>
      <c r="C780" s="245"/>
      <c r="D780" s="245"/>
      <c r="E780" s="245"/>
      <c r="F780" s="245"/>
      <c r="G780" s="246"/>
    </row>
    <row r="781" spans="2:7">
      <c r="B781" s="245"/>
      <c r="C781" s="245"/>
      <c r="D781" s="245"/>
      <c r="E781" s="245"/>
      <c r="F781" s="245"/>
      <c r="G781" s="246"/>
    </row>
    <row r="782" spans="2:7">
      <c r="B782" s="245"/>
      <c r="C782" s="245"/>
      <c r="D782" s="245"/>
      <c r="E782" s="245"/>
      <c r="F782" s="245"/>
      <c r="G782" s="246"/>
    </row>
    <row r="783" spans="2:7">
      <c r="B783" s="245"/>
      <c r="C783" s="245"/>
      <c r="D783" s="245"/>
      <c r="E783" s="245"/>
      <c r="F783" s="245"/>
      <c r="G783" s="246"/>
    </row>
    <row r="784" spans="2:7">
      <c r="B784" s="245"/>
      <c r="C784" s="245"/>
      <c r="D784" s="245"/>
      <c r="E784" s="245"/>
      <c r="F784" s="245"/>
      <c r="G784" s="246"/>
    </row>
    <row r="785" spans="2:7">
      <c r="B785" s="245"/>
      <c r="C785" s="245"/>
      <c r="D785" s="245"/>
      <c r="E785" s="245"/>
      <c r="F785" s="245"/>
      <c r="G785" s="246"/>
    </row>
    <row r="786" spans="2:7">
      <c r="B786" s="245"/>
      <c r="C786" s="245"/>
      <c r="D786" s="245"/>
      <c r="E786" s="245"/>
      <c r="F786" s="245"/>
      <c r="G786" s="246"/>
    </row>
    <row r="787" spans="2:7">
      <c r="B787" s="245"/>
      <c r="C787" s="245"/>
      <c r="D787" s="245"/>
      <c r="E787" s="245"/>
      <c r="F787" s="245"/>
      <c r="G787" s="246"/>
    </row>
    <row r="788" spans="2:7">
      <c r="B788" s="245"/>
      <c r="C788" s="245"/>
      <c r="D788" s="245"/>
      <c r="E788" s="245"/>
      <c r="F788" s="245"/>
      <c r="G788" s="246"/>
    </row>
    <row r="789" spans="2:7">
      <c r="B789" s="245"/>
      <c r="C789" s="245"/>
      <c r="D789" s="245"/>
      <c r="E789" s="245"/>
      <c r="F789" s="245"/>
      <c r="G789" s="246"/>
    </row>
    <row r="790" spans="2:7">
      <c r="B790" s="245"/>
      <c r="C790" s="245"/>
      <c r="D790" s="245"/>
      <c r="E790" s="245"/>
      <c r="F790" s="245"/>
      <c r="G790" s="246"/>
    </row>
    <row r="791" spans="2:7">
      <c r="B791" s="245"/>
      <c r="C791" s="245"/>
      <c r="D791" s="245"/>
      <c r="E791" s="245"/>
      <c r="F791" s="245"/>
      <c r="G791" s="246"/>
    </row>
    <row r="792" spans="2:7">
      <c r="B792" s="245"/>
      <c r="C792" s="245"/>
      <c r="D792" s="245"/>
      <c r="E792" s="245"/>
      <c r="F792" s="245"/>
      <c r="G792" s="246"/>
    </row>
    <row r="793" spans="2:7">
      <c r="B793" s="245"/>
      <c r="C793" s="245"/>
      <c r="D793" s="245"/>
      <c r="E793" s="245"/>
      <c r="F793" s="245"/>
      <c r="G793" s="246"/>
    </row>
    <row r="794" spans="2:7">
      <c r="B794" s="245"/>
      <c r="C794" s="245"/>
      <c r="D794" s="245"/>
      <c r="E794" s="245"/>
      <c r="F794" s="245"/>
      <c r="G794" s="246"/>
    </row>
    <row r="795" spans="2:7">
      <c r="B795" s="245"/>
      <c r="C795" s="245"/>
      <c r="D795" s="245"/>
      <c r="E795" s="245"/>
      <c r="F795" s="245"/>
      <c r="G795" s="246"/>
    </row>
    <row r="796" spans="2:7">
      <c r="B796" s="245"/>
      <c r="C796" s="245"/>
      <c r="D796" s="245"/>
      <c r="E796" s="245"/>
      <c r="F796" s="245"/>
      <c r="G796" s="246"/>
    </row>
    <row r="797" spans="2:7">
      <c r="B797" s="245"/>
      <c r="C797" s="245"/>
      <c r="D797" s="245"/>
      <c r="E797" s="245"/>
      <c r="F797" s="245"/>
      <c r="G797" s="246"/>
    </row>
    <row r="798" spans="2:7">
      <c r="B798" s="245"/>
      <c r="C798" s="245"/>
      <c r="D798" s="245"/>
      <c r="E798" s="245"/>
      <c r="F798" s="245"/>
      <c r="G798" s="246"/>
    </row>
    <row r="799" spans="2:7">
      <c r="B799" s="245"/>
      <c r="C799" s="245"/>
      <c r="D799" s="245"/>
      <c r="E799" s="245"/>
      <c r="F799" s="245"/>
      <c r="G799" s="246"/>
    </row>
    <row r="800" spans="2:7">
      <c r="B800" s="245"/>
      <c r="C800" s="245"/>
      <c r="D800" s="245"/>
      <c r="E800" s="245"/>
      <c r="F800" s="245"/>
      <c r="G800" s="246"/>
    </row>
    <row r="801" spans="2:7">
      <c r="B801" s="245"/>
      <c r="C801" s="245"/>
      <c r="D801" s="245"/>
      <c r="E801" s="245"/>
      <c r="F801" s="245"/>
      <c r="G801" s="246"/>
    </row>
    <row r="802" spans="2:7">
      <c r="B802" s="245"/>
      <c r="C802" s="245"/>
      <c r="D802" s="245"/>
      <c r="E802" s="245"/>
      <c r="F802" s="245"/>
      <c r="G802" s="246"/>
    </row>
    <row r="803" spans="2:7">
      <c r="B803" s="245"/>
      <c r="C803" s="245"/>
      <c r="D803" s="245"/>
      <c r="E803" s="245"/>
      <c r="F803" s="245"/>
      <c r="G803" s="246"/>
    </row>
    <row r="804" spans="2:7">
      <c r="B804" s="245"/>
      <c r="C804" s="245"/>
      <c r="D804" s="245"/>
      <c r="E804" s="245"/>
      <c r="F804" s="245"/>
      <c r="G804" s="246"/>
    </row>
    <row r="805" spans="2:7">
      <c r="B805" s="245"/>
      <c r="C805" s="245"/>
      <c r="D805" s="245"/>
      <c r="E805" s="245"/>
      <c r="F805" s="245"/>
      <c r="G805" s="246"/>
    </row>
    <row r="806" spans="2:7">
      <c r="B806" s="245"/>
      <c r="C806" s="245"/>
      <c r="D806" s="245"/>
      <c r="E806" s="245"/>
      <c r="F806" s="245"/>
      <c r="G806" s="246"/>
    </row>
    <row r="807" spans="2:7">
      <c r="B807" s="245"/>
      <c r="C807" s="245"/>
      <c r="D807" s="245"/>
      <c r="E807" s="245"/>
      <c r="F807" s="245"/>
      <c r="G807" s="246"/>
    </row>
    <row r="808" spans="2:7">
      <c r="B808" s="245"/>
      <c r="C808" s="245"/>
      <c r="D808" s="245"/>
      <c r="E808" s="245"/>
      <c r="F808" s="245"/>
      <c r="G808" s="246"/>
    </row>
    <row r="809" spans="2:7">
      <c r="B809" s="245"/>
      <c r="C809" s="245"/>
      <c r="D809" s="245"/>
      <c r="E809" s="245"/>
      <c r="F809" s="245"/>
      <c r="G809" s="246"/>
    </row>
    <row r="810" spans="2:7">
      <c r="B810" s="245"/>
      <c r="C810" s="245"/>
      <c r="D810" s="245"/>
      <c r="E810" s="245"/>
      <c r="F810" s="245"/>
      <c r="G810" s="246"/>
    </row>
    <row r="811" spans="2:7">
      <c r="B811" s="245"/>
      <c r="C811" s="245"/>
      <c r="D811" s="245"/>
      <c r="E811" s="245"/>
      <c r="F811" s="245"/>
      <c r="G811" s="246"/>
    </row>
    <row r="812" spans="2:7">
      <c r="B812" s="245"/>
      <c r="C812" s="245"/>
      <c r="D812" s="245"/>
      <c r="E812" s="245"/>
      <c r="F812" s="245"/>
      <c r="G812" s="246"/>
    </row>
    <row r="813" spans="2:7">
      <c r="B813" s="245"/>
      <c r="C813" s="245"/>
      <c r="D813" s="245"/>
      <c r="E813" s="245"/>
      <c r="F813" s="245"/>
      <c r="G813" s="246"/>
    </row>
    <row r="814" spans="2:7">
      <c r="B814" s="245"/>
      <c r="C814" s="245"/>
      <c r="D814" s="245"/>
      <c r="E814" s="245"/>
      <c r="F814" s="245"/>
      <c r="G814" s="246"/>
    </row>
    <row r="815" spans="2:7">
      <c r="B815" s="245"/>
      <c r="C815" s="245"/>
      <c r="D815" s="245"/>
      <c r="E815" s="245"/>
      <c r="F815" s="245"/>
      <c r="G815" s="246"/>
    </row>
    <row r="816" spans="2:7">
      <c r="B816" s="245"/>
      <c r="C816" s="245"/>
      <c r="D816" s="245"/>
      <c r="E816" s="245"/>
      <c r="F816" s="245"/>
      <c r="G816" s="246"/>
    </row>
    <row r="817" spans="2:7">
      <c r="B817" s="245"/>
      <c r="C817" s="245"/>
      <c r="D817" s="245"/>
      <c r="E817" s="245"/>
      <c r="F817" s="245"/>
      <c r="G817" s="246"/>
    </row>
    <row r="818" spans="2:7">
      <c r="B818" s="245"/>
      <c r="C818" s="245"/>
      <c r="D818" s="245"/>
      <c r="E818" s="245"/>
      <c r="F818" s="245"/>
      <c r="G818" s="246"/>
    </row>
    <row r="819" spans="2:7">
      <c r="B819" s="245"/>
      <c r="C819" s="245"/>
      <c r="D819" s="245"/>
      <c r="E819" s="245"/>
      <c r="F819" s="245"/>
      <c r="G819" s="246"/>
    </row>
    <row r="820" spans="2:7">
      <c r="B820" s="245"/>
      <c r="C820" s="245"/>
      <c r="D820" s="245"/>
      <c r="E820" s="245"/>
      <c r="F820" s="245"/>
      <c r="G820" s="246"/>
    </row>
    <row r="821" spans="2:7">
      <c r="B821" s="245"/>
      <c r="C821" s="245"/>
      <c r="D821" s="245"/>
      <c r="E821" s="245"/>
      <c r="F821" s="245"/>
      <c r="G821" s="246"/>
    </row>
    <row r="822" spans="2:7">
      <c r="B822" s="245"/>
      <c r="C822" s="245"/>
      <c r="D822" s="245"/>
      <c r="E822" s="245"/>
      <c r="F822" s="245"/>
      <c r="G822" s="246"/>
    </row>
    <row r="823" spans="2:7">
      <c r="B823" s="245"/>
      <c r="C823" s="245"/>
      <c r="D823" s="245"/>
      <c r="E823" s="245"/>
      <c r="F823" s="245"/>
      <c r="G823" s="246"/>
    </row>
    <row r="824" spans="2:7">
      <c r="B824" s="245"/>
      <c r="C824" s="245"/>
      <c r="D824" s="245"/>
      <c r="E824" s="245"/>
      <c r="F824" s="245"/>
      <c r="G824" s="246"/>
    </row>
    <row r="825" spans="2:7">
      <c r="B825" s="245"/>
      <c r="C825" s="245"/>
      <c r="D825" s="245"/>
      <c r="E825" s="245"/>
      <c r="F825" s="245"/>
      <c r="G825" s="246"/>
    </row>
    <row r="826" spans="2:7">
      <c r="B826" s="245"/>
      <c r="C826" s="245"/>
      <c r="D826" s="245"/>
      <c r="E826" s="245"/>
      <c r="F826" s="245"/>
      <c r="G826" s="246"/>
    </row>
    <row r="827" spans="2:7">
      <c r="B827" s="245"/>
      <c r="C827" s="245"/>
      <c r="D827" s="245"/>
      <c r="E827" s="245"/>
      <c r="F827" s="245"/>
      <c r="G827" s="246"/>
    </row>
    <row r="828" spans="2:7">
      <c r="B828" s="245"/>
      <c r="C828" s="245"/>
      <c r="D828" s="245"/>
      <c r="E828" s="245"/>
      <c r="F828" s="245"/>
      <c r="G828" s="246"/>
    </row>
    <row r="829" spans="2:7">
      <c r="B829" s="245"/>
      <c r="C829" s="245"/>
      <c r="D829" s="245"/>
      <c r="E829" s="245"/>
      <c r="F829" s="245"/>
      <c r="G829" s="246"/>
    </row>
    <row r="830" spans="2:7">
      <c r="B830" s="245"/>
      <c r="C830" s="245"/>
      <c r="D830" s="245"/>
      <c r="E830" s="245"/>
      <c r="F830" s="245"/>
      <c r="G830" s="246"/>
    </row>
    <row r="831" spans="2:7">
      <c r="B831" s="245"/>
      <c r="C831" s="245"/>
      <c r="D831" s="245"/>
      <c r="E831" s="245"/>
      <c r="F831" s="245"/>
      <c r="G831" s="246"/>
    </row>
    <row r="832" spans="2:7">
      <c r="B832" s="245"/>
      <c r="C832" s="245"/>
      <c r="D832" s="245"/>
      <c r="E832" s="245"/>
      <c r="F832" s="245"/>
      <c r="G832" s="246"/>
    </row>
    <row r="833" spans="2:7">
      <c r="B833" s="245"/>
      <c r="C833" s="245"/>
      <c r="D833" s="245"/>
      <c r="E833" s="245"/>
      <c r="F833" s="245"/>
      <c r="G833" s="246"/>
    </row>
    <row r="834" spans="2:7">
      <c r="B834" s="245"/>
      <c r="C834" s="245"/>
      <c r="D834" s="245"/>
      <c r="E834" s="245"/>
      <c r="F834" s="245"/>
      <c r="G834" s="246"/>
    </row>
    <row r="835" spans="2:7">
      <c r="B835" s="245"/>
      <c r="C835" s="245"/>
      <c r="D835" s="245"/>
      <c r="E835" s="245"/>
      <c r="F835" s="245"/>
      <c r="G835" s="246"/>
    </row>
    <row r="836" spans="2:7">
      <c r="B836" s="245"/>
      <c r="C836" s="245"/>
      <c r="D836" s="245"/>
      <c r="E836" s="245"/>
      <c r="F836" s="245"/>
      <c r="G836" s="246"/>
    </row>
    <row r="837" spans="2:7">
      <c r="B837" s="245"/>
      <c r="C837" s="245"/>
      <c r="D837" s="245"/>
      <c r="E837" s="245"/>
      <c r="F837" s="245"/>
      <c r="G837" s="246"/>
    </row>
    <row r="838" spans="2:7">
      <c r="B838" s="245"/>
      <c r="C838" s="245"/>
      <c r="D838" s="245"/>
      <c r="E838" s="245"/>
      <c r="F838" s="245"/>
      <c r="G838" s="246"/>
    </row>
    <row r="839" spans="2:7">
      <c r="B839" s="245"/>
      <c r="C839" s="245"/>
      <c r="D839" s="245"/>
      <c r="E839" s="245"/>
      <c r="F839" s="245"/>
      <c r="G839" s="246"/>
    </row>
    <row r="840" spans="2:7">
      <c r="B840" s="245"/>
      <c r="C840" s="245"/>
      <c r="D840" s="245"/>
      <c r="E840" s="245"/>
      <c r="F840" s="245"/>
      <c r="G840" s="246"/>
    </row>
    <row r="841" spans="2:7">
      <c r="B841" s="245"/>
      <c r="C841" s="245"/>
      <c r="D841" s="245"/>
      <c r="E841" s="245"/>
      <c r="F841" s="245"/>
      <c r="G841" s="246"/>
    </row>
    <row r="842" spans="2:7">
      <c r="B842" s="245"/>
      <c r="C842" s="245"/>
      <c r="D842" s="245"/>
      <c r="E842" s="245"/>
      <c r="F842" s="245"/>
      <c r="G842" s="246"/>
    </row>
    <row r="843" spans="2:7">
      <c r="B843" s="245"/>
      <c r="C843" s="245"/>
      <c r="D843" s="245"/>
      <c r="E843" s="245"/>
      <c r="F843" s="245"/>
      <c r="G843" s="246"/>
    </row>
    <row r="844" spans="2:7">
      <c r="B844" s="245"/>
      <c r="C844" s="245"/>
      <c r="D844" s="245"/>
      <c r="E844" s="245"/>
      <c r="F844" s="245"/>
      <c r="G844" s="246"/>
    </row>
    <row r="845" spans="2:7">
      <c r="B845" s="245"/>
      <c r="C845" s="245"/>
      <c r="D845" s="245"/>
      <c r="E845" s="245"/>
      <c r="F845" s="245"/>
      <c r="G845" s="246"/>
    </row>
    <row r="846" spans="2:7">
      <c r="B846" s="245"/>
      <c r="C846" s="245"/>
      <c r="D846" s="245"/>
      <c r="E846" s="245"/>
      <c r="F846" s="245"/>
      <c r="G846" s="246"/>
    </row>
    <row r="847" spans="2:7">
      <c r="B847" s="245"/>
      <c r="C847" s="245"/>
      <c r="D847" s="245"/>
      <c r="E847" s="245"/>
      <c r="F847" s="245"/>
      <c r="G847" s="246"/>
    </row>
    <row r="848" spans="2:7">
      <c r="B848" s="245"/>
      <c r="C848" s="245"/>
      <c r="D848" s="245"/>
      <c r="E848" s="245"/>
      <c r="F848" s="245"/>
      <c r="G848" s="246"/>
    </row>
    <row r="849" spans="2:7">
      <c r="B849" s="245"/>
      <c r="C849" s="245"/>
      <c r="D849" s="245"/>
      <c r="E849" s="245"/>
      <c r="F849" s="245"/>
      <c r="G849" s="246"/>
    </row>
    <row r="850" spans="2:7">
      <c r="B850" s="245"/>
      <c r="C850" s="245"/>
      <c r="D850" s="245"/>
      <c r="E850" s="245"/>
      <c r="F850" s="245"/>
      <c r="G850" s="246"/>
    </row>
    <row r="851" spans="2:7">
      <c r="B851" s="245"/>
      <c r="C851" s="245"/>
      <c r="D851" s="245"/>
      <c r="E851" s="245"/>
      <c r="F851" s="245"/>
      <c r="G851" s="246"/>
    </row>
    <row r="852" spans="2:7">
      <c r="B852" s="245"/>
      <c r="C852" s="245"/>
      <c r="D852" s="245"/>
      <c r="E852" s="245"/>
      <c r="F852" s="245"/>
      <c r="G852" s="246"/>
    </row>
    <row r="853" spans="2:7">
      <c r="B853" s="245"/>
      <c r="C853" s="245"/>
      <c r="D853" s="245"/>
      <c r="E853" s="245"/>
      <c r="F853" s="245"/>
      <c r="G853" s="246"/>
    </row>
    <row r="854" spans="2:7">
      <c r="B854" s="245"/>
      <c r="C854" s="245"/>
      <c r="D854" s="245"/>
      <c r="E854" s="245"/>
      <c r="F854" s="245"/>
      <c r="G854" s="246"/>
    </row>
    <row r="855" spans="2:7">
      <c r="B855" s="245"/>
      <c r="C855" s="245"/>
      <c r="D855" s="245"/>
      <c r="E855" s="245"/>
      <c r="F855" s="245"/>
      <c r="G855" s="246"/>
    </row>
    <row r="856" spans="2:7">
      <c r="B856" s="245"/>
      <c r="C856" s="245"/>
      <c r="D856" s="245"/>
      <c r="E856" s="245"/>
      <c r="F856" s="245"/>
      <c r="G856" s="246"/>
    </row>
    <row r="857" spans="2:7">
      <c r="B857" s="245"/>
      <c r="C857" s="245"/>
      <c r="D857" s="245"/>
      <c r="E857" s="245"/>
      <c r="F857" s="245"/>
      <c r="G857" s="246"/>
    </row>
    <row r="858" spans="2:7">
      <c r="B858" s="245"/>
      <c r="C858" s="245"/>
      <c r="D858" s="245"/>
      <c r="E858" s="245"/>
      <c r="F858" s="245"/>
      <c r="G858" s="246"/>
    </row>
    <row r="859" spans="2:7">
      <c r="B859" s="245"/>
      <c r="C859" s="245"/>
      <c r="D859" s="245"/>
      <c r="E859" s="245"/>
      <c r="F859" s="245"/>
      <c r="G859" s="246"/>
    </row>
    <row r="860" spans="2:7">
      <c r="B860" s="245"/>
      <c r="C860" s="245"/>
      <c r="D860" s="245"/>
      <c r="E860" s="245"/>
      <c r="F860" s="245"/>
      <c r="G860" s="246"/>
    </row>
    <row r="861" spans="2:7">
      <c r="B861" s="245"/>
      <c r="C861" s="245"/>
      <c r="D861" s="245"/>
      <c r="E861" s="245"/>
      <c r="F861" s="245"/>
      <c r="G861" s="246"/>
    </row>
    <row r="862" spans="2:7">
      <c r="B862" s="245"/>
      <c r="C862" s="245"/>
      <c r="D862" s="245"/>
      <c r="E862" s="245"/>
      <c r="F862" s="245"/>
      <c r="G862" s="246"/>
    </row>
    <row r="863" spans="2:7">
      <c r="B863" s="245"/>
      <c r="C863" s="245"/>
      <c r="D863" s="245"/>
      <c r="E863" s="245"/>
      <c r="F863" s="245"/>
      <c r="G863" s="246"/>
    </row>
    <row r="864" spans="2:7">
      <c r="B864" s="245"/>
      <c r="C864" s="245"/>
      <c r="D864" s="245"/>
      <c r="E864" s="245"/>
      <c r="F864" s="245"/>
      <c r="G864" s="246"/>
    </row>
    <row r="865" spans="2:7">
      <c r="B865" s="245"/>
      <c r="C865" s="245"/>
      <c r="D865" s="245"/>
      <c r="E865" s="245"/>
      <c r="F865" s="245"/>
      <c r="G865" s="246"/>
    </row>
    <row r="866" spans="2:7">
      <c r="B866" s="245"/>
      <c r="C866" s="245"/>
      <c r="D866" s="245"/>
      <c r="E866" s="245"/>
      <c r="F866" s="245"/>
      <c r="G866" s="246"/>
    </row>
    <row r="867" spans="2:7">
      <c r="B867" s="245"/>
      <c r="C867" s="245"/>
      <c r="D867" s="245"/>
      <c r="E867" s="245"/>
      <c r="F867" s="245"/>
      <c r="G867" s="246"/>
    </row>
    <row r="868" spans="2:7">
      <c r="B868" s="245"/>
      <c r="C868" s="245"/>
      <c r="D868" s="245"/>
      <c r="E868" s="245"/>
      <c r="F868" s="245"/>
      <c r="G868" s="246"/>
    </row>
    <row r="869" spans="2:7">
      <c r="B869" s="245"/>
      <c r="C869" s="245"/>
      <c r="D869" s="245"/>
      <c r="E869" s="245"/>
      <c r="F869" s="245"/>
      <c r="G869" s="246"/>
    </row>
    <row r="870" spans="2:7">
      <c r="B870" s="245"/>
      <c r="C870" s="245"/>
      <c r="D870" s="245"/>
      <c r="E870" s="245"/>
      <c r="F870" s="245"/>
      <c r="G870" s="246"/>
    </row>
    <row r="871" spans="2:7">
      <c r="B871" s="245"/>
      <c r="C871" s="245"/>
      <c r="D871" s="245"/>
      <c r="E871" s="245"/>
      <c r="F871" s="245"/>
      <c r="G871" s="246"/>
    </row>
    <row r="872" spans="2:7">
      <c r="B872" s="245"/>
      <c r="C872" s="245"/>
      <c r="D872" s="245"/>
      <c r="E872" s="245"/>
      <c r="F872" s="245"/>
      <c r="G872" s="246"/>
    </row>
    <row r="873" spans="2:7">
      <c r="B873" s="245"/>
      <c r="C873" s="245"/>
      <c r="D873" s="245"/>
      <c r="E873" s="245"/>
      <c r="F873" s="245"/>
      <c r="G873" s="246"/>
    </row>
    <row r="874" spans="2:7">
      <c r="B874" s="245"/>
      <c r="C874" s="245"/>
      <c r="D874" s="245"/>
      <c r="E874" s="245"/>
      <c r="F874" s="245"/>
      <c r="G874" s="246"/>
    </row>
    <row r="875" spans="2:7">
      <c r="B875" s="245"/>
      <c r="C875" s="245"/>
      <c r="D875" s="245"/>
      <c r="E875" s="245"/>
      <c r="F875" s="245"/>
      <c r="G875" s="246"/>
    </row>
    <row r="876" spans="2:7">
      <c r="B876" s="245"/>
      <c r="C876" s="245"/>
      <c r="D876" s="245"/>
      <c r="E876" s="245"/>
      <c r="F876" s="245"/>
      <c r="G876" s="246"/>
    </row>
    <row r="877" spans="2:7">
      <c r="B877" s="245"/>
      <c r="C877" s="245"/>
      <c r="D877" s="245"/>
      <c r="E877" s="245"/>
      <c r="F877" s="245"/>
      <c r="G877" s="246"/>
    </row>
    <row r="878" spans="2:7">
      <c r="B878" s="245"/>
      <c r="C878" s="245"/>
      <c r="D878" s="245"/>
      <c r="E878" s="245"/>
      <c r="F878" s="245"/>
      <c r="G878" s="246"/>
    </row>
    <row r="879" spans="2:7">
      <c r="B879" s="245"/>
      <c r="C879" s="245"/>
      <c r="D879" s="245"/>
      <c r="E879" s="245"/>
      <c r="F879" s="245"/>
      <c r="G879" s="246"/>
    </row>
    <row r="880" spans="2:7">
      <c r="B880" s="245"/>
      <c r="C880" s="245"/>
      <c r="D880" s="245"/>
      <c r="E880" s="245"/>
      <c r="F880" s="245"/>
      <c r="G880" s="246"/>
    </row>
    <row r="881" spans="2:7">
      <c r="B881" s="245"/>
      <c r="C881" s="245"/>
      <c r="D881" s="245"/>
      <c r="E881" s="245"/>
      <c r="F881" s="245"/>
      <c r="G881" s="246"/>
    </row>
    <row r="882" spans="2:7">
      <c r="B882" s="245"/>
      <c r="C882" s="245"/>
      <c r="D882" s="245"/>
      <c r="E882" s="245"/>
      <c r="F882" s="245"/>
      <c r="G882" s="246"/>
    </row>
    <row r="883" spans="2:7">
      <c r="B883" s="245"/>
      <c r="C883" s="245"/>
      <c r="D883" s="245"/>
      <c r="E883" s="245"/>
      <c r="F883" s="245"/>
      <c r="G883" s="246"/>
    </row>
    <row r="884" spans="2:7">
      <c r="B884" s="245"/>
      <c r="C884" s="245"/>
      <c r="D884" s="245"/>
      <c r="E884" s="245"/>
      <c r="F884" s="245"/>
      <c r="G884" s="246"/>
    </row>
    <row r="885" spans="2:7">
      <c r="B885" s="245"/>
      <c r="C885" s="245"/>
      <c r="D885" s="245"/>
      <c r="E885" s="245"/>
      <c r="F885" s="245"/>
      <c r="G885" s="246"/>
    </row>
    <row r="886" spans="2:7">
      <c r="B886" s="245"/>
      <c r="C886" s="245"/>
      <c r="D886" s="245"/>
      <c r="E886" s="245"/>
      <c r="F886" s="245"/>
      <c r="G886" s="246"/>
    </row>
    <row r="887" spans="2:7">
      <c r="B887" s="245"/>
      <c r="C887" s="245"/>
      <c r="D887" s="245"/>
      <c r="E887" s="245"/>
      <c r="F887" s="245"/>
      <c r="G887" s="246"/>
    </row>
    <row r="888" spans="2:7">
      <c r="B888" s="245"/>
      <c r="C888" s="245"/>
      <c r="D888" s="245"/>
      <c r="E888" s="245"/>
      <c r="F888" s="245"/>
      <c r="G888" s="246"/>
    </row>
    <row r="889" spans="2:7">
      <c r="B889" s="245"/>
      <c r="C889" s="245"/>
      <c r="D889" s="245"/>
      <c r="E889" s="245"/>
      <c r="F889" s="245"/>
      <c r="G889" s="246"/>
    </row>
    <row r="890" spans="2:7">
      <c r="B890" s="245"/>
      <c r="C890" s="245"/>
      <c r="D890" s="245"/>
      <c r="E890" s="245"/>
      <c r="F890" s="245"/>
      <c r="G890" s="246"/>
    </row>
    <row r="891" spans="2:7">
      <c r="B891" s="245"/>
      <c r="C891" s="245"/>
      <c r="D891" s="245"/>
      <c r="E891" s="245"/>
      <c r="F891" s="245"/>
      <c r="G891" s="246"/>
    </row>
    <row r="892" spans="2:7">
      <c r="B892" s="245"/>
      <c r="C892" s="245"/>
      <c r="D892" s="245"/>
      <c r="E892" s="245"/>
      <c r="F892" s="245"/>
      <c r="G892" s="246"/>
    </row>
    <row r="893" spans="2:7">
      <c r="B893" s="245"/>
      <c r="C893" s="245"/>
      <c r="D893" s="245"/>
      <c r="E893" s="245"/>
      <c r="F893" s="245"/>
      <c r="G893" s="246"/>
    </row>
    <row r="894" spans="2:7">
      <c r="B894" s="245"/>
      <c r="C894" s="245"/>
      <c r="D894" s="245"/>
      <c r="E894" s="245"/>
      <c r="F894" s="245"/>
      <c r="G894" s="246"/>
    </row>
    <row r="895" spans="2:7">
      <c r="B895" s="245"/>
      <c r="C895" s="245"/>
      <c r="D895" s="245"/>
      <c r="E895" s="245"/>
      <c r="F895" s="245"/>
      <c r="G895" s="246"/>
    </row>
    <row r="896" spans="2:7">
      <c r="B896" s="245"/>
      <c r="C896" s="245"/>
      <c r="D896" s="245"/>
      <c r="E896" s="245"/>
      <c r="F896" s="245"/>
      <c r="G896" s="246"/>
    </row>
    <row r="897" spans="2:7">
      <c r="B897" s="245"/>
      <c r="C897" s="245"/>
      <c r="D897" s="245"/>
      <c r="E897" s="245"/>
      <c r="F897" s="245"/>
      <c r="G897" s="246"/>
    </row>
    <row r="898" spans="2:7">
      <c r="B898" s="245"/>
      <c r="C898" s="245"/>
      <c r="D898" s="245"/>
      <c r="E898" s="245"/>
      <c r="F898" s="245"/>
      <c r="G898" s="246"/>
    </row>
    <row r="899" spans="2:7">
      <c r="B899" s="245"/>
      <c r="C899" s="245"/>
      <c r="D899" s="245"/>
      <c r="E899" s="245"/>
      <c r="F899" s="245"/>
      <c r="G899" s="246"/>
    </row>
    <row r="900" spans="2:7">
      <c r="B900" s="245"/>
      <c r="C900" s="245"/>
      <c r="D900" s="245"/>
      <c r="E900" s="245"/>
      <c r="F900" s="245"/>
      <c r="G900" s="246"/>
    </row>
    <row r="901" spans="2:7">
      <c r="B901" s="245"/>
      <c r="C901" s="245"/>
      <c r="D901" s="245"/>
      <c r="E901" s="245"/>
      <c r="F901" s="245"/>
      <c r="G901" s="246"/>
    </row>
    <row r="902" spans="2:7">
      <c r="B902" s="245"/>
      <c r="C902" s="245"/>
      <c r="D902" s="245"/>
      <c r="E902" s="245"/>
      <c r="F902" s="245"/>
      <c r="G902" s="246"/>
    </row>
    <row r="903" spans="2:7">
      <c r="B903" s="245"/>
      <c r="C903" s="245"/>
      <c r="D903" s="245"/>
      <c r="E903" s="245"/>
      <c r="F903" s="245"/>
      <c r="G903" s="246"/>
    </row>
    <row r="904" spans="2:7">
      <c r="B904" s="245"/>
      <c r="C904" s="245"/>
      <c r="D904" s="245"/>
      <c r="E904" s="245"/>
      <c r="F904" s="245"/>
      <c r="G904" s="246"/>
    </row>
    <row r="905" spans="2:7">
      <c r="B905" s="245"/>
      <c r="C905" s="245"/>
      <c r="D905" s="245"/>
      <c r="E905" s="245"/>
      <c r="F905" s="245"/>
      <c r="G905" s="246"/>
    </row>
    <row r="906" spans="2:7">
      <c r="B906" s="245"/>
      <c r="C906" s="245"/>
      <c r="D906" s="245"/>
      <c r="E906" s="245"/>
      <c r="F906" s="245"/>
      <c r="G906" s="246"/>
    </row>
    <row r="907" spans="2:7">
      <c r="B907" s="245"/>
      <c r="C907" s="245"/>
      <c r="D907" s="245"/>
      <c r="E907" s="245"/>
      <c r="F907" s="245"/>
      <c r="G907" s="246"/>
    </row>
    <row r="908" spans="2:7">
      <c r="B908" s="245"/>
      <c r="C908" s="245"/>
      <c r="D908" s="245"/>
      <c r="E908" s="245"/>
      <c r="F908" s="245"/>
      <c r="G908" s="246"/>
    </row>
    <row r="909" spans="2:7">
      <c r="B909" s="245"/>
      <c r="C909" s="245"/>
      <c r="D909" s="245"/>
      <c r="E909" s="245"/>
      <c r="F909" s="245"/>
      <c r="G909" s="246"/>
    </row>
    <row r="910" spans="2:7">
      <c r="B910" s="245"/>
      <c r="C910" s="245"/>
      <c r="D910" s="245"/>
      <c r="E910" s="245"/>
      <c r="F910" s="245"/>
      <c r="G910" s="246"/>
    </row>
    <row r="911" spans="2:7">
      <c r="B911" s="245"/>
      <c r="C911" s="245"/>
      <c r="D911" s="245"/>
      <c r="E911" s="245"/>
      <c r="F911" s="245"/>
      <c r="G911" s="246"/>
    </row>
    <row r="912" spans="2:7">
      <c r="B912" s="245"/>
      <c r="C912" s="245"/>
      <c r="D912" s="245"/>
      <c r="E912" s="245"/>
      <c r="F912" s="245"/>
      <c r="G912" s="246"/>
    </row>
    <row r="913" spans="2:7">
      <c r="B913" s="245"/>
      <c r="C913" s="245"/>
      <c r="D913" s="245"/>
      <c r="E913" s="245"/>
      <c r="F913" s="245"/>
      <c r="G913" s="246"/>
    </row>
    <row r="914" spans="2:7">
      <c r="B914" s="245"/>
      <c r="C914" s="245"/>
      <c r="D914" s="245"/>
      <c r="E914" s="245"/>
      <c r="F914" s="245"/>
      <c r="G914" s="246"/>
    </row>
    <row r="915" spans="2:7">
      <c r="B915" s="245"/>
      <c r="C915" s="245"/>
      <c r="D915" s="245"/>
      <c r="E915" s="245"/>
      <c r="F915" s="245"/>
      <c r="G915" s="246"/>
    </row>
    <row r="916" spans="2:7">
      <c r="B916" s="245"/>
      <c r="C916" s="245"/>
      <c r="D916" s="245"/>
      <c r="E916" s="245"/>
      <c r="F916" s="245"/>
      <c r="G916" s="246"/>
    </row>
    <row r="917" spans="2:7">
      <c r="B917" s="245"/>
      <c r="C917" s="245"/>
      <c r="D917" s="245"/>
      <c r="E917" s="245"/>
      <c r="F917" s="245"/>
      <c r="G917" s="246"/>
    </row>
    <row r="918" spans="2:7">
      <c r="B918" s="245"/>
      <c r="C918" s="245"/>
      <c r="D918" s="245"/>
      <c r="E918" s="245"/>
      <c r="F918" s="245"/>
      <c r="G918" s="246"/>
    </row>
    <row r="919" spans="2:7">
      <c r="B919" s="245"/>
      <c r="C919" s="245"/>
      <c r="D919" s="245"/>
      <c r="E919" s="245"/>
      <c r="F919" s="245"/>
      <c r="G919" s="246"/>
    </row>
    <row r="920" spans="2:7">
      <c r="B920" s="245"/>
      <c r="C920" s="245"/>
      <c r="D920" s="245"/>
      <c r="E920" s="245"/>
      <c r="F920" s="245"/>
      <c r="G920" s="246"/>
    </row>
    <row r="921" spans="2:7">
      <c r="B921" s="245"/>
      <c r="C921" s="245"/>
      <c r="D921" s="245"/>
      <c r="E921" s="245"/>
      <c r="F921" s="245"/>
      <c r="G921" s="246"/>
    </row>
    <row r="922" spans="2:7">
      <c r="B922" s="245"/>
      <c r="C922" s="245"/>
      <c r="D922" s="245"/>
      <c r="E922" s="245"/>
      <c r="F922" s="245"/>
      <c r="G922" s="246"/>
    </row>
    <row r="923" spans="2:7">
      <c r="B923" s="245"/>
      <c r="C923" s="245"/>
      <c r="D923" s="245"/>
      <c r="E923" s="245"/>
      <c r="F923" s="245"/>
      <c r="G923" s="246"/>
    </row>
    <row r="924" spans="2:7">
      <c r="B924" s="245"/>
      <c r="C924" s="245"/>
      <c r="D924" s="245"/>
      <c r="E924" s="245"/>
      <c r="F924" s="245"/>
      <c r="G924" s="246"/>
    </row>
    <row r="925" spans="2:7">
      <c r="B925" s="245"/>
      <c r="C925" s="245"/>
      <c r="D925" s="245"/>
      <c r="E925" s="245"/>
      <c r="F925" s="245"/>
      <c r="G925" s="246"/>
    </row>
    <row r="926" spans="2:7">
      <c r="B926" s="245"/>
      <c r="C926" s="245"/>
      <c r="D926" s="245"/>
      <c r="E926" s="245"/>
      <c r="F926" s="245"/>
      <c r="G926" s="246"/>
    </row>
    <row r="927" spans="2:7">
      <c r="B927" s="245"/>
      <c r="C927" s="245"/>
      <c r="D927" s="245"/>
      <c r="E927" s="245"/>
      <c r="F927" s="245"/>
      <c r="G927" s="246"/>
    </row>
    <row r="928" spans="2:7">
      <c r="B928" s="245"/>
      <c r="C928" s="245"/>
      <c r="D928" s="245"/>
      <c r="E928" s="245"/>
      <c r="F928" s="245"/>
      <c r="G928" s="246"/>
    </row>
    <row r="929" spans="2:7">
      <c r="B929" s="245"/>
      <c r="C929" s="245"/>
      <c r="D929" s="245"/>
      <c r="E929" s="245"/>
      <c r="F929" s="245"/>
      <c r="G929" s="246"/>
    </row>
    <row r="930" spans="2:7">
      <c r="B930" s="245"/>
      <c r="C930" s="245"/>
      <c r="D930" s="245"/>
      <c r="E930" s="245"/>
      <c r="F930" s="245"/>
      <c r="G930" s="246"/>
    </row>
    <row r="931" spans="2:7">
      <c r="B931" s="245"/>
      <c r="C931" s="245"/>
      <c r="D931" s="245"/>
      <c r="E931" s="245"/>
      <c r="F931" s="245"/>
      <c r="G931" s="246"/>
    </row>
    <row r="932" spans="2:7">
      <c r="B932" s="245"/>
      <c r="C932" s="245"/>
      <c r="D932" s="245"/>
      <c r="E932" s="245"/>
      <c r="F932" s="245"/>
      <c r="G932" s="246"/>
    </row>
    <row r="933" spans="2:7">
      <c r="B933" s="245"/>
      <c r="C933" s="245"/>
      <c r="D933" s="245"/>
      <c r="E933" s="245"/>
      <c r="F933" s="245"/>
      <c r="G933" s="246"/>
    </row>
    <row r="934" spans="2:7">
      <c r="B934" s="245"/>
      <c r="C934" s="245"/>
      <c r="D934" s="245"/>
      <c r="E934" s="245"/>
      <c r="F934" s="245"/>
      <c r="G934" s="246"/>
    </row>
    <row r="935" spans="2:7">
      <c r="B935" s="245"/>
      <c r="C935" s="245"/>
      <c r="D935" s="245"/>
      <c r="E935" s="245"/>
      <c r="F935" s="245"/>
      <c r="G935" s="246"/>
    </row>
    <row r="936" spans="2:7">
      <c r="B936" s="245"/>
      <c r="C936" s="245"/>
      <c r="D936" s="245"/>
      <c r="E936" s="245"/>
      <c r="F936" s="245"/>
      <c r="G936" s="246"/>
    </row>
    <row r="937" spans="2:7">
      <c r="B937" s="245"/>
      <c r="C937" s="245"/>
      <c r="D937" s="245"/>
      <c r="E937" s="245"/>
      <c r="F937" s="245"/>
      <c r="G937" s="246"/>
    </row>
    <row r="938" spans="2:7">
      <c r="B938" s="245"/>
      <c r="C938" s="245"/>
      <c r="D938" s="245"/>
      <c r="E938" s="245"/>
      <c r="F938" s="245"/>
      <c r="G938" s="246"/>
    </row>
    <row r="939" spans="2:7">
      <c r="B939" s="245"/>
      <c r="C939" s="245"/>
      <c r="D939" s="245"/>
      <c r="E939" s="245"/>
      <c r="F939" s="245"/>
      <c r="G939" s="246"/>
    </row>
    <row r="940" spans="2:7">
      <c r="B940" s="245"/>
      <c r="C940" s="245"/>
      <c r="D940" s="245"/>
      <c r="E940" s="245"/>
      <c r="F940" s="245"/>
      <c r="G940" s="246"/>
    </row>
    <row r="941" spans="2:7">
      <c r="B941" s="245"/>
      <c r="C941" s="245"/>
      <c r="D941" s="245"/>
      <c r="E941" s="245"/>
      <c r="F941" s="245"/>
      <c r="G941" s="246"/>
    </row>
    <row r="942" spans="2:7">
      <c r="B942" s="245"/>
      <c r="C942" s="245"/>
      <c r="D942" s="245"/>
      <c r="E942" s="245"/>
      <c r="F942" s="245"/>
      <c r="G942" s="246"/>
    </row>
    <row r="943" spans="2:7">
      <c r="B943" s="245"/>
      <c r="C943" s="245"/>
      <c r="D943" s="245"/>
      <c r="E943" s="245"/>
      <c r="F943" s="245"/>
      <c r="G943" s="246"/>
    </row>
    <row r="944" spans="2:7">
      <c r="B944" s="245"/>
      <c r="C944" s="245"/>
      <c r="D944" s="245"/>
      <c r="E944" s="245"/>
      <c r="F944" s="245"/>
      <c r="G944" s="246"/>
    </row>
    <row r="945" spans="2:7">
      <c r="B945" s="245"/>
      <c r="C945" s="245"/>
      <c r="D945" s="245"/>
      <c r="E945" s="245"/>
      <c r="F945" s="245"/>
      <c r="G945" s="246"/>
    </row>
    <row r="946" spans="2:7">
      <c r="B946" s="245"/>
      <c r="C946" s="245"/>
      <c r="D946" s="245"/>
      <c r="E946" s="245"/>
      <c r="F946" s="245"/>
      <c r="G946" s="246"/>
    </row>
    <row r="947" spans="2:7">
      <c r="B947" s="245"/>
      <c r="C947" s="245"/>
      <c r="D947" s="245"/>
      <c r="E947" s="245"/>
      <c r="F947" s="245"/>
      <c r="G947" s="246"/>
    </row>
    <row r="948" spans="2:7">
      <c r="B948" s="245"/>
      <c r="C948" s="245"/>
      <c r="D948" s="245"/>
      <c r="E948" s="245"/>
      <c r="F948" s="245"/>
      <c r="G948" s="246"/>
    </row>
    <row r="949" spans="2:7">
      <c r="B949" s="245"/>
      <c r="C949" s="245"/>
      <c r="D949" s="245"/>
      <c r="E949" s="245"/>
      <c r="F949" s="245"/>
      <c r="G949" s="246"/>
    </row>
    <row r="950" spans="2:7">
      <c r="B950" s="245"/>
      <c r="C950" s="245"/>
      <c r="D950" s="245"/>
      <c r="E950" s="245"/>
      <c r="F950" s="245"/>
      <c r="G950" s="246"/>
    </row>
    <row r="951" spans="2:7">
      <c r="B951" s="245"/>
      <c r="C951" s="245"/>
      <c r="D951" s="245"/>
      <c r="E951" s="245"/>
      <c r="F951" s="245"/>
      <c r="G951" s="246"/>
    </row>
    <row r="952" spans="2:7">
      <c r="B952" s="245"/>
      <c r="C952" s="245"/>
      <c r="D952" s="245"/>
      <c r="E952" s="245"/>
      <c r="F952" s="245"/>
      <c r="G952" s="246"/>
    </row>
    <row r="953" spans="2:7">
      <c r="B953" s="245"/>
      <c r="C953" s="245"/>
      <c r="D953" s="245"/>
      <c r="E953" s="245"/>
      <c r="F953" s="245"/>
      <c r="G953" s="246"/>
    </row>
    <row r="954" spans="2:7">
      <c r="B954" s="245"/>
      <c r="C954" s="245"/>
      <c r="D954" s="245"/>
      <c r="E954" s="245"/>
      <c r="F954" s="245"/>
      <c r="G954" s="246"/>
    </row>
    <row r="955" spans="2:7">
      <c r="B955" s="245"/>
      <c r="C955" s="245"/>
      <c r="D955" s="245"/>
      <c r="E955" s="245"/>
      <c r="F955" s="245"/>
      <c r="G955" s="246"/>
    </row>
    <row r="956" spans="2:7">
      <c r="B956" s="245"/>
      <c r="C956" s="245"/>
      <c r="D956" s="245"/>
      <c r="E956" s="245"/>
      <c r="F956" s="245"/>
      <c r="G956" s="246"/>
    </row>
    <row r="957" spans="2:7">
      <c r="B957" s="245"/>
      <c r="C957" s="245"/>
      <c r="D957" s="245"/>
      <c r="E957" s="245"/>
      <c r="F957" s="245"/>
      <c r="G957" s="246"/>
    </row>
    <row r="958" spans="2:7">
      <c r="B958" s="245"/>
      <c r="C958" s="245"/>
      <c r="D958" s="245"/>
      <c r="E958" s="245"/>
      <c r="F958" s="245"/>
      <c r="G958" s="246"/>
    </row>
    <row r="959" spans="2:7">
      <c r="B959" s="245"/>
      <c r="C959" s="245"/>
      <c r="D959" s="245"/>
      <c r="E959" s="245"/>
      <c r="F959" s="245"/>
      <c r="G959" s="246"/>
    </row>
    <row r="960" spans="2:7">
      <c r="B960" s="245"/>
      <c r="C960" s="245"/>
      <c r="D960" s="245"/>
      <c r="E960" s="245"/>
      <c r="F960" s="245"/>
      <c r="G960" s="246"/>
    </row>
    <row r="961" spans="2:7">
      <c r="B961" s="245"/>
      <c r="C961" s="245"/>
      <c r="D961" s="245"/>
      <c r="E961" s="245"/>
      <c r="F961" s="245"/>
      <c r="G961" s="246"/>
    </row>
    <row r="962" spans="2:7">
      <c r="B962" s="245"/>
      <c r="C962" s="245"/>
      <c r="D962" s="245"/>
      <c r="E962" s="245"/>
      <c r="F962" s="245"/>
      <c r="G962" s="246"/>
    </row>
    <row r="963" spans="2:7">
      <c r="B963" s="245"/>
      <c r="C963" s="245"/>
      <c r="D963" s="245"/>
      <c r="E963" s="245"/>
      <c r="F963" s="245"/>
      <c r="G963" s="246"/>
    </row>
    <row r="964" spans="2:7">
      <c r="B964" s="245"/>
      <c r="C964" s="245"/>
      <c r="D964" s="245"/>
      <c r="E964" s="245"/>
      <c r="F964" s="245"/>
      <c r="G964" s="246"/>
    </row>
    <row r="965" spans="2:7">
      <c r="B965" s="245"/>
      <c r="C965" s="245"/>
      <c r="D965" s="245"/>
      <c r="E965" s="245"/>
      <c r="F965" s="245"/>
      <c r="G965" s="246"/>
    </row>
    <row r="966" spans="2:7">
      <c r="B966" s="245"/>
      <c r="C966" s="245"/>
      <c r="D966" s="245"/>
      <c r="E966" s="245"/>
      <c r="F966" s="245"/>
      <c r="G966" s="246"/>
    </row>
    <row r="967" spans="2:7">
      <c r="B967" s="245"/>
      <c r="C967" s="245"/>
      <c r="D967" s="245"/>
      <c r="E967" s="245"/>
      <c r="F967" s="245"/>
      <c r="G967" s="246"/>
    </row>
    <row r="968" spans="2:7">
      <c r="B968" s="245"/>
      <c r="C968" s="245"/>
      <c r="D968" s="245"/>
      <c r="E968" s="245"/>
      <c r="F968" s="245"/>
      <c r="G968" s="246"/>
    </row>
    <row r="969" spans="2:7">
      <c r="B969" s="245"/>
      <c r="C969" s="245"/>
      <c r="D969" s="245"/>
      <c r="E969" s="245"/>
      <c r="F969" s="245"/>
      <c r="G969" s="246"/>
    </row>
    <row r="970" spans="2:7">
      <c r="B970" s="245"/>
      <c r="C970" s="245"/>
      <c r="D970" s="245"/>
      <c r="E970" s="245"/>
      <c r="F970" s="245"/>
      <c r="G970" s="246"/>
    </row>
    <row r="971" spans="2:7">
      <c r="B971" s="245"/>
      <c r="C971" s="245"/>
      <c r="D971" s="245"/>
      <c r="E971" s="245"/>
      <c r="F971" s="245"/>
      <c r="G971" s="246"/>
    </row>
    <row r="972" spans="2:7">
      <c r="B972" s="245"/>
      <c r="C972" s="245"/>
      <c r="D972" s="245"/>
      <c r="E972" s="245"/>
      <c r="F972" s="245"/>
      <c r="G972" s="246"/>
    </row>
    <row r="973" spans="2:7">
      <c r="B973" s="245"/>
      <c r="C973" s="245"/>
      <c r="D973" s="245"/>
      <c r="E973" s="245"/>
      <c r="F973" s="245"/>
      <c r="G973" s="246"/>
    </row>
    <row r="974" spans="2:7">
      <c r="B974" s="245"/>
      <c r="C974" s="245"/>
      <c r="D974" s="245"/>
      <c r="E974" s="245"/>
      <c r="F974" s="245"/>
      <c r="G974" s="246"/>
    </row>
    <row r="975" spans="2:7">
      <c r="B975" s="245"/>
      <c r="C975" s="245"/>
      <c r="D975" s="245"/>
      <c r="E975" s="245"/>
      <c r="F975" s="245"/>
      <c r="G975" s="246"/>
    </row>
    <row r="976" spans="2:7">
      <c r="B976" s="245"/>
      <c r="C976" s="245"/>
      <c r="D976" s="245"/>
      <c r="E976" s="245"/>
      <c r="F976" s="245"/>
      <c r="G976" s="246"/>
    </row>
    <row r="977" spans="2:7">
      <c r="B977" s="245"/>
      <c r="C977" s="245"/>
      <c r="D977" s="245"/>
      <c r="E977" s="245"/>
      <c r="F977" s="245"/>
      <c r="G977" s="246"/>
    </row>
    <row r="978" spans="2:7">
      <c r="B978" s="245"/>
      <c r="C978" s="245"/>
      <c r="D978" s="245"/>
      <c r="E978" s="245"/>
      <c r="F978" s="245"/>
      <c r="G978" s="246"/>
    </row>
    <row r="979" spans="2:7">
      <c r="B979" s="245"/>
      <c r="C979" s="245"/>
      <c r="D979" s="245"/>
      <c r="E979" s="245"/>
      <c r="F979" s="245"/>
      <c r="G979" s="246"/>
    </row>
    <row r="980" spans="2:7">
      <c r="B980" s="245"/>
      <c r="C980" s="245"/>
      <c r="D980" s="245"/>
      <c r="E980" s="245"/>
      <c r="F980" s="245"/>
      <c r="G980" s="246"/>
    </row>
    <row r="981" spans="2:7">
      <c r="B981" s="245"/>
      <c r="C981" s="245"/>
      <c r="D981" s="245"/>
      <c r="E981" s="245"/>
      <c r="F981" s="245"/>
      <c r="G981" s="246"/>
    </row>
    <row r="982" spans="2:7">
      <c r="B982" s="245"/>
      <c r="C982" s="245"/>
      <c r="D982" s="245"/>
      <c r="E982" s="245"/>
      <c r="F982" s="245"/>
      <c r="G982" s="246"/>
    </row>
    <row r="983" spans="2:7">
      <c r="B983" s="245"/>
      <c r="C983" s="245"/>
      <c r="D983" s="245"/>
      <c r="E983" s="245"/>
      <c r="F983" s="245"/>
      <c r="G983" s="246"/>
    </row>
    <row r="984" spans="2:7">
      <c r="B984" s="245"/>
      <c r="C984" s="245"/>
      <c r="D984" s="245"/>
      <c r="E984" s="245"/>
      <c r="F984" s="245"/>
      <c r="G984" s="246"/>
    </row>
    <row r="985" spans="2:7">
      <c r="B985" s="245"/>
      <c r="C985" s="245"/>
      <c r="D985" s="245"/>
      <c r="E985" s="245"/>
      <c r="F985" s="245"/>
      <c r="G985" s="246"/>
    </row>
    <row r="986" spans="2:7">
      <c r="B986" s="245"/>
      <c r="C986" s="245"/>
      <c r="D986" s="245"/>
      <c r="E986" s="245"/>
      <c r="F986" s="245"/>
      <c r="G986" s="246"/>
    </row>
    <row r="987" spans="2:7">
      <c r="B987" s="245"/>
      <c r="C987" s="245"/>
      <c r="D987" s="245"/>
      <c r="E987" s="245"/>
      <c r="F987" s="245"/>
      <c r="G987" s="246"/>
    </row>
    <row r="988" spans="2:7">
      <c r="B988" s="245"/>
      <c r="C988" s="245"/>
      <c r="D988" s="245"/>
      <c r="E988" s="245"/>
      <c r="F988" s="245"/>
      <c r="G988" s="246"/>
    </row>
    <row r="989" spans="2:7">
      <c r="B989" s="245"/>
      <c r="C989" s="245"/>
      <c r="D989" s="245"/>
      <c r="E989" s="245"/>
      <c r="F989" s="245"/>
      <c r="G989" s="246"/>
    </row>
    <row r="990" spans="2:7">
      <c r="B990" s="245"/>
      <c r="C990" s="245"/>
      <c r="D990" s="245"/>
      <c r="E990" s="245"/>
      <c r="F990" s="245"/>
      <c r="G990" s="246"/>
    </row>
  </sheetData>
  <mergeCells count="1">
    <mergeCell ref="B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workbookViewId="0">
      <selection activeCell="C57" sqref="C57"/>
    </sheetView>
  </sheetViews>
  <sheetFormatPr defaultRowHeight="12.75"/>
  <cols>
    <col min="2" max="2" width="11.85546875" customWidth="1"/>
  </cols>
  <sheetData>
    <row r="3" spans="2:4">
      <c r="C3" t="str">
        <f>СТАТИСТИКА!X5</f>
        <v>План*</v>
      </c>
      <c r="D3" t="str">
        <f>СТАТИСТИКА!Y5</f>
        <v>Факт</v>
      </c>
    </row>
    <row r="4" spans="2:4">
      <c r="B4" s="158" t="str">
        <f>СТАТИСТИКА!X4</f>
        <v>Количество показов</v>
      </c>
      <c r="C4" s="158" t="e">
        <f>СТАТИСТИКА!#REF!</f>
        <v>#REF!</v>
      </c>
      <c r="D4" s="158" t="e">
        <f>СТАТИСТИКА!#REF!</f>
        <v>#REF!</v>
      </c>
    </row>
    <row r="5" spans="2:4">
      <c r="B5" s="158" t="str">
        <f>СТАТИСТИКА!AD4</f>
        <v xml:space="preserve">Охват </v>
      </c>
      <c r="C5" s="158" t="e">
        <f>СТАТИСТИКА!#REF!</f>
        <v>#REF!</v>
      </c>
      <c r="D5" s="158" t="e">
        <f>СТАТИСТИКА!#REF!</f>
        <v>#REF!</v>
      </c>
    </row>
    <row r="6" spans="2:4">
      <c r="B6" s="158" t="str">
        <f>СТАТИСТИКА!AJ4</f>
        <v>Количество просмотров</v>
      </c>
      <c r="C6" s="158" t="e">
        <f>СТАТИСТИКА!#REF!</f>
        <v>#REF!</v>
      </c>
      <c r="D6" s="158" t="e">
        <f>СТАТИСТИКА!#REF!</f>
        <v>#REF!</v>
      </c>
    </row>
    <row r="8" spans="2:4">
      <c r="B8" s="158"/>
    </row>
    <row r="9" spans="2:4">
      <c r="B9" s="158"/>
    </row>
    <row r="10" spans="2:4">
      <c r="C10" t="str">
        <f>C3</f>
        <v>План*</v>
      </c>
      <c r="D10" t="str">
        <f>D3</f>
        <v>Факт</v>
      </c>
    </row>
    <row r="11" spans="2:4">
      <c r="B11" s="158" t="str">
        <f>СТАТИСТИКА!AP4</f>
        <v>Количество кликов</v>
      </c>
      <c r="C11" s="158" t="e">
        <f>СТАТИСТИКА!#REF!</f>
        <v>#REF!</v>
      </c>
      <c r="D11" s="158" t="e">
        <f>СТАТИСТИКА!#REF!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B1:C18"/>
  <sheetViews>
    <sheetView showGridLines="0" workbookViewId="0">
      <selection activeCell="C14" sqref="C14"/>
    </sheetView>
  </sheetViews>
  <sheetFormatPr defaultRowHeight="15"/>
  <cols>
    <col min="1" max="1" width="3" style="9" customWidth="1"/>
    <col min="2" max="2" width="45.140625" style="9" bestFit="1" customWidth="1"/>
    <col min="3" max="3" width="50" style="9" bestFit="1" customWidth="1"/>
    <col min="4" max="16384" width="9.140625" style="9"/>
  </cols>
  <sheetData>
    <row r="1" spans="2:3" ht="30">
      <c r="C1" s="10" t="s">
        <v>76</v>
      </c>
    </row>
    <row r="4" spans="2:3">
      <c r="B4" s="11" t="s">
        <v>77</v>
      </c>
    </row>
    <row r="5" spans="2:3">
      <c r="B5" s="12" t="s">
        <v>78</v>
      </c>
      <c r="C5" s="12" t="s">
        <v>79</v>
      </c>
    </row>
    <row r="6" spans="2:3" ht="230.25">
      <c r="B6" s="13" t="s">
        <v>76</v>
      </c>
      <c r="C6" s="14" t="s">
        <v>80</v>
      </c>
    </row>
    <row r="7" spans="2:3">
      <c r="B7" s="13" t="s">
        <v>81</v>
      </c>
      <c r="C7" s="14" t="s">
        <v>82</v>
      </c>
    </row>
    <row r="8" spans="2:3" ht="90">
      <c r="B8" s="13" t="s">
        <v>83</v>
      </c>
      <c r="C8" s="14" t="s">
        <v>84</v>
      </c>
    </row>
    <row r="9" spans="2:3" ht="26.25">
      <c r="B9" s="13" t="s">
        <v>85</v>
      </c>
      <c r="C9" s="14" t="s">
        <v>86</v>
      </c>
    </row>
    <row r="10" spans="2:3" ht="51.75">
      <c r="B10" s="13" t="s">
        <v>87</v>
      </c>
      <c r="C10" s="14" t="s">
        <v>88</v>
      </c>
    </row>
    <row r="12" spans="2:3">
      <c r="B12" s="11" t="s">
        <v>89</v>
      </c>
    </row>
    <row r="13" spans="2:3">
      <c r="B13" s="12" t="s">
        <v>78</v>
      </c>
      <c r="C13" s="12" t="s">
        <v>79</v>
      </c>
    </row>
    <row r="14" spans="2:3" ht="230.25">
      <c r="B14" s="13" t="s">
        <v>76</v>
      </c>
      <c r="C14" s="14" t="s">
        <v>80</v>
      </c>
    </row>
    <row r="15" spans="2:3">
      <c r="B15" s="13" t="s">
        <v>81</v>
      </c>
      <c r="C15" s="14" t="s">
        <v>82</v>
      </c>
    </row>
    <row r="16" spans="2:3" ht="90">
      <c r="B16" s="13" t="s">
        <v>83</v>
      </c>
      <c r="C16" s="14" t="s">
        <v>84</v>
      </c>
    </row>
    <row r="17" spans="2:3" ht="26.25">
      <c r="B17" s="13" t="s">
        <v>85</v>
      </c>
      <c r="C17" s="14" t="s">
        <v>86</v>
      </c>
    </row>
    <row r="18" spans="2:3" ht="39">
      <c r="B18" s="13" t="s">
        <v>87</v>
      </c>
      <c r="C18" s="14" t="s">
        <v>90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5"/>
  <sheetViews>
    <sheetView topLeftCell="B1" workbookViewId="0">
      <selection activeCell="C12" sqref="C12"/>
    </sheetView>
  </sheetViews>
  <sheetFormatPr defaultRowHeight="12.75"/>
  <cols>
    <col min="1" max="1" width="9.140625" style="2"/>
    <col min="2" max="2" width="20.140625" style="2" customWidth="1"/>
    <col min="3" max="3" width="120.5703125" style="2" bestFit="1" customWidth="1"/>
    <col min="4" max="4" width="10.140625" style="2" bestFit="1" customWidth="1"/>
    <col min="5" max="5" width="10.140625" style="2" hidden="1" customWidth="1"/>
    <col min="6" max="16384" width="9.140625" style="2"/>
  </cols>
  <sheetData>
    <row r="5" spans="2:5">
      <c r="C5" s="160" t="s">
        <v>104</v>
      </c>
      <c r="D5" s="1">
        <v>44308</v>
      </c>
      <c r="E5" s="1"/>
    </row>
    <row r="7" spans="2:5">
      <c r="B7" s="161" t="s">
        <v>105</v>
      </c>
      <c r="C7" s="162" t="s">
        <v>106</v>
      </c>
      <c r="D7" s="161" t="s">
        <v>107</v>
      </c>
      <c r="E7" s="163" t="s">
        <v>108</v>
      </c>
    </row>
    <row r="8" spans="2:5">
      <c r="B8" s="164">
        <v>1</v>
      </c>
      <c r="C8" s="165" t="s">
        <v>109</v>
      </c>
      <c r="D8" s="166">
        <f>$D$5-3</f>
        <v>44305</v>
      </c>
      <c r="E8" s="167"/>
    </row>
    <row r="9" spans="2:5" ht="25.5">
      <c r="B9" s="164">
        <v>2</v>
      </c>
      <c r="C9" s="168" t="s">
        <v>110</v>
      </c>
      <c r="D9" s="166">
        <f>$D$5-3</f>
        <v>44305</v>
      </c>
      <c r="E9" s="167"/>
    </row>
    <row r="10" spans="2:5" ht="25.5">
      <c r="B10" s="164">
        <v>3</v>
      </c>
      <c r="C10" s="168" t="s">
        <v>111</v>
      </c>
      <c r="D10" s="166">
        <f>$D$5-3</f>
        <v>44305</v>
      </c>
      <c r="E10" s="167"/>
    </row>
    <row r="11" spans="2:5">
      <c r="B11" s="161" t="s">
        <v>112</v>
      </c>
      <c r="C11" s="168"/>
      <c r="D11" s="166"/>
      <c r="E11" s="167"/>
    </row>
    <row r="12" spans="2:5" ht="25.5">
      <c r="B12" s="164">
        <f>B10+1</f>
        <v>4</v>
      </c>
      <c r="C12" s="168" t="s">
        <v>266</v>
      </c>
      <c r="D12" s="166">
        <f>D5-10</f>
        <v>44298</v>
      </c>
      <c r="E12" s="167"/>
    </row>
    <row r="13" spans="2:5" ht="38.25">
      <c r="B13" s="164">
        <f>B12+1</f>
        <v>5</v>
      </c>
      <c r="C13" s="168" t="s">
        <v>113</v>
      </c>
      <c r="D13" s="166">
        <f>$D$5-3</f>
        <v>44305</v>
      </c>
      <c r="E13" s="167"/>
    </row>
    <row r="14" spans="2:5">
      <c r="B14" s="164">
        <f t="shared" ref="B14:B15" si="0">B13+1</f>
        <v>6</v>
      </c>
      <c r="C14" s="165" t="s">
        <v>114</v>
      </c>
      <c r="D14" s="166">
        <f>$D$5-3</f>
        <v>44305</v>
      </c>
      <c r="E14" s="167"/>
    </row>
    <row r="15" spans="2:5" ht="38.25">
      <c r="B15" s="164">
        <f t="shared" si="0"/>
        <v>7</v>
      </c>
      <c r="C15" s="168" t="s">
        <v>115</v>
      </c>
      <c r="D15" s="166">
        <f>$D$5-3</f>
        <v>44305</v>
      </c>
      <c r="E15" s="167"/>
    </row>
    <row r="16" spans="2:5">
      <c r="B16" s="252" t="s">
        <v>264</v>
      </c>
      <c r="C16" s="169"/>
      <c r="D16" s="166"/>
      <c r="E16" s="167"/>
    </row>
    <row r="17" spans="2:7" ht="38.25">
      <c r="B17" s="164">
        <f>B15+1</f>
        <v>8</v>
      </c>
      <c r="C17" s="253" t="s">
        <v>265</v>
      </c>
      <c r="D17" s="166">
        <f>D5-3</f>
        <v>44305</v>
      </c>
      <c r="E17" s="167"/>
    </row>
    <row r="18" spans="2:7">
      <c r="B18" s="164">
        <f>B17+1</f>
        <v>9</v>
      </c>
      <c r="C18" s="254" t="s">
        <v>213</v>
      </c>
      <c r="D18" s="166">
        <f>D5-2</f>
        <v>44306</v>
      </c>
      <c r="E18" s="167"/>
    </row>
    <row r="19" spans="2:7">
      <c r="B19" s="164">
        <f t="shared" ref="B19:B21" si="1">B18+1</f>
        <v>10</v>
      </c>
      <c r="C19" s="254" t="s">
        <v>262</v>
      </c>
      <c r="D19" s="276">
        <f>D5-2</f>
        <v>44306</v>
      </c>
      <c r="E19" s="167"/>
    </row>
    <row r="20" spans="2:7">
      <c r="B20" s="164">
        <f t="shared" si="1"/>
        <v>11</v>
      </c>
      <c r="C20" s="255" t="s">
        <v>214</v>
      </c>
      <c r="D20" s="166">
        <f>D5-2</f>
        <v>44306</v>
      </c>
      <c r="E20" s="167"/>
    </row>
    <row r="21" spans="2:7">
      <c r="B21" s="164">
        <f t="shared" si="1"/>
        <v>12</v>
      </c>
      <c r="C21" s="256" t="s">
        <v>215</v>
      </c>
      <c r="D21" s="166">
        <f>D5-2</f>
        <v>44306</v>
      </c>
      <c r="E21" s="167"/>
    </row>
    <row r="22" spans="2:7">
      <c r="B22" s="171"/>
      <c r="C22" s="172"/>
      <c r="D22" s="173"/>
      <c r="G22" s="174"/>
    </row>
    <row r="23" spans="2:7">
      <c r="C23" s="175" t="s">
        <v>116</v>
      </c>
    </row>
    <row r="24" spans="2:7">
      <c r="C24" s="170" t="s">
        <v>117</v>
      </c>
    </row>
    <row r="25" spans="2:7">
      <c r="C25" s="170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СТАТИСТИКА</vt:lpstr>
      <vt:lpstr>МП old</vt:lpstr>
      <vt:lpstr>МП (25.05)</vt:lpstr>
      <vt:lpstr>МП (31.05)</vt:lpstr>
      <vt:lpstr>Segmento</vt:lpstr>
      <vt:lpstr>Таргетинги social</vt:lpstr>
      <vt:lpstr>Лист2</vt:lpstr>
      <vt:lpstr>Настройки</vt:lpstr>
      <vt:lpstr>Этапы запуска</vt:lpstr>
      <vt:lpstr>ТТ соц.сети</vt:lpstr>
      <vt:lpstr>Segmento отчет</vt:lpstr>
      <vt:lpstr>Изменения</vt:lpstr>
      <vt:lpstr>'МП (25.05)'!Область_печати</vt:lpstr>
      <vt:lpstr>'МП (31.05)'!Область_печати</vt:lpstr>
      <vt:lpstr>'МП old'!Область_печати</vt:lpstr>
      <vt:lpstr>СТАТИСТИКА!Область_печати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Sorokina</dc:creator>
  <cp:lastModifiedBy>Лидия Давыдова</cp:lastModifiedBy>
  <cp:lastPrinted>2014-02-26T12:43:57Z</cp:lastPrinted>
  <dcterms:created xsi:type="dcterms:W3CDTF">2010-11-15T12:38:32Z</dcterms:created>
  <dcterms:modified xsi:type="dcterms:W3CDTF">2021-08-22T14:14:06Z</dcterms:modified>
</cp:coreProperties>
</file>