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450" windowWidth="19200" windowHeight="993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AO63" i="1" l="1"/>
  <c r="AM63" i="1"/>
  <c r="AK63" i="1"/>
  <c r="AI63" i="1"/>
  <c r="AF63" i="1"/>
  <c r="AG63" i="1" s="1"/>
  <c r="Y63" i="1"/>
  <c r="AA63" i="1" s="1"/>
  <c r="R63" i="1"/>
  <c r="AM62" i="1"/>
  <c r="AI62" i="1"/>
  <c r="AO62" i="1" s="1"/>
  <c r="AG62" i="1"/>
  <c r="AF62" i="1"/>
  <c r="AA62" i="1"/>
  <c r="Y62" i="1"/>
  <c r="R62" i="1"/>
  <c r="AO61" i="1"/>
  <c r="AM61" i="1"/>
  <c r="AK61" i="1"/>
  <c r="AI61" i="1"/>
  <c r="AF61" i="1"/>
  <c r="AG61" i="1" s="1"/>
  <c r="Y61" i="1"/>
  <c r="AA61" i="1" s="1"/>
  <c r="R61" i="1"/>
  <c r="AM60" i="1"/>
  <c r="AI60" i="1"/>
  <c r="AO60" i="1" s="1"/>
  <c r="AG60" i="1"/>
  <c r="AF60" i="1"/>
  <c r="AA60" i="1"/>
  <c r="Y60" i="1"/>
  <c r="R60" i="1"/>
  <c r="AO59" i="1"/>
  <c r="AM59" i="1"/>
  <c r="AK59" i="1"/>
  <c r="AI59" i="1"/>
  <c r="AF59" i="1"/>
  <c r="AG59" i="1" s="1"/>
  <c r="Y59" i="1"/>
  <c r="AA59" i="1" s="1"/>
  <c r="R59" i="1"/>
  <c r="AM58" i="1"/>
  <c r="AI58" i="1"/>
  <c r="AO58" i="1" s="1"/>
  <c r="AG58" i="1"/>
  <c r="AF58" i="1"/>
  <c r="AA58" i="1"/>
  <c r="Y58" i="1"/>
  <c r="R58" i="1"/>
  <c r="AO57" i="1"/>
  <c r="AM57" i="1"/>
  <c r="AK57" i="1"/>
  <c r="AI57" i="1"/>
  <c r="AF57" i="1"/>
  <c r="AG57" i="1" s="1"/>
  <c r="Y57" i="1"/>
  <c r="AA57" i="1" s="1"/>
  <c r="R57" i="1"/>
  <c r="AM56" i="1"/>
  <c r="AI56" i="1"/>
  <c r="AO56" i="1" s="1"/>
  <c r="AG56" i="1"/>
  <c r="AF56" i="1"/>
  <c r="AA56" i="1"/>
  <c r="Y56" i="1"/>
  <c r="R56" i="1"/>
  <c r="AO55" i="1"/>
  <c r="AM55" i="1"/>
  <c r="AK55" i="1"/>
  <c r="AI55" i="1"/>
  <c r="AF55" i="1"/>
  <c r="AG55" i="1" s="1"/>
  <c r="Y55" i="1"/>
  <c r="AA55" i="1" s="1"/>
  <c r="R55" i="1"/>
  <c r="AM54" i="1"/>
  <c r="AI54" i="1" s="1"/>
  <c r="AG54" i="1"/>
  <c r="AF54" i="1"/>
  <c r="AA54" i="1"/>
  <c r="Y54" i="1"/>
  <c r="R54" i="1"/>
  <c r="AO53" i="1"/>
  <c r="AM53" i="1"/>
  <c r="AK53" i="1"/>
  <c r="AI53" i="1"/>
  <c r="AF53" i="1"/>
  <c r="AG53" i="1" s="1"/>
  <c r="AS53" i="1" s="1"/>
  <c r="Y53" i="1"/>
  <c r="AA53" i="1" s="1"/>
  <c r="R53" i="1"/>
  <c r="AM52" i="1"/>
  <c r="AI52" i="1" s="1"/>
  <c r="AG52" i="1"/>
  <c r="AU52" i="1" s="1"/>
  <c r="AF52" i="1"/>
  <c r="AA52" i="1"/>
  <c r="Y52" i="1"/>
  <c r="R52" i="1"/>
  <c r="AO51" i="1"/>
  <c r="AM51" i="1"/>
  <c r="AK51" i="1"/>
  <c r="AI51" i="1"/>
  <c r="AF51" i="1"/>
  <c r="AG51" i="1" s="1"/>
  <c r="AS51" i="1" s="1"/>
  <c r="Y51" i="1"/>
  <c r="AA51" i="1" s="1"/>
  <c r="R51" i="1"/>
  <c r="AM50" i="1"/>
  <c r="AI50" i="1" s="1"/>
  <c r="AG50" i="1"/>
  <c r="AU50" i="1" s="1"/>
  <c r="AF50" i="1"/>
  <c r="AA50" i="1"/>
  <c r="Y50" i="1"/>
  <c r="R50" i="1"/>
  <c r="AO49" i="1"/>
  <c r="AM49" i="1"/>
  <c r="AK49" i="1"/>
  <c r="AI49" i="1"/>
  <c r="AF49" i="1"/>
  <c r="AG49" i="1" s="1"/>
  <c r="AS49" i="1" s="1"/>
  <c r="Y49" i="1"/>
  <c r="AA49" i="1" s="1"/>
  <c r="R49" i="1"/>
  <c r="AM48" i="1"/>
  <c r="AI48" i="1"/>
  <c r="AO48" i="1" s="1"/>
  <c r="AG48" i="1"/>
  <c r="AU48" i="1" s="1"/>
  <c r="AF48" i="1"/>
  <c r="AA48" i="1"/>
  <c r="Y48" i="1"/>
  <c r="R48" i="1"/>
  <c r="AO47" i="1"/>
  <c r="AM47" i="1"/>
  <c r="AK47" i="1"/>
  <c r="AI47" i="1"/>
  <c r="AF47" i="1"/>
  <c r="AG47" i="1" s="1"/>
  <c r="Y47" i="1"/>
  <c r="AA47" i="1" s="1"/>
  <c r="R47" i="1"/>
  <c r="AM46" i="1"/>
  <c r="AI46" i="1"/>
  <c r="AO46" i="1" s="1"/>
  <c r="AG46" i="1"/>
  <c r="AU46" i="1" s="1"/>
  <c r="AF46" i="1"/>
  <c r="AA46" i="1"/>
  <c r="Y46" i="1"/>
  <c r="R46" i="1"/>
  <c r="AO45" i="1"/>
  <c r="AM45" i="1"/>
  <c r="AK45" i="1"/>
  <c r="AI45" i="1"/>
  <c r="AF45" i="1"/>
  <c r="AG45" i="1" s="1"/>
  <c r="Y45" i="1"/>
  <c r="AA45" i="1" s="1"/>
  <c r="R45" i="1"/>
  <c r="AM44" i="1"/>
  <c r="AI44" i="1"/>
  <c r="AO44" i="1" s="1"/>
  <c r="AG44" i="1"/>
  <c r="AF44" i="1"/>
  <c r="AA44" i="1"/>
  <c r="Y44" i="1"/>
  <c r="R44" i="1"/>
  <c r="AO43" i="1"/>
  <c r="AM43" i="1"/>
  <c r="AK43" i="1"/>
  <c r="AI43" i="1"/>
  <c r="AF43" i="1"/>
  <c r="AG43" i="1" s="1"/>
  <c r="AS43" i="1" s="1"/>
  <c r="Y43" i="1"/>
  <c r="AA43" i="1" s="1"/>
  <c r="R43" i="1"/>
  <c r="AM42" i="1"/>
  <c r="AI42" i="1" s="1"/>
  <c r="AG42" i="1"/>
  <c r="AU42" i="1" s="1"/>
  <c r="AF42" i="1"/>
  <c r="AA42" i="1"/>
  <c r="Y42" i="1"/>
  <c r="R42" i="1"/>
  <c r="AO41" i="1"/>
  <c r="AM41" i="1"/>
  <c r="AK41" i="1"/>
  <c r="AI41" i="1"/>
  <c r="AF41" i="1"/>
  <c r="AG41" i="1" s="1"/>
  <c r="AS41" i="1" s="1"/>
  <c r="Y41" i="1"/>
  <c r="AA41" i="1" s="1"/>
  <c r="R41" i="1"/>
  <c r="AM40" i="1"/>
  <c r="AI40" i="1" s="1"/>
  <c r="AG40" i="1"/>
  <c r="AU40" i="1" s="1"/>
  <c r="AF40" i="1"/>
  <c r="AA40" i="1"/>
  <c r="Y40" i="1"/>
  <c r="R40" i="1"/>
  <c r="AO39" i="1"/>
  <c r="AM39" i="1"/>
  <c r="AK39" i="1"/>
  <c r="AI39" i="1"/>
  <c r="AF39" i="1"/>
  <c r="AG39" i="1" s="1"/>
  <c r="AS39" i="1" s="1"/>
  <c r="Y39" i="1"/>
  <c r="AA39" i="1" s="1"/>
  <c r="R39" i="1"/>
  <c r="AM38" i="1"/>
  <c r="AI38" i="1" s="1"/>
  <c r="AG38" i="1"/>
  <c r="AU38" i="1" s="1"/>
  <c r="AF38" i="1"/>
  <c r="AA38" i="1"/>
  <c r="Y38" i="1"/>
  <c r="R38" i="1"/>
  <c r="AO37" i="1"/>
  <c r="AM37" i="1"/>
  <c r="AK37" i="1"/>
  <c r="AI37" i="1"/>
  <c r="AF37" i="1"/>
  <c r="AG37" i="1" s="1"/>
  <c r="AS37" i="1" s="1"/>
  <c r="Y37" i="1"/>
  <c r="AA37" i="1" s="1"/>
  <c r="R37" i="1"/>
  <c r="AM36" i="1"/>
  <c r="AI36" i="1" s="1"/>
  <c r="AG36" i="1"/>
  <c r="AU36" i="1" s="1"/>
  <c r="AF36" i="1"/>
  <c r="AA36" i="1"/>
  <c r="Y36" i="1"/>
  <c r="R36" i="1"/>
  <c r="AM35" i="1"/>
  <c r="AI35" i="1"/>
  <c r="AO35" i="1" s="1"/>
  <c r="AG35" i="1"/>
  <c r="AU35" i="1" s="1"/>
  <c r="AF35" i="1"/>
  <c r="AA35" i="1"/>
  <c r="Y35" i="1"/>
  <c r="R35" i="1"/>
  <c r="AO34" i="1"/>
  <c r="AM34" i="1"/>
  <c r="AK34" i="1"/>
  <c r="AI34" i="1"/>
  <c r="AF34" i="1"/>
  <c r="AG34" i="1" s="1"/>
  <c r="Y34" i="1"/>
  <c r="AA34" i="1" s="1"/>
  <c r="R34" i="1"/>
  <c r="AM33" i="1"/>
  <c r="AI33" i="1"/>
  <c r="AO33" i="1" s="1"/>
  <c r="AG33" i="1"/>
  <c r="AU33" i="1" s="1"/>
  <c r="AF33" i="1"/>
  <c r="AA33" i="1"/>
  <c r="Y33" i="1"/>
  <c r="R33" i="1"/>
  <c r="AO32" i="1"/>
  <c r="AM32" i="1"/>
  <c r="AK32" i="1"/>
  <c r="AI32" i="1"/>
  <c r="AF32" i="1"/>
  <c r="AG32" i="1" s="1"/>
  <c r="Y32" i="1"/>
  <c r="AA32" i="1" s="1"/>
  <c r="R32" i="1"/>
  <c r="AM31" i="1"/>
  <c r="AI31" i="1"/>
  <c r="AO31" i="1" s="1"/>
  <c r="AG31" i="1"/>
  <c r="AU31" i="1" s="1"/>
  <c r="AF31" i="1"/>
  <c r="AA31" i="1"/>
  <c r="Y31" i="1"/>
  <c r="R31" i="1"/>
  <c r="AO30" i="1"/>
  <c r="AM30" i="1"/>
  <c r="AK30" i="1"/>
  <c r="AI30" i="1"/>
  <c r="AF30" i="1"/>
  <c r="AG30" i="1" s="1"/>
  <c r="Y30" i="1"/>
  <c r="AA30" i="1" s="1"/>
  <c r="R30" i="1"/>
  <c r="AM29" i="1"/>
  <c r="AI29" i="1"/>
  <c r="AO29" i="1" s="1"/>
  <c r="AG29" i="1"/>
  <c r="AU29" i="1" s="1"/>
  <c r="AF29" i="1"/>
  <c r="AA29" i="1"/>
  <c r="Y29" i="1"/>
  <c r="R29" i="1"/>
  <c r="AO28" i="1"/>
  <c r="AM28" i="1"/>
  <c r="AK28" i="1"/>
  <c r="AI28" i="1"/>
  <c r="AF28" i="1"/>
  <c r="AG28" i="1" s="1"/>
  <c r="Y28" i="1"/>
  <c r="AA28" i="1" s="1"/>
  <c r="R28" i="1"/>
  <c r="AM27" i="1"/>
  <c r="AI27" i="1"/>
  <c r="AO27" i="1" s="1"/>
  <c r="AG27" i="1"/>
  <c r="AU27" i="1" s="1"/>
  <c r="AF27" i="1"/>
  <c r="AA27" i="1"/>
  <c r="Y27" i="1"/>
  <c r="R27" i="1"/>
  <c r="AO26" i="1"/>
  <c r="AM26" i="1"/>
  <c r="AK26" i="1"/>
  <c r="AI26" i="1"/>
  <c r="AF26" i="1"/>
  <c r="AG26" i="1" s="1"/>
  <c r="Y26" i="1"/>
  <c r="AA26" i="1" s="1"/>
  <c r="R26" i="1"/>
  <c r="AM25" i="1"/>
  <c r="AI25" i="1"/>
  <c r="AO25" i="1" s="1"/>
  <c r="AG25" i="1"/>
  <c r="AU25" i="1" s="1"/>
  <c r="AF25" i="1"/>
  <c r="AA25" i="1"/>
  <c r="Y25" i="1"/>
  <c r="R25" i="1"/>
  <c r="AO24" i="1"/>
  <c r="AM24" i="1"/>
  <c r="AK24" i="1"/>
  <c r="AI24" i="1"/>
  <c r="AF24" i="1"/>
  <c r="AG24" i="1" s="1"/>
  <c r="Y24" i="1"/>
  <c r="AA24" i="1" s="1"/>
  <c r="R24" i="1"/>
  <c r="AM23" i="1"/>
  <c r="AI23" i="1"/>
  <c r="AO23" i="1" s="1"/>
  <c r="AG23" i="1"/>
  <c r="AU23" i="1" s="1"/>
  <c r="AF23" i="1"/>
  <c r="AA23" i="1"/>
  <c r="Y23" i="1"/>
  <c r="R23" i="1"/>
  <c r="AO22" i="1"/>
  <c r="AM22" i="1"/>
  <c r="AK22" i="1"/>
  <c r="AI22" i="1"/>
  <c r="AF22" i="1"/>
  <c r="AG22" i="1" s="1"/>
  <c r="Y22" i="1"/>
  <c r="AA22" i="1" s="1"/>
  <c r="R22" i="1"/>
  <c r="AM21" i="1"/>
  <c r="AI21" i="1"/>
  <c r="AO21" i="1" s="1"/>
  <c r="AG21" i="1"/>
  <c r="AU21" i="1" s="1"/>
  <c r="AF21" i="1"/>
  <c r="AA21" i="1"/>
  <c r="Y21" i="1"/>
  <c r="R21" i="1"/>
  <c r="AO20" i="1"/>
  <c r="AM20" i="1"/>
  <c r="AK20" i="1"/>
  <c r="AI20" i="1"/>
  <c r="AF20" i="1"/>
  <c r="AG20" i="1" s="1"/>
  <c r="Y20" i="1"/>
  <c r="AA20" i="1" s="1"/>
  <c r="R20" i="1"/>
  <c r="AM19" i="1"/>
  <c r="AI19" i="1" s="1"/>
  <c r="AG19" i="1"/>
  <c r="AF19" i="1"/>
  <c r="AA19" i="1"/>
  <c r="Y19" i="1"/>
  <c r="R19" i="1"/>
  <c r="AO18" i="1"/>
  <c r="AM18" i="1"/>
  <c r="AK18" i="1"/>
  <c r="AI18" i="1"/>
  <c r="AF18" i="1"/>
  <c r="AG18" i="1" s="1"/>
  <c r="AS18" i="1" s="1"/>
  <c r="Y18" i="1"/>
  <c r="AA18" i="1" s="1"/>
  <c r="R18" i="1"/>
  <c r="AM17" i="1"/>
  <c r="AI17" i="1" s="1"/>
  <c r="AG17" i="1"/>
  <c r="AF17" i="1"/>
  <c r="AA17" i="1"/>
  <c r="Y17" i="1"/>
  <c r="R17" i="1"/>
  <c r="AO16" i="1"/>
  <c r="AM16" i="1"/>
  <c r="AK16" i="1"/>
  <c r="AI16" i="1"/>
  <c r="AF16" i="1"/>
  <c r="AG16" i="1" s="1"/>
  <c r="Y16" i="1"/>
  <c r="AA16" i="1" s="1"/>
  <c r="R16" i="1"/>
  <c r="AM15" i="1"/>
  <c r="AI15" i="1" s="1"/>
  <c r="AG15" i="1"/>
  <c r="AU15" i="1" s="1"/>
  <c r="AF15" i="1"/>
  <c r="AA15" i="1"/>
  <c r="Y15" i="1"/>
  <c r="R15" i="1"/>
  <c r="AO14" i="1"/>
  <c r="AM14" i="1"/>
  <c r="AK14" i="1"/>
  <c r="AI14" i="1"/>
  <c r="AF14" i="1"/>
  <c r="AG14" i="1" s="1"/>
  <c r="Y14" i="1"/>
  <c r="AA14" i="1" s="1"/>
  <c r="R14" i="1"/>
  <c r="AM13" i="1"/>
  <c r="AI13" i="1" s="1"/>
  <c r="AG13" i="1"/>
  <c r="AU13" i="1" s="1"/>
  <c r="AF13" i="1"/>
  <c r="AA13" i="1"/>
  <c r="Y13" i="1"/>
  <c r="R13" i="1"/>
  <c r="AV12" i="1"/>
  <c r="AW11" i="1" s="1"/>
  <c r="AW12" i="1" s="1"/>
  <c r="AX11" i="1" s="1"/>
  <c r="AX12" i="1" s="1"/>
  <c r="AY11" i="1" s="1"/>
  <c r="AY12" i="1" s="1"/>
  <c r="AZ11" i="1" s="1"/>
  <c r="AZ12" i="1" s="1"/>
  <c r="BA11" i="1" s="1"/>
  <c r="BA12" i="1" s="1"/>
  <c r="BB11" i="1" s="1"/>
  <c r="BB12" i="1" s="1"/>
  <c r="BC11" i="1" s="1"/>
  <c r="BC12" i="1" s="1"/>
  <c r="BD11" i="1" s="1"/>
  <c r="BD12" i="1" s="1"/>
  <c r="BE11" i="1" s="1"/>
  <c r="BE12" i="1" s="1"/>
  <c r="BF11" i="1" s="1"/>
  <c r="BF12" i="1" s="1"/>
  <c r="BG11" i="1" s="1"/>
  <c r="BG12" i="1" s="1"/>
  <c r="BH11" i="1" s="1"/>
  <c r="BH12" i="1" s="1"/>
  <c r="BI11" i="1" s="1"/>
  <c r="BI12" i="1" s="1"/>
  <c r="BJ11" i="1" s="1"/>
  <c r="BJ12" i="1" s="1"/>
  <c r="BK11" i="1" s="1"/>
  <c r="BK12" i="1" s="1"/>
  <c r="BL11" i="1" s="1"/>
  <c r="BL12" i="1" s="1"/>
  <c r="BM11" i="1" s="1"/>
  <c r="BM12" i="1" s="1"/>
  <c r="BN11" i="1" s="1"/>
  <c r="BN12" i="1" s="1"/>
  <c r="BO11" i="1" s="1"/>
  <c r="BO12" i="1" s="1"/>
  <c r="BP11" i="1" s="1"/>
  <c r="BP12" i="1" s="1"/>
  <c r="BQ11" i="1" s="1"/>
  <c r="BQ12" i="1" s="1"/>
  <c r="BR11" i="1" s="1"/>
  <c r="BR12" i="1" s="1"/>
  <c r="BS11" i="1" s="1"/>
  <c r="BS12" i="1" s="1"/>
  <c r="BT11" i="1" s="1"/>
  <c r="BT12" i="1" s="1"/>
  <c r="BU11" i="1" s="1"/>
  <c r="BU12" i="1" s="1"/>
  <c r="BV11" i="1" s="1"/>
  <c r="BV12" i="1" s="1"/>
  <c r="BW11" i="1" s="1"/>
  <c r="BW12" i="1" s="1"/>
  <c r="BX11" i="1" s="1"/>
  <c r="BX12" i="1" s="1"/>
  <c r="BY11" i="1" s="1"/>
  <c r="BY12" i="1" s="1"/>
  <c r="BZ11" i="1" s="1"/>
  <c r="BZ12" i="1" s="1"/>
  <c r="CA11" i="1" s="1"/>
  <c r="CA12" i="1" s="1"/>
  <c r="CB11" i="1" s="1"/>
  <c r="CB12" i="1" s="1"/>
  <c r="CC11" i="1" s="1"/>
  <c r="CC12" i="1" s="1"/>
  <c r="CD11" i="1" s="1"/>
  <c r="CD12" i="1" s="1"/>
  <c r="CE11" i="1" s="1"/>
  <c r="CE12" i="1" s="1"/>
  <c r="CF11" i="1" s="1"/>
  <c r="CF12" i="1" s="1"/>
  <c r="CG11" i="1" s="1"/>
  <c r="CG12" i="1" s="1"/>
  <c r="CH11" i="1" s="1"/>
  <c r="CH12" i="1" s="1"/>
  <c r="CI11" i="1" s="1"/>
  <c r="CI12" i="1" s="1"/>
  <c r="CJ11" i="1" s="1"/>
  <c r="CJ12" i="1" s="1"/>
  <c r="CK11" i="1" s="1"/>
  <c r="CK12" i="1" s="1"/>
  <c r="CL11" i="1" s="1"/>
  <c r="CL12" i="1" s="1"/>
  <c r="CM11" i="1" s="1"/>
  <c r="CM12" i="1" s="1"/>
  <c r="CN11" i="1" s="1"/>
  <c r="CN12" i="1" s="1"/>
  <c r="CO11" i="1" s="1"/>
  <c r="CO12" i="1" s="1"/>
  <c r="CP11" i="1" s="1"/>
  <c r="CP12" i="1" s="1"/>
  <c r="CQ11" i="1" s="1"/>
  <c r="CQ12" i="1" s="1"/>
  <c r="CR11" i="1" s="1"/>
  <c r="CR12" i="1" s="1"/>
  <c r="CS11" i="1" s="1"/>
  <c r="CS12" i="1" s="1"/>
  <c r="CT11" i="1" s="1"/>
  <c r="CT12" i="1" s="1"/>
  <c r="CU11" i="1" s="1"/>
  <c r="CU12" i="1" s="1"/>
  <c r="CV11" i="1" s="1"/>
  <c r="CV12" i="1" s="1"/>
  <c r="CW11" i="1" s="1"/>
  <c r="CW12" i="1" s="1"/>
  <c r="CX11" i="1" s="1"/>
  <c r="CX12" i="1" s="1"/>
  <c r="CY11" i="1" s="1"/>
  <c r="CY12" i="1" s="1"/>
  <c r="CZ11" i="1" s="1"/>
  <c r="CZ12" i="1" s="1"/>
  <c r="DA11" i="1" s="1"/>
  <c r="DA12" i="1" s="1"/>
  <c r="DB11" i="1" s="1"/>
  <c r="DB12" i="1" s="1"/>
  <c r="DC11" i="1" s="1"/>
  <c r="DC12" i="1" s="1"/>
  <c r="DH11" i="1"/>
  <c r="DG11" i="1"/>
  <c r="DF11" i="1"/>
  <c r="DE11" i="1"/>
  <c r="AI64" i="1" l="1"/>
  <c r="AO13" i="1"/>
  <c r="AO64" i="1" s="1"/>
  <c r="AK13" i="1"/>
  <c r="AK64" i="1" s="1"/>
  <c r="AO15" i="1"/>
  <c r="AK15" i="1"/>
  <c r="AO19" i="1"/>
  <c r="AK19" i="1"/>
  <c r="AO17" i="1"/>
  <c r="AK17" i="1"/>
  <c r="AU14" i="1"/>
  <c r="AR14" i="1"/>
  <c r="AP14" i="1"/>
  <c r="AQ14" i="1"/>
  <c r="AU16" i="1"/>
  <c r="AR16" i="1"/>
  <c r="AP16" i="1"/>
  <c r="AQ16" i="1"/>
  <c r="AS17" i="1"/>
  <c r="AQ17" i="1"/>
  <c r="AH17" i="1"/>
  <c r="AR17" i="1"/>
  <c r="AS19" i="1"/>
  <c r="AQ19" i="1"/>
  <c r="AH19" i="1"/>
  <c r="AR19" i="1"/>
  <c r="AP13" i="1"/>
  <c r="AH14" i="1"/>
  <c r="AS14" i="1"/>
  <c r="AP15" i="1"/>
  <c r="AH16" i="1"/>
  <c r="AS16" i="1"/>
  <c r="AP17" i="1"/>
  <c r="AU17" i="1"/>
  <c r="AH18" i="1"/>
  <c r="AP19" i="1"/>
  <c r="AU19" i="1"/>
  <c r="AO36" i="1"/>
  <c r="AK36" i="1"/>
  <c r="AO40" i="1"/>
  <c r="AK40" i="1"/>
  <c r="AG64" i="1"/>
  <c r="AS13" i="1"/>
  <c r="AQ13" i="1"/>
  <c r="AH13" i="1"/>
  <c r="AM64" i="1"/>
  <c r="AR64" i="1" s="1"/>
  <c r="AT64" i="1"/>
  <c r="AU64" i="1" s="1"/>
  <c r="AR13" i="1"/>
  <c r="AS15" i="1"/>
  <c r="AQ15" i="1"/>
  <c r="AH15" i="1"/>
  <c r="AR15" i="1"/>
  <c r="AU18" i="1"/>
  <c r="AR18" i="1"/>
  <c r="AP18" i="1"/>
  <c r="AQ18" i="1"/>
  <c r="AS20" i="1"/>
  <c r="AQ20" i="1"/>
  <c r="AH20" i="1"/>
  <c r="AU20" i="1"/>
  <c r="AR20" i="1"/>
  <c r="AP20" i="1"/>
  <c r="AS22" i="1"/>
  <c r="AQ22" i="1"/>
  <c r="AH22" i="1"/>
  <c r="AU22" i="1"/>
  <c r="AR22" i="1"/>
  <c r="AP22" i="1"/>
  <c r="AS24" i="1"/>
  <c r="AQ24" i="1"/>
  <c r="AH24" i="1"/>
  <c r="AU24" i="1"/>
  <c r="AR24" i="1"/>
  <c r="AP24" i="1"/>
  <c r="AS26" i="1"/>
  <c r="AQ26" i="1"/>
  <c r="AH26" i="1"/>
  <c r="AU26" i="1"/>
  <c r="AR26" i="1"/>
  <c r="AP26" i="1"/>
  <c r="AS28" i="1"/>
  <c r="AQ28" i="1"/>
  <c r="AH28" i="1"/>
  <c r="AU28" i="1"/>
  <c r="AR28" i="1"/>
  <c r="AP28" i="1"/>
  <c r="AS30" i="1"/>
  <c r="AQ30" i="1"/>
  <c r="AH30" i="1"/>
  <c r="AU30" i="1"/>
  <c r="AR30" i="1"/>
  <c r="AP30" i="1"/>
  <c r="AS32" i="1"/>
  <c r="AQ32" i="1"/>
  <c r="AH32" i="1"/>
  <c r="AU32" i="1"/>
  <c r="AR32" i="1"/>
  <c r="AP32" i="1"/>
  <c r="AS34" i="1"/>
  <c r="AQ34" i="1"/>
  <c r="AH34" i="1"/>
  <c r="AU34" i="1"/>
  <c r="AR34" i="1"/>
  <c r="AP34" i="1"/>
  <c r="AO38" i="1"/>
  <c r="AK38" i="1"/>
  <c r="AO42" i="1"/>
  <c r="AK42" i="1"/>
  <c r="AH21" i="1"/>
  <c r="AK21" i="1"/>
  <c r="AQ21" i="1"/>
  <c r="AS21" i="1"/>
  <c r="AH23" i="1"/>
  <c r="AK23" i="1"/>
  <c r="AQ23" i="1"/>
  <c r="AS23" i="1"/>
  <c r="AH25" i="1"/>
  <c r="AK25" i="1"/>
  <c r="AQ25" i="1"/>
  <c r="AS25" i="1"/>
  <c r="AH27" i="1"/>
  <c r="AK27" i="1"/>
  <c r="AQ27" i="1"/>
  <c r="AS27" i="1"/>
  <c r="AH29" i="1"/>
  <c r="AK29" i="1"/>
  <c r="AQ29" i="1"/>
  <c r="AS29" i="1"/>
  <c r="AH31" i="1"/>
  <c r="AK31" i="1"/>
  <c r="AQ31" i="1"/>
  <c r="AS31" i="1"/>
  <c r="AH33" i="1"/>
  <c r="AK33" i="1"/>
  <c r="AQ33" i="1"/>
  <c r="AS33" i="1"/>
  <c r="AH35" i="1"/>
  <c r="AK35" i="1"/>
  <c r="AQ35" i="1"/>
  <c r="AS35" i="1"/>
  <c r="AP36" i="1"/>
  <c r="AH37" i="1"/>
  <c r="AP38" i="1"/>
  <c r="AH39" i="1"/>
  <c r="AP40" i="1"/>
  <c r="AH41" i="1"/>
  <c r="AP42" i="1"/>
  <c r="AH43" i="1"/>
  <c r="AS45" i="1"/>
  <c r="AQ45" i="1"/>
  <c r="AH45" i="1"/>
  <c r="AU45" i="1"/>
  <c r="AR45" i="1"/>
  <c r="AP45" i="1"/>
  <c r="AS47" i="1"/>
  <c r="AQ47" i="1"/>
  <c r="AH47" i="1"/>
  <c r="AU47" i="1"/>
  <c r="AR47" i="1"/>
  <c r="AP47" i="1"/>
  <c r="AO50" i="1"/>
  <c r="AK50" i="1"/>
  <c r="AO54" i="1"/>
  <c r="AK54" i="1"/>
  <c r="AP21" i="1"/>
  <c r="AR21" i="1"/>
  <c r="AP23" i="1"/>
  <c r="AR23" i="1"/>
  <c r="AP25" i="1"/>
  <c r="AR25" i="1"/>
  <c r="AP27" i="1"/>
  <c r="AR27" i="1"/>
  <c r="AP29" i="1"/>
  <c r="AR29" i="1"/>
  <c r="AP31" i="1"/>
  <c r="AR31" i="1"/>
  <c r="AP33" i="1"/>
  <c r="AR33" i="1"/>
  <c r="AP35" i="1"/>
  <c r="AR35" i="1"/>
  <c r="AS36" i="1"/>
  <c r="AQ36" i="1"/>
  <c r="AH36" i="1"/>
  <c r="AR36" i="1"/>
  <c r="AU37" i="1"/>
  <c r="AR37" i="1"/>
  <c r="AP37" i="1"/>
  <c r="AQ37" i="1"/>
  <c r="AS38" i="1"/>
  <c r="AQ38" i="1"/>
  <c r="AH38" i="1"/>
  <c r="AR38" i="1"/>
  <c r="AU39" i="1"/>
  <c r="AR39" i="1"/>
  <c r="AP39" i="1"/>
  <c r="AQ39" i="1"/>
  <c r="AS40" i="1"/>
  <c r="AQ40" i="1"/>
  <c r="AH40" i="1"/>
  <c r="AR40" i="1"/>
  <c r="AU41" i="1"/>
  <c r="AR41" i="1"/>
  <c r="AP41" i="1"/>
  <c r="AQ41" i="1"/>
  <c r="AS42" i="1"/>
  <c r="AQ42" i="1"/>
  <c r="AH42" i="1"/>
  <c r="AR42" i="1"/>
  <c r="AU43" i="1"/>
  <c r="AR43" i="1"/>
  <c r="AP43" i="1"/>
  <c r="AQ43" i="1"/>
  <c r="AU44" i="1"/>
  <c r="AR44" i="1"/>
  <c r="AP44" i="1"/>
  <c r="AS44" i="1"/>
  <c r="AQ44" i="1"/>
  <c r="AH44" i="1"/>
  <c r="AO52" i="1"/>
  <c r="AS52" i="1" s="1"/>
  <c r="AK52" i="1"/>
  <c r="AP54" i="1"/>
  <c r="AK44" i="1"/>
  <c r="AH46" i="1"/>
  <c r="AK46" i="1"/>
  <c r="AQ46" i="1"/>
  <c r="AS46" i="1"/>
  <c r="AH48" i="1"/>
  <c r="AK48" i="1"/>
  <c r="AQ48" i="1"/>
  <c r="AS48" i="1"/>
  <c r="AH49" i="1"/>
  <c r="AP50" i="1"/>
  <c r="AH51" i="1"/>
  <c r="AP52" i="1"/>
  <c r="AH53" i="1"/>
  <c r="AS56" i="1"/>
  <c r="AS58" i="1"/>
  <c r="AS60" i="1"/>
  <c r="AS62" i="1"/>
  <c r="AP46" i="1"/>
  <c r="AR46" i="1"/>
  <c r="AP48" i="1"/>
  <c r="AR48" i="1"/>
  <c r="AU49" i="1"/>
  <c r="AR49" i="1"/>
  <c r="AP49" i="1"/>
  <c r="AQ49" i="1"/>
  <c r="AS50" i="1"/>
  <c r="AQ50" i="1"/>
  <c r="AH50" i="1"/>
  <c r="AR50" i="1"/>
  <c r="AU51" i="1"/>
  <c r="AR51" i="1"/>
  <c r="AP51" i="1"/>
  <c r="AQ51" i="1"/>
  <c r="AQ52" i="1"/>
  <c r="AH52" i="1"/>
  <c r="AR52" i="1"/>
  <c r="AU53" i="1"/>
  <c r="AR53" i="1"/>
  <c r="AP53" i="1"/>
  <c r="AQ53" i="1"/>
  <c r="AS54" i="1"/>
  <c r="AQ54" i="1"/>
  <c r="AH54" i="1"/>
  <c r="AU54" i="1"/>
  <c r="AR54" i="1"/>
  <c r="AU55" i="1"/>
  <c r="AR55" i="1"/>
  <c r="AP55" i="1"/>
  <c r="AS55" i="1"/>
  <c r="AQ55" i="1"/>
  <c r="AH55" i="1"/>
  <c r="AU57" i="1"/>
  <c r="AR57" i="1"/>
  <c r="AP57" i="1"/>
  <c r="AS57" i="1"/>
  <c r="AQ57" i="1"/>
  <c r="AH57" i="1"/>
  <c r="AU59" i="1"/>
  <c r="AR59" i="1"/>
  <c r="AP59" i="1"/>
  <c r="AS59" i="1"/>
  <c r="AQ59" i="1"/>
  <c r="AH59" i="1"/>
  <c r="AU61" i="1"/>
  <c r="AR61" i="1"/>
  <c r="AP61" i="1"/>
  <c r="AS61" i="1"/>
  <c r="AQ61" i="1"/>
  <c r="AH61" i="1"/>
  <c r="AU63" i="1"/>
  <c r="AR63" i="1"/>
  <c r="AP63" i="1"/>
  <c r="AS63" i="1"/>
  <c r="AQ63" i="1"/>
  <c r="AH63" i="1"/>
  <c r="AP56" i="1"/>
  <c r="AR56" i="1"/>
  <c r="AU56" i="1"/>
  <c r="AP58" i="1"/>
  <c r="AR58" i="1"/>
  <c r="AU58" i="1"/>
  <c r="AP60" i="1"/>
  <c r="AR60" i="1"/>
  <c r="AU60" i="1"/>
  <c r="AP62" i="1"/>
  <c r="AR62" i="1"/>
  <c r="AU62" i="1"/>
  <c r="AH56" i="1"/>
  <c r="AK56" i="1"/>
  <c r="AQ56" i="1"/>
  <c r="AH58" i="1"/>
  <c r="AK58" i="1"/>
  <c r="AQ58" i="1" s="1"/>
  <c r="AH60" i="1"/>
  <c r="AK60" i="1"/>
  <c r="AQ60" i="1"/>
  <c r="AH62" i="1"/>
  <c r="AK62" i="1"/>
  <c r="AQ62" i="1" s="1"/>
  <c r="AV64" i="1" l="1"/>
  <c r="AH64" i="1"/>
  <c r="AS64" i="1"/>
  <c r="AQ64" i="1"/>
  <c r="AJ64" i="1"/>
  <c r="AG65" i="1"/>
  <c r="AG66" i="1" s="1"/>
  <c r="AP64" i="1"/>
  <c r="AN64" i="1"/>
  <c r="AL64" i="1"/>
  <c r="AF64" i="1"/>
  <c r="AG70" i="1" l="1"/>
  <c r="AG67" i="1"/>
  <c r="AG68" i="1" s="1"/>
</calcChain>
</file>

<file path=xl/sharedStrings.xml><?xml version="1.0" encoding="utf-8"?>
<sst xmlns="http://schemas.openxmlformats.org/spreadsheetml/2006/main" count="1188" uniqueCount="235">
  <si>
    <t>Клиент/Брэнд</t>
  </si>
  <si>
    <t>rick</t>
  </si>
  <si>
    <t>Продукт/Кампания</t>
  </si>
  <si>
    <t>rdfg</t>
  </si>
  <si>
    <t>Посадочная</t>
  </si>
  <si>
    <t>https://ewds.ru</t>
  </si>
  <si>
    <t>ЦА</t>
  </si>
  <si>
    <t xml:space="preserve">, , </t>
  </si>
  <si>
    <t>Гео</t>
  </si>
  <si>
    <t xml:space="preserve">, </t>
  </si>
  <si>
    <t>KPI</t>
  </si>
  <si>
    <t>охват</t>
  </si>
  <si>
    <t>#</t>
  </si>
  <si>
    <t>Селлер</t>
  </si>
  <si>
    <t>Сайт</t>
  </si>
  <si>
    <t>Место размещения на сайте и таргетинги</t>
  </si>
  <si>
    <t>Размер (в пикселях) / Формат</t>
  </si>
  <si>
    <t>Длительность видео</t>
  </si>
  <si>
    <t>Тип размещения</t>
  </si>
  <si>
    <t>Единица покупки</t>
  </si>
  <si>
    <t>Период размещения</t>
  </si>
  <si>
    <t xml:space="preserve">Количество единиц за период </t>
  </si>
  <si>
    <t xml:space="preserve">Общее количество единиц </t>
  </si>
  <si>
    <t>Цена 
(за единицу покупки), руб.</t>
  </si>
  <si>
    <t>Наценки / Доп. Скидки</t>
  </si>
  <si>
    <t>Скидка, %</t>
  </si>
  <si>
    <t>CPM с учетом скидки</t>
  </si>
  <si>
    <t>Стоимость размещения после скидки, руб.</t>
  </si>
  <si>
    <t>Стоимость размещения после скидки, с НДС, руб.</t>
  </si>
  <si>
    <t>Прогноз результатов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</si>
  <si>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</si>
  <si>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</si>
  <si>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</si>
  <si>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</si>
  <si>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</si>
  <si>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</si>
  <si>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</si>
  <si>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</si>
  <si>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</si>
  <si>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</si>
  <si>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</si>
  <si>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</si>
  <si>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Бюджет без учена НДС и АК</t>
  </si>
  <si>
    <t>Дата старта</t>
  </si>
  <si>
    <t>Дата предоставления материалов</t>
  </si>
  <si>
    <t>Прогноз результатов постклика</t>
  </si>
  <si>
    <t>Количество показов</t>
  </si>
  <si>
    <t>Частота</t>
  </si>
  <si>
    <t>Охват технический</t>
  </si>
  <si>
    <t>VTR,%</t>
  </si>
  <si>
    <t>Количество просмотров</t>
  </si>
  <si>
    <t>CTR%</t>
  </si>
  <si>
    <t>Количество кликов</t>
  </si>
  <si>
    <t>CPM, руб.</t>
  </si>
  <si>
    <t>CPT, руб.</t>
  </si>
  <si>
    <t>Стоимость за просмотр</t>
  </si>
  <si>
    <t>Стоимость за клик, руб.</t>
  </si>
  <si>
    <t>Количество лидов</t>
  </si>
  <si>
    <t>Стоимость за лид, руб.</t>
  </si>
  <si>
    <t>% прохождения из кликов в визиты</t>
  </si>
  <si>
    <t>Визиты</t>
  </si>
  <si>
    <t>Показатель отказов</t>
  </si>
  <si>
    <t>Средняя глубина</t>
  </si>
  <si>
    <t>Среднее время сессии</t>
  </si>
  <si>
    <t>Категория Клиента</t>
  </si>
  <si>
    <t>Подкатегория</t>
  </si>
  <si>
    <t>Тематика сайта</t>
  </si>
  <si>
    <t>ТТ</t>
  </si>
  <si>
    <t>dcm</t>
  </si>
  <si>
    <t>Запуск (нюансы)</t>
  </si>
  <si>
    <t>Маржа/
скидка аг-ву/стоимость для аг-ва</t>
  </si>
  <si>
    <t>Минусы</t>
  </si>
  <si>
    <t>Медиакит/
прайсы</t>
  </si>
  <si>
    <t>Контакты</t>
  </si>
  <si>
    <t>Доп.аналитика/
комментарии</t>
  </si>
  <si>
    <t>Входной бюджет</t>
  </si>
  <si>
    <t>Предоплата</t>
  </si>
  <si>
    <t>Преимущества</t>
  </si>
  <si>
    <t>Баинговые приоритеты</t>
  </si>
  <si>
    <t>01.04-30.04</t>
  </si>
  <si>
    <t>10.05-31.05</t>
  </si>
  <si>
    <t>01.06-30.06</t>
  </si>
  <si>
    <t>01.07-31.07</t>
  </si>
  <si>
    <t>01.08-31.08</t>
  </si>
  <si>
    <t>Все</t>
  </si>
  <si>
    <t>Видеохостинг</t>
  </si>
  <si>
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</si>
  <si>
    <t>да</t>
  </si>
  <si>
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</si>
  <si>
    <t>https://support.google.com/google-ads/answer/2375464?hl=ru</t>
  </si>
  <si>
    <t>отдел performance</t>
  </si>
  <si>
    <t>Brand Lift 
5000 долл. США (~400т.р.) в неделю (1 вопрос)
https://support.google.com/google-ads/answer/9049373?hl=ru</t>
  </si>
  <si>
    <t>нет</t>
  </si>
  <si>
    <t>YouTube+GDN</t>
  </si>
  <si>
    <t>ГЕО РФ, см. закладку "STA Таргетинги"</t>
  </si>
  <si>
    <t>Видео
In-stream (30 секунд)</t>
  </si>
  <si>
    <t>20</t>
  </si>
  <si>
    <t>Динамика</t>
  </si>
  <si>
    <t>1000 показов</t>
  </si>
  <si>
    <t>месяц</t>
  </si>
  <si>
    <t>ОТЧЕТ VTR</t>
  </si>
  <si>
    <t>CTR</t>
  </si>
  <si>
    <t>отчеты кол лид</t>
  </si>
  <si>
    <t>Видео
TrueView Unskippable, 20 секунд</t>
  </si>
  <si>
    <t>недель</t>
  </si>
  <si>
    <t>целевое касание будет не долгим и не качественным
Только на YT, без GDN</t>
  </si>
  <si>
    <t>CPM менее 50р.
целевое касание будет не долгим и не качественным. Об этом говорит VTR
Kpi - Интерес к бренду и товарам</t>
  </si>
  <si>
    <t>YouTube</t>
  </si>
  <si>
    <t>Видео
TrueView Discovery</t>
  </si>
  <si>
    <t>месяцев</t>
  </si>
  <si>
    <t>PROGRAMMATIC</t>
  </si>
  <si>
    <t>https://wiki.segmento.ru/pages/viewpage.action?pageId=31793760#id-Техническиетребованияккреативам-Техническиетребованиякбаннерам</t>
  </si>
  <si>
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</si>
  <si>
    <t>политические проблемы в марте 2021 (не берем)</t>
  </si>
  <si>
    <t>\\DOCS\Public\_Подрядчики (прайсы, презентации, ТТ)\Segmento</t>
  </si>
  <si>
    <t>miroshnik@segmento.ru
babushkina@segmento.ru
eliseeva@segmento.ru
aramisov@segmento.ru</t>
  </si>
  <si>
    <t>Brand Lift 
бесплатно, при достижении 700 тыс. уников</t>
  </si>
  <si>
    <t>баннеры 250т.р, 
видео 500т.р.мес</t>
  </si>
  <si>
    <t>бесплатное изготовление креатива:
https://prnt.sc/10skash</t>
  </si>
  <si>
    <t>Segmento</t>
  </si>
  <si>
    <t>ГЕО ____, таргетинг по аудиторным сегментам, см. закладку "Segmento"</t>
  </si>
  <si>
    <t>Ролик 30 сек
Видео: in-stream: preroll, in-stream: mid-roll, in-stream: post-roll
Видео: in-article: preroll, in-article: mid-roll, in-article: post-roll</t>
  </si>
  <si>
    <t>https://reklama.ramblergroup.com/tt/</t>
  </si>
  <si>
    <t>входной бюджет</t>
  </si>
  <si>
    <t>\\DOCS\Public\_Подрядчики (прайсы, презентации, ТТ)\Rambler</t>
  </si>
  <si>
    <t>закупка через Dentsu- еще раз уточнить у баинга (Lihacheva Olesya &lt;Olesya.Lihacheva@dxglobal.ru&gt;)
уточнения по таргетингам Petrochenkova Sofiya &lt;s.petrochenkova@rambler-co.ru&gt;</t>
  </si>
  <si>
    <t>Не менее 250 000 руб. без учета НДС (после скидки) при первом размещении.
Потом 500тр.</t>
  </si>
  <si>
    <t xml:space="preserve"> - НЕТ сезонников
 - интересы без наценок
- низкий CPM (при сравнении с программатик)</t>
  </si>
  <si>
    <t>Пакет XL Flex Rambler&amp;Сo 
Desktop+Mobile Reach Video PMP</t>
  </si>
  <si>
    <t>Видеоплеер на страницах сайтов сетевое размещение
таргетинга на ЦА с таргетингом по аудиторным сегментам</t>
  </si>
  <si>
    <t>Видео (15 секунд)</t>
  </si>
  <si>
    <t>недели</t>
  </si>
  <si>
    <t xml:space="preserve">https://dsp.soloway.ru/doc/requirements.html </t>
  </si>
  <si>
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</si>
  <si>
    <t>270р.</t>
  </si>
  <si>
    <t>\\DOCS\Public\_Подрядчики (прайсы, презентации, ТТ)\Soloway</t>
  </si>
  <si>
    <t>Julia Garafieva &lt;sales@soloway.ru&gt;</t>
  </si>
  <si>
    <t>Brand Lift 
при бюджете от 800К.
минимальный объем   100 000 кук.
Если бюджет меньше 800К, мы можем подготовить отдельный расчет по брендлифту.</t>
  </si>
  <si>
    <t>100 тысяч рублей до НДС на месяц</t>
  </si>
  <si>
    <t>Soloway</t>
  </si>
  <si>
    <t>Гео - РФ
Таргетинг по аудиторным сегментам</t>
  </si>
  <si>
    <t xml:space="preserve">Видео
Allroll (InStream) + 
Native (InPage) - </t>
  </si>
  <si>
    <t>Портал</t>
  </si>
  <si>
    <t>https://yandex.ru/legal/banner_adv_rules/</t>
  </si>
  <si>
    <t>Материалы за 2 недели до старта, т.к. с первого раза не проходят модерацию, жесткие требования</t>
  </si>
  <si>
    <t>входной бюджет 1млн.р.</t>
  </si>
  <si>
    <t>https://yandex.ru/adv/products/display/mainpage</t>
  </si>
  <si>
    <t>закупка через DX</t>
  </si>
  <si>
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</si>
  <si>
    <t>CPT 345р.</t>
  </si>
  <si>
    <t xml:space="preserve">Закупка через DAN </t>
  </si>
  <si>
    <t>Yandex.ru</t>
  </si>
  <si>
    <t>"Начинающий", Главные страницы, Desktop+Mobile, Динамика, РФ</t>
  </si>
  <si>
    <t>728×90/ 320×67</t>
  </si>
  <si>
    <t>неделя</t>
  </si>
  <si>
    <t>Сеть</t>
  </si>
  <si>
    <t>высокий CPM/CPT</t>
  </si>
  <si>
    <t>\\DOCS\Public\_Подрядчики (прайсы, презентации, ТТ)\GPMD</t>
  </si>
  <si>
    <t xml:space="preserve">Гроссу Дмитрий &lt;DGrossu@gpm-digital.com&gt;
Белоусова Дарья &lt;DBelousova@gpm-digital.com&gt;
</t>
  </si>
  <si>
    <t>In-roll 2 000 000 показов до 2 недель</t>
  </si>
  <si>
    <t>GPMD</t>
  </si>
  <si>
    <t>Видеоплеер на страницах сайтов сетевое размещение  (Desktop+Mobile)</t>
  </si>
  <si>
    <t>Видео
In-ролл (до 20 секунд)</t>
  </si>
  <si>
    <t>SMART TV</t>
  </si>
  <si>
    <t>нет перехода на сайт
нет dcm
нет BL</t>
  </si>
  <si>
    <t>500 000 показов</t>
  </si>
  <si>
    <t>аналог ТВ</t>
  </si>
  <si>
    <t>Smart TV
GPMD</t>
  </si>
  <si>
    <t xml:space="preserve">Видеоплеер в IPTV приставках и приложениях SmartTV </t>
  </si>
  <si>
    <t>Видео
Пре-ролл (до 20 секунд)</t>
  </si>
  <si>
    <t>\\DOCS\Public\_Подрядчики (прайсы, презентации, ТТ)\ИМХО</t>
  </si>
  <si>
    <t>Kurganova Ludmila N. &lt;LNKurganova@imho.ru&gt;</t>
  </si>
  <si>
    <t>Smart TV
ИМХО</t>
  </si>
  <si>
    <t>SMART TV, Динамика, Недельный охват "All", Multi-roll, ролик до 20 сек., F=3/сутки</t>
  </si>
  <si>
    <t>Видео, 20 сек</t>
  </si>
  <si>
    <t>Блоггерская платформа</t>
  </si>
  <si>
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</si>
  <si>
    <t>\\DOCS\Public\_Подрядчики (прайсы, презентации, ТТ)\Яндекс.Дзен</t>
  </si>
  <si>
    <t>Egor &lt;e.kham@yandex-team.ru&gt;</t>
  </si>
  <si>
    <t>75т.р</t>
  </si>
  <si>
    <t>ДА!</t>
  </si>
  <si>
    <t>Яндекс Дзен</t>
  </si>
  <si>
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</si>
  <si>
    <t>Видео</t>
  </si>
  <si>
    <t>при закупке на 200т.р. 3 статьи бонусом</t>
  </si>
  <si>
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</si>
  <si>
    <t>Статья</t>
  </si>
  <si>
    <t>Услуга</t>
  </si>
  <si>
    <t>через ТГ/битрикс
Жуковская Елена
ZhukovskayaEG@sbermarketing.ru
79067970262</t>
  </si>
  <si>
    <t>первичный анализ - дополняет презу инфо по реальным отзывам+ добавляем отдельно как рекомендация (отдельным файлом)</t>
  </si>
  <si>
    <t>Репутационный маркетинг</t>
  </si>
  <si>
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</si>
  <si>
    <t>месяца</t>
  </si>
  <si>
    <t>через ТГ/битрикс
Иванов Илья
+79360000066
IvanovIA@sbermarketing.ru</t>
  </si>
  <si>
    <t>добавляем отдельно как рекомендация (отдельным файлом)</t>
  </si>
  <si>
    <t>Блоггеры</t>
  </si>
  <si>
    <t>\\DOCS\Public\_Подрядчики (прайсы, презентации, ТТ)\OTM (programmatic)</t>
  </si>
  <si>
    <t>входит в soloway</t>
  </si>
  <si>
    <t>Olga Shataeva &lt;os@otm-r.com&gt;</t>
  </si>
  <si>
    <t>BL - 50 000 р без НДС</t>
  </si>
  <si>
    <t>ОТМ Network</t>
  </si>
  <si>
    <t>ЦА - МЖ 35-50 В+, есть дети
Гео - РФ
Таргетинг по аудиторным сегментам (см. Вкладку "Сегменты OTM")</t>
  </si>
  <si>
    <t>Video all-roll 
(15 секунд)</t>
  </si>
  <si>
    <t>\\DOCS\Public\_Подрядчики (прайсы, презентации, ТТ)\NativeRoll</t>
  </si>
  <si>
    <t>Sabina Ternovykh &lt;sabina@nativeroll.tv&gt;
Алексей Серьянов &lt;alex@nativeroll.tv&gt;</t>
  </si>
  <si>
    <t>Минимальный бюджет закупки - 300 000 руб до НДС</t>
  </si>
  <si>
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</si>
  <si>
    <t>Native Roll</t>
  </si>
  <si>
    <t xml:space="preserve">ГЕО РФ
Standard Package
ЦА: М/Ж 10-25 лет, школьники, студенты, учащиеся; М/Ж 35-50 лет, родители школьников; доход средний и выше среднего; </t>
  </si>
  <si>
    <t>Rewarded Video
Видео с вознаграждением
10 секунд</t>
  </si>
  <si>
    <t>wi-fi</t>
  </si>
  <si>
    <t>надо протестировать, однозначно коллеги не могут ответить</t>
  </si>
  <si>
    <t>возвратная СК 25%</t>
  </si>
  <si>
    <t>\\DOCS\Public\_Подрядчики (прайсы, презентации, ТТ)\Квант</t>
  </si>
  <si>
    <t>Smolenkova Ekaterina &lt;e.smolenkova@qvant.ru&gt;
Stepanova Mariya &lt;m.stepanova@qvant.ru&gt;</t>
  </si>
  <si>
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</si>
  <si>
    <t xml:space="preserve">200000р. до ндс после скидок </t>
  </si>
  <si>
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</si>
  <si>
    <t>Закупка только напрямую (без ИМХО)</t>
  </si>
  <si>
    <t>Максима Телеком ( Qvant)
wi-fi.ru</t>
  </si>
  <si>
    <t xml:space="preserve">ГЕО РФ, АLL до 24 лет (школьники, студенты) </t>
  </si>
  <si>
    <t>Графический баннер</t>
  </si>
  <si>
    <t>IMHO*</t>
  </si>
  <si>
    <t>ВидеоСеть ИМХО</t>
  </si>
  <si>
    <t>Динамика, Video Mix, Multi-roll+read-roll, ролик до 20 сек., F=3/сутки</t>
  </si>
  <si>
    <t>Итого:</t>
  </si>
  <si>
    <t>Сервис DCM</t>
  </si>
  <si>
    <t>Итого медиа бюджет</t>
  </si>
  <si>
    <t>АК</t>
  </si>
  <si>
    <t>10%</t>
  </si>
  <si>
    <t>НДС</t>
  </si>
  <si>
    <t>20%</t>
  </si>
  <si>
    <t>Производство ролика, с НДС</t>
  </si>
  <si>
    <t>0.00р</t>
  </si>
  <si>
    <t>Итого (с учётом НДС и АК)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</si>
</sst>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[$-419]d\ mmm;@"/>
    <numFmt numFmtId="165" formatCode="###,000&quot;р.&quot;"/>
  </numFmts>
  <fonts count="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B05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/>
  </cellStyleXfs>
  <cellXfs count="38">
    <xf numFmtId="0" fontId="0" fillId="0" borderId="0" xfId="0"/>
    <xf numFmtId="0" fontId="2" fillId="4" borderId="3" xfId="1" applyFont="1" applyFill="1" applyBorder="1" applyAlignment="1">
      <alignment horizontal="center" vertical="center" textRotation="90" wrapText="1"/>
    </xf>
    <xf numFmtId="16" fontId="2" fillId="4" borderId="3" xfId="1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right"/>
    </xf>
    <xf numFmtId="0" fontId="6" fillId="6" borderId="0" xfId="0" applyFont="1" applyFill="1" applyAlignment="1">
      <alignment horizontal="center" vertical="center"/>
    </xf>
    <xf numFmtId="0" fontId="2" fillId="2" borderId="3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164" fontId="2" fillId="4" borderId="3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0" fontId="0" fillId="0" borderId="17" xfId="0" applyBorder="1"/>
    <xf numFmtId="165" fontId="0" fillId="0" borderId="17" xfId="0" applyNumberFormat="1" applyBorder="1"/>
    <xf numFmtId="0" fontId="7" fillId="7" borderId="0" xfId="0" applyFont="1" applyFill="1"/>
    <xf numFmtId="165" fontId="7" fillId="7" borderId="0" xfId="0" applyNumberFormat="1" applyFont="1" applyFill="1"/>
    <xf numFmtId="0" fontId="0" fillId="0" borderId="19" xfId="0" applyBorder="1"/>
    <xf numFmtId="0" fontId="0" fillId="0" borderId="18" xfId="0" applyBorder="1"/>
    <xf numFmtId="0" fontId="2" fillId="4" borderId="6" xfId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2" fillId="4" borderId="1" xfId="1" applyFont="1" applyFill="1" applyBorder="1" applyAlignment="1">
      <alignment horizontal="center" vertical="center" wrapText="1"/>
    </xf>
    <xf numFmtId="0" fontId="0" fillId="0" borderId="10" xfId="0" applyBorder="1"/>
    <xf numFmtId="0" fontId="2" fillId="4" borderId="2" xfId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4" fillId="4" borderId="1" xfId="0" applyFont="1" applyFill="1" applyBorder="1" applyAlignment="1">
      <alignment horizontal="center" vertical="center" wrapText="1"/>
    </xf>
    <xf numFmtId="43" fontId="2" fillId="4" borderId="1" xfId="2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17" xfId="0" applyBorder="1" applyAlignment="1">
      <alignment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0"/>
  <sheetViews>
    <sheetView tabSelected="1" topLeftCell="T10" zoomScale="70" zoomScaleNormal="70" workbookViewId="0">
      <selection activeCell="U25" sqref="U25"/>
    </sheetView>
  </sheetViews>
  <sheetFormatPr defaultRowHeight="15" x14ac:dyDescent="0.25"/>
  <cols>
    <col min="1" max="2" width="17.140625" customWidth="1"/>
    <col min="3" max="3" width="16.85546875" customWidth="1"/>
    <col min="4" max="4" width="16.7109375" customWidth="1"/>
    <col min="5" max="5" width="16.28515625" customWidth="1"/>
    <col min="6" max="6" width="14.7109375" customWidth="1"/>
    <col min="7" max="7" width="18.7109375" customWidth="1"/>
    <col min="8" max="8" width="13.85546875" customWidth="1"/>
    <col min="9" max="9" width="13.42578125" customWidth="1"/>
    <col min="10" max="11" width="14.7109375" customWidth="1"/>
    <col min="12" max="12" width="17.7109375" customWidth="1"/>
    <col min="13" max="13" width="18.7109375" customWidth="1"/>
    <col min="14" max="14" width="15.85546875" customWidth="1"/>
    <col min="15" max="15" width="17.7109375" customWidth="1"/>
    <col min="16" max="16" width="17" customWidth="1"/>
    <col min="17" max="17" width="6.42578125" customWidth="1"/>
    <col min="18" max="18" width="14.7109375" customWidth="1"/>
    <col min="19" max="19" width="17.42578125" customWidth="1"/>
    <col min="20" max="20" width="37.7109375" customWidth="1"/>
    <col min="21" max="21" width="28.140625" customWidth="1"/>
    <col min="22" max="22" width="23" customWidth="1"/>
    <col min="23" max="23" width="16.85546875" customWidth="1"/>
    <col min="24" max="24" width="17.140625" customWidth="1"/>
    <col min="25" max="25" width="6" customWidth="1"/>
    <col min="26" max="26" width="10.5703125" customWidth="1"/>
    <col min="27" max="27" width="13.28515625" customWidth="1"/>
    <col min="28" max="28" width="13.5703125" customWidth="1"/>
    <col min="29" max="29" width="13.85546875" customWidth="1"/>
    <col min="30" max="30" width="14.85546875" customWidth="1"/>
    <col min="31" max="31" width="11.5703125" customWidth="1"/>
    <col min="32" max="32" width="18.28515625" customWidth="1"/>
    <col min="33" max="33" width="17.7109375" customWidth="1"/>
    <col min="34" max="34" width="19.140625" customWidth="1"/>
    <col min="35" max="35" width="13.28515625" customWidth="1"/>
    <col min="36" max="36" width="10.5703125" customWidth="1"/>
    <col min="37" max="37" width="13.42578125" customWidth="1"/>
    <col min="38" max="38" width="11" customWidth="1"/>
    <col min="39" max="39" width="12.85546875" customWidth="1"/>
    <col min="41" max="41" width="12.140625" customWidth="1"/>
    <col min="42" max="42" width="11.28515625" customWidth="1"/>
    <col min="43" max="43" width="10.5703125" customWidth="1"/>
    <col min="44" max="44" width="13.42578125" customWidth="1"/>
    <col min="45" max="45" width="13.5703125" customWidth="1"/>
    <col min="46" max="46" width="12.28515625" customWidth="1"/>
    <col min="47" max="47" width="13.42578125" customWidth="1"/>
    <col min="48" max="48" width="12.28515625" customWidth="1"/>
    <col min="49" max="49" width="10.7109375" bestFit="1" customWidth="1"/>
  </cols>
  <sheetData>
    <row r="1" spans="1:11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</row>
    <row r="2" spans="1:11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0</v>
      </c>
      <c r="T2" s="3" t="s">
        <v>1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</row>
    <row r="3" spans="1:1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 t="s">
        <v>2</v>
      </c>
      <c r="T3" s="3" t="s">
        <v>3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</row>
    <row r="4" spans="1:119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 t="s">
        <v>4</v>
      </c>
      <c r="T4" s="3" t="s">
        <v>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</row>
    <row r="5" spans="1:1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 t="s">
        <v>6</v>
      </c>
      <c r="T5" s="3" t="s">
        <v>7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</row>
    <row r="6" spans="1:1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 t="s">
        <v>8</v>
      </c>
      <c r="T6" s="3" t="s">
        <v>9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</row>
    <row r="7" spans="1:1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 t="s">
        <v>10</v>
      </c>
      <c r="T7" s="3" t="s">
        <v>11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</row>
    <row r="8" spans="1:1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</row>
    <row r="9" spans="1:119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5"/>
      <c r="AO9" s="5"/>
      <c r="AP9" s="5"/>
      <c r="AQ9" s="5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</row>
    <row r="10" spans="1:119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6" t="s">
        <v>12</v>
      </c>
      <c r="R10" s="36" t="s">
        <v>13</v>
      </c>
      <c r="S10" s="36" t="s">
        <v>14</v>
      </c>
      <c r="T10" s="36" t="s">
        <v>15</v>
      </c>
      <c r="U10" s="36" t="s">
        <v>16</v>
      </c>
      <c r="V10" s="36" t="s">
        <v>17</v>
      </c>
      <c r="W10" s="36" t="s">
        <v>18</v>
      </c>
      <c r="X10" s="36" t="s">
        <v>19</v>
      </c>
      <c r="Y10" s="28" t="s">
        <v>20</v>
      </c>
      <c r="Z10" s="30"/>
      <c r="AA10" s="28" t="s">
        <v>21</v>
      </c>
      <c r="AB10" s="28" t="s">
        <v>22</v>
      </c>
      <c r="AC10" s="28" t="s">
        <v>23</v>
      </c>
      <c r="AD10" s="28" t="s">
        <v>24</v>
      </c>
      <c r="AE10" s="28" t="s">
        <v>25</v>
      </c>
      <c r="AF10" s="28" t="s">
        <v>26</v>
      </c>
      <c r="AG10" s="28" t="s">
        <v>27</v>
      </c>
      <c r="AH10" s="28" t="s">
        <v>28</v>
      </c>
      <c r="AI10" s="35" t="s">
        <v>29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22"/>
      <c r="AV10" s="29" t="s">
        <v>30</v>
      </c>
      <c r="AW10" s="19"/>
      <c r="AX10" s="19"/>
      <c r="AY10" s="19"/>
      <c r="AZ10" s="22"/>
      <c r="BA10" s="29" t="s">
        <v>31</v>
      </c>
      <c r="BB10" s="19"/>
      <c r="BC10" s="19"/>
      <c r="BD10" s="19"/>
      <c r="BE10" s="22"/>
      <c r="BF10" s="29" t="s">
        <v>32</v>
      </c>
      <c r="BG10" s="19"/>
      <c r="BH10" s="19"/>
      <c r="BI10" s="19"/>
      <c r="BJ10" s="22"/>
      <c r="BK10" s="29" t="s">
        <v>33</v>
      </c>
      <c r="BL10" s="19"/>
      <c r="BM10" s="19"/>
      <c r="BN10" s="19"/>
      <c r="BO10" s="22"/>
      <c r="BP10" s="18" t="s">
        <v>34</v>
      </c>
      <c r="BQ10" s="19"/>
      <c r="BR10" s="19"/>
      <c r="BS10" s="19"/>
      <c r="BT10" s="20"/>
      <c r="BU10" s="18" t="s">
        <v>35</v>
      </c>
      <c r="BV10" s="19"/>
      <c r="BW10" s="19"/>
      <c r="BX10" s="19"/>
      <c r="BY10" s="20"/>
      <c r="BZ10" s="18" t="s">
        <v>36</v>
      </c>
      <c r="CA10" s="19"/>
      <c r="CB10" s="19"/>
      <c r="CC10" s="19"/>
      <c r="CD10" s="20"/>
      <c r="CE10" s="18" t="s">
        <v>37</v>
      </c>
      <c r="CF10" s="19"/>
      <c r="CG10" s="19"/>
      <c r="CH10" s="19"/>
      <c r="CI10" s="20"/>
      <c r="CJ10" s="18" t="s">
        <v>38</v>
      </c>
      <c r="CK10" s="19"/>
      <c r="CL10" s="19"/>
      <c r="CM10" s="19"/>
      <c r="CN10" s="20"/>
      <c r="CO10" s="21" t="s">
        <v>39</v>
      </c>
      <c r="CP10" s="19"/>
      <c r="CQ10" s="19"/>
      <c r="CR10" s="19"/>
      <c r="CS10" s="22"/>
      <c r="CT10" s="21" t="s">
        <v>40</v>
      </c>
      <c r="CU10" s="19"/>
      <c r="CV10" s="19"/>
      <c r="CW10" s="19"/>
      <c r="CX10" s="22"/>
      <c r="CY10" s="21" t="s">
        <v>41</v>
      </c>
      <c r="CZ10" s="19"/>
      <c r="DA10" s="19"/>
      <c r="DB10" s="19"/>
      <c r="DC10" s="22"/>
      <c r="DD10" s="18" t="s">
        <v>42</v>
      </c>
      <c r="DE10" s="19"/>
      <c r="DF10" s="19"/>
      <c r="DG10" s="19"/>
      <c r="DH10" s="20"/>
      <c r="DI10" s="21" t="s">
        <v>43</v>
      </c>
      <c r="DJ10" s="21" t="s">
        <v>44</v>
      </c>
      <c r="DK10" s="23" t="s">
        <v>45</v>
      </c>
      <c r="DL10" s="19"/>
      <c r="DM10" s="19"/>
      <c r="DN10" s="19"/>
      <c r="DO10" s="19"/>
    </row>
    <row r="11" spans="1:119" ht="43.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6"/>
      <c r="R11" s="26"/>
      <c r="S11" s="26"/>
      <c r="T11" s="26"/>
      <c r="U11" s="26"/>
      <c r="V11" s="26"/>
      <c r="W11" s="26"/>
      <c r="X11" s="26"/>
      <c r="Y11" s="31"/>
      <c r="Z11" s="32"/>
      <c r="AA11" s="26"/>
      <c r="AB11" s="26"/>
      <c r="AC11" s="26"/>
      <c r="AD11" s="26"/>
      <c r="AE11" s="26"/>
      <c r="AF11" s="26"/>
      <c r="AG11" s="26"/>
      <c r="AH11" s="26"/>
      <c r="AI11" s="28" t="s">
        <v>46</v>
      </c>
      <c r="AJ11" s="28" t="s">
        <v>47</v>
      </c>
      <c r="AK11" s="28" t="s">
        <v>48</v>
      </c>
      <c r="AL11" s="28" t="s">
        <v>49</v>
      </c>
      <c r="AM11" s="28" t="s">
        <v>50</v>
      </c>
      <c r="AN11" s="28" t="s">
        <v>51</v>
      </c>
      <c r="AO11" s="28" t="s">
        <v>52</v>
      </c>
      <c r="AP11" s="28" t="s">
        <v>53</v>
      </c>
      <c r="AQ11" s="28" t="s">
        <v>54</v>
      </c>
      <c r="AR11" s="28" t="s">
        <v>55</v>
      </c>
      <c r="AS11" s="28" t="s">
        <v>56</v>
      </c>
      <c r="AT11" s="28" t="s">
        <v>57</v>
      </c>
      <c r="AU11" s="28" t="s">
        <v>58</v>
      </c>
      <c r="AV11" s="10">
        <v>43831</v>
      </c>
      <c r="AW11" s="10">
        <f t="shared" ref="AW11:CB11" si="0">AV12+1</f>
        <v>43835</v>
      </c>
      <c r="AX11" s="10">
        <f t="shared" si="0"/>
        <v>43842</v>
      </c>
      <c r="AY11" s="10">
        <f t="shared" si="0"/>
        <v>43849</v>
      </c>
      <c r="AZ11" s="10">
        <f t="shared" si="0"/>
        <v>43856</v>
      </c>
      <c r="BA11" s="10">
        <f t="shared" si="0"/>
        <v>43862</v>
      </c>
      <c r="BB11" s="10">
        <f t="shared" si="0"/>
        <v>43868</v>
      </c>
      <c r="BC11" s="10">
        <f t="shared" si="0"/>
        <v>43874</v>
      </c>
      <c r="BD11" s="10">
        <f t="shared" si="0"/>
        <v>43880</v>
      </c>
      <c r="BE11" s="10">
        <f t="shared" si="0"/>
        <v>43886</v>
      </c>
      <c r="BF11" s="10">
        <f t="shared" si="0"/>
        <v>43891</v>
      </c>
      <c r="BG11" s="10">
        <f t="shared" si="0"/>
        <v>43897</v>
      </c>
      <c r="BH11" s="10">
        <f t="shared" si="0"/>
        <v>43903</v>
      </c>
      <c r="BI11" s="10">
        <f t="shared" si="0"/>
        <v>43909</v>
      </c>
      <c r="BJ11" s="10">
        <f t="shared" si="0"/>
        <v>43915</v>
      </c>
      <c r="BK11" s="10">
        <f t="shared" si="0"/>
        <v>43922</v>
      </c>
      <c r="BL11" s="10">
        <f t="shared" si="0"/>
        <v>43928</v>
      </c>
      <c r="BM11" s="10">
        <f t="shared" si="0"/>
        <v>43934</v>
      </c>
      <c r="BN11" s="10">
        <f t="shared" si="0"/>
        <v>43940</v>
      </c>
      <c r="BO11" s="10">
        <f t="shared" si="0"/>
        <v>43946</v>
      </c>
      <c r="BP11" s="10">
        <f t="shared" si="0"/>
        <v>43952</v>
      </c>
      <c r="BQ11" s="10">
        <f t="shared" si="0"/>
        <v>43957</v>
      </c>
      <c r="BR11" s="10">
        <f t="shared" si="0"/>
        <v>43964</v>
      </c>
      <c r="BS11" s="10">
        <f t="shared" si="0"/>
        <v>43971</v>
      </c>
      <c r="BT11" s="10">
        <f t="shared" si="0"/>
        <v>43978</v>
      </c>
      <c r="BU11" s="10">
        <f t="shared" si="0"/>
        <v>43983</v>
      </c>
      <c r="BV11" s="10">
        <f t="shared" si="0"/>
        <v>43988</v>
      </c>
      <c r="BW11" s="10">
        <f t="shared" si="0"/>
        <v>43995</v>
      </c>
      <c r="BX11" s="10">
        <f t="shared" si="0"/>
        <v>44002</v>
      </c>
      <c r="BY11" s="10">
        <f t="shared" si="0"/>
        <v>44009</v>
      </c>
      <c r="BZ11" s="10">
        <f t="shared" si="0"/>
        <v>44013</v>
      </c>
      <c r="CA11" s="10">
        <f t="shared" si="0"/>
        <v>44018</v>
      </c>
      <c r="CB11" s="10">
        <f t="shared" si="0"/>
        <v>44025</v>
      </c>
      <c r="CC11" s="10">
        <f t="shared" ref="CC11:DC11" si="1">CB12+1</f>
        <v>44032</v>
      </c>
      <c r="CD11" s="10">
        <f t="shared" si="1"/>
        <v>44039</v>
      </c>
      <c r="CE11" s="10">
        <f t="shared" si="1"/>
        <v>44044</v>
      </c>
      <c r="CF11" s="10">
        <f t="shared" si="1"/>
        <v>44049</v>
      </c>
      <c r="CG11" s="10">
        <f t="shared" si="1"/>
        <v>44056</v>
      </c>
      <c r="CH11" s="10">
        <f t="shared" si="1"/>
        <v>44063</v>
      </c>
      <c r="CI11" s="10">
        <f t="shared" si="1"/>
        <v>44070</v>
      </c>
      <c r="CJ11" s="10">
        <f t="shared" si="1"/>
        <v>44075</v>
      </c>
      <c r="CK11" s="10">
        <f t="shared" si="1"/>
        <v>44080</v>
      </c>
      <c r="CL11" s="10">
        <f t="shared" si="1"/>
        <v>44087</v>
      </c>
      <c r="CM11" s="10">
        <f t="shared" si="1"/>
        <v>44094</v>
      </c>
      <c r="CN11" s="10">
        <f t="shared" si="1"/>
        <v>44101</v>
      </c>
      <c r="CO11" s="10">
        <f t="shared" si="1"/>
        <v>44105</v>
      </c>
      <c r="CP11" s="10">
        <f t="shared" si="1"/>
        <v>44110</v>
      </c>
      <c r="CQ11" s="10">
        <f t="shared" si="1"/>
        <v>44117</v>
      </c>
      <c r="CR11" s="10">
        <f t="shared" si="1"/>
        <v>44124</v>
      </c>
      <c r="CS11" s="10">
        <f t="shared" si="1"/>
        <v>44131</v>
      </c>
      <c r="CT11" s="10">
        <f t="shared" si="1"/>
        <v>44136</v>
      </c>
      <c r="CU11" s="10">
        <f t="shared" si="1"/>
        <v>44141</v>
      </c>
      <c r="CV11" s="10">
        <f t="shared" si="1"/>
        <v>44148</v>
      </c>
      <c r="CW11" s="10">
        <f t="shared" si="1"/>
        <v>44155</v>
      </c>
      <c r="CX11" s="10">
        <f t="shared" si="1"/>
        <v>44162</v>
      </c>
      <c r="CY11" s="10">
        <f t="shared" si="1"/>
        <v>44166</v>
      </c>
      <c r="CZ11" s="10">
        <f t="shared" si="1"/>
        <v>44171</v>
      </c>
      <c r="DA11" s="10">
        <f t="shared" si="1"/>
        <v>44178</v>
      </c>
      <c r="DB11" s="10">
        <f t="shared" si="1"/>
        <v>44185</v>
      </c>
      <c r="DC11" s="11">
        <f t="shared" si="1"/>
        <v>44192</v>
      </c>
      <c r="DD11" s="1" t="s">
        <v>33</v>
      </c>
      <c r="DE11" s="1" t="str">
        <f>BP10</f>
        <v>Май</v>
      </c>
      <c r="DF11" s="1">
        <f>BV10</f>
        <v>0</v>
      </c>
      <c r="DG11" s="1">
        <f>CA10</f>
        <v>0</v>
      </c>
      <c r="DH11" s="1">
        <f>CF10</f>
        <v>0</v>
      </c>
      <c r="DI11" s="26"/>
      <c r="DJ11" s="26"/>
      <c r="DK11" s="24" t="s">
        <v>59</v>
      </c>
      <c r="DL11" s="24" t="s">
        <v>60</v>
      </c>
      <c r="DM11" s="24" t="s">
        <v>61</v>
      </c>
      <c r="DN11" s="24" t="s">
        <v>62</v>
      </c>
      <c r="DO11" s="24" t="s">
        <v>63</v>
      </c>
    </row>
    <row r="12" spans="1:119" ht="36" customHeight="1" x14ac:dyDescent="0.25">
      <c r="A12" s="6" t="s">
        <v>64</v>
      </c>
      <c r="B12" s="7" t="s">
        <v>65</v>
      </c>
      <c r="C12" s="7" t="s">
        <v>66</v>
      </c>
      <c r="D12" s="6" t="s">
        <v>10</v>
      </c>
      <c r="E12" s="7" t="s">
        <v>67</v>
      </c>
      <c r="F12" s="7" t="s">
        <v>68</v>
      </c>
      <c r="G12" s="7" t="s">
        <v>69</v>
      </c>
      <c r="H12" s="7" t="s">
        <v>70</v>
      </c>
      <c r="I12" s="7" t="s">
        <v>71</v>
      </c>
      <c r="J12" s="7" t="s">
        <v>72</v>
      </c>
      <c r="K12" s="7" t="s">
        <v>73</v>
      </c>
      <c r="L12" s="7" t="s">
        <v>74</v>
      </c>
      <c r="M12" s="7" t="s">
        <v>75</v>
      </c>
      <c r="N12" s="7" t="s">
        <v>76</v>
      </c>
      <c r="O12" s="7" t="s">
        <v>77</v>
      </c>
      <c r="P12" s="8" t="s">
        <v>78</v>
      </c>
      <c r="Q12" s="27"/>
      <c r="R12" s="27"/>
      <c r="S12" s="27"/>
      <c r="T12" s="27"/>
      <c r="U12" s="27"/>
      <c r="V12" s="27"/>
      <c r="W12" s="27"/>
      <c r="X12" s="27"/>
      <c r="Y12" s="33"/>
      <c r="Z12" s="34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9">
        <f>AV11+3</f>
        <v>43834</v>
      </c>
      <c r="AW12" s="9">
        <f>AW11+6</f>
        <v>43841</v>
      </c>
      <c r="AX12" s="9">
        <f>AX11+6</f>
        <v>43848</v>
      </c>
      <c r="AY12" s="9">
        <f>AY11+6</f>
        <v>43855</v>
      </c>
      <c r="AZ12" s="9">
        <f>AZ11+5</f>
        <v>43861</v>
      </c>
      <c r="BA12" s="9">
        <f>BA11+5</f>
        <v>43867</v>
      </c>
      <c r="BB12" s="9">
        <f>BB11+5</f>
        <v>43873</v>
      </c>
      <c r="BC12" s="9">
        <f>BC11+5</f>
        <v>43879</v>
      </c>
      <c r="BD12" s="9">
        <f>BD11+5</f>
        <v>43885</v>
      </c>
      <c r="BE12" s="9">
        <f>BE11+4</f>
        <v>43890</v>
      </c>
      <c r="BF12" s="9">
        <f>BF11+5</f>
        <v>43896</v>
      </c>
      <c r="BG12" s="9">
        <f>BG11+5</f>
        <v>43902</v>
      </c>
      <c r="BH12" s="9">
        <f>BH11+5</f>
        <v>43908</v>
      </c>
      <c r="BI12" s="9">
        <f>BI11+5</f>
        <v>43914</v>
      </c>
      <c r="BJ12" s="9">
        <f>BJ11+6</f>
        <v>43921</v>
      </c>
      <c r="BK12" s="9">
        <f>BK11+5</f>
        <v>43927</v>
      </c>
      <c r="BL12" s="9">
        <f>BL11+5</f>
        <v>43933</v>
      </c>
      <c r="BM12" s="9">
        <f>BM11+5</f>
        <v>43939</v>
      </c>
      <c r="BN12" s="9">
        <f>BN11+5</f>
        <v>43945</v>
      </c>
      <c r="BO12" s="9">
        <f>BO11+5</f>
        <v>43951</v>
      </c>
      <c r="BP12" s="9">
        <f>BP11+4</f>
        <v>43956</v>
      </c>
      <c r="BQ12" s="9">
        <f>BQ11+6</f>
        <v>43963</v>
      </c>
      <c r="BR12" s="9">
        <f>BR11+6</f>
        <v>43970</v>
      </c>
      <c r="BS12" s="9">
        <f>BS11+6</f>
        <v>43977</v>
      </c>
      <c r="BT12" s="9">
        <f>BT11+4</f>
        <v>43982</v>
      </c>
      <c r="BU12" s="9">
        <f>BU11+4</f>
        <v>43987</v>
      </c>
      <c r="BV12" s="9">
        <f>BV11+6</f>
        <v>43994</v>
      </c>
      <c r="BW12" s="9">
        <f>BW11+6</f>
        <v>44001</v>
      </c>
      <c r="BX12" s="9">
        <f>BX11+6</f>
        <v>44008</v>
      </c>
      <c r="BY12" s="9">
        <f>BY11+3</f>
        <v>44012</v>
      </c>
      <c r="BZ12" s="9">
        <f>BZ11+4</f>
        <v>44017</v>
      </c>
      <c r="CA12" s="9">
        <f>CA11+6</f>
        <v>44024</v>
      </c>
      <c r="CB12" s="9">
        <f>CB11+6</f>
        <v>44031</v>
      </c>
      <c r="CC12" s="9">
        <f>CC11+6</f>
        <v>44038</v>
      </c>
      <c r="CD12" s="9">
        <f>CD11+4</f>
        <v>44043</v>
      </c>
      <c r="CE12" s="9">
        <f>CE11+4</f>
        <v>44048</v>
      </c>
      <c r="CF12" s="9">
        <f>CF11+6</f>
        <v>44055</v>
      </c>
      <c r="CG12" s="9">
        <f>CG11+6</f>
        <v>44062</v>
      </c>
      <c r="CH12" s="9">
        <f>CH11+6</f>
        <v>44069</v>
      </c>
      <c r="CI12" s="9">
        <f>CI11+4</f>
        <v>44074</v>
      </c>
      <c r="CJ12" s="9">
        <f>CJ11+4</f>
        <v>44079</v>
      </c>
      <c r="CK12" s="9">
        <f>CK11+6</f>
        <v>44086</v>
      </c>
      <c r="CL12" s="9">
        <f>CL11+6</f>
        <v>44093</v>
      </c>
      <c r="CM12" s="9">
        <f>CM11+6</f>
        <v>44100</v>
      </c>
      <c r="CN12" s="9">
        <f>CN11+3</f>
        <v>44104</v>
      </c>
      <c r="CO12" s="9">
        <f>CO11+4</f>
        <v>44109</v>
      </c>
      <c r="CP12" s="9">
        <f>CP11+6</f>
        <v>44116</v>
      </c>
      <c r="CQ12" s="9">
        <f>CQ11+6</f>
        <v>44123</v>
      </c>
      <c r="CR12" s="9">
        <f>CR11+6</f>
        <v>44130</v>
      </c>
      <c r="CS12" s="9">
        <f>CS11+4</f>
        <v>44135</v>
      </c>
      <c r="CT12" s="9">
        <f>CT11+4</f>
        <v>44140</v>
      </c>
      <c r="CU12" s="9">
        <f>CU11+6</f>
        <v>44147</v>
      </c>
      <c r="CV12" s="9">
        <f>CV11+6</f>
        <v>44154</v>
      </c>
      <c r="CW12" s="9">
        <f>CW11+6</f>
        <v>44161</v>
      </c>
      <c r="CX12" s="9">
        <f>CX11+3</f>
        <v>44165</v>
      </c>
      <c r="CY12" s="9">
        <f>CY11+4</f>
        <v>44170</v>
      </c>
      <c r="CZ12" s="9">
        <f>CZ11+6</f>
        <v>44177</v>
      </c>
      <c r="DA12" s="9">
        <f>DA11+6</f>
        <v>44184</v>
      </c>
      <c r="DB12" s="9">
        <f>DB11+6</f>
        <v>44191</v>
      </c>
      <c r="DC12" s="9">
        <f>DC11+4</f>
        <v>44196</v>
      </c>
      <c r="DD12" s="2" t="s">
        <v>79</v>
      </c>
      <c r="DE12" s="2" t="s">
        <v>80</v>
      </c>
      <c r="DF12" s="2" t="s">
        <v>81</v>
      </c>
      <c r="DG12" s="2" t="s">
        <v>82</v>
      </c>
      <c r="DH12" s="2" t="s">
        <v>83</v>
      </c>
      <c r="DI12" s="27"/>
      <c r="DJ12" s="27"/>
      <c r="DK12" s="25"/>
      <c r="DL12" s="25"/>
      <c r="DM12" s="25"/>
      <c r="DN12" s="25"/>
      <c r="DO12" s="25"/>
    </row>
    <row r="13" spans="1:119" x14ac:dyDescent="0.25">
      <c r="A13" s="12" t="s">
        <v>84</v>
      </c>
      <c r="B13" s="12" t="s">
        <v>84</v>
      </c>
      <c r="C13" s="12" t="s">
        <v>85</v>
      </c>
      <c r="D13" s="12" t="s">
        <v>11</v>
      </c>
      <c r="E13" s="12" t="s">
        <v>86</v>
      </c>
      <c r="F13" s="12" t="s">
        <v>87</v>
      </c>
      <c r="G13" s="12" t="s">
        <v>88</v>
      </c>
      <c r="H13" s="12"/>
      <c r="I13" s="12"/>
      <c r="J13" s="12" t="s">
        <v>89</v>
      </c>
      <c r="K13" s="12" t="s">
        <v>90</v>
      </c>
      <c r="L13" s="12" t="s">
        <v>91</v>
      </c>
      <c r="M13" s="12" t="s">
        <v>92</v>
      </c>
      <c r="N13" s="12" t="s">
        <v>92</v>
      </c>
      <c r="O13" s="12"/>
      <c r="P13" s="12"/>
      <c r="Q13" s="12">
        <v>1</v>
      </c>
      <c r="R13" s="12" t="str">
        <f t="shared" ref="R13:R44" si="2">S13</f>
        <v>YouTube+GDN</v>
      </c>
      <c r="S13" s="12" t="s">
        <v>93</v>
      </c>
      <c r="T13" s="12" t="s">
        <v>94</v>
      </c>
      <c r="U13" s="12" t="s">
        <v>95</v>
      </c>
      <c r="V13" s="12" t="s">
        <v>96</v>
      </c>
      <c r="W13" s="12" t="s">
        <v>97</v>
      </c>
      <c r="X13" s="12" t="s">
        <v>98</v>
      </c>
      <c r="Y13" s="12">
        <f t="shared" ref="Y13:Y44" si="3">COUNT(BF13:CK13)</f>
        <v>0</v>
      </c>
      <c r="Z13" s="12" t="s">
        <v>99</v>
      </c>
      <c r="AA13" s="12" t="e">
        <f t="shared" ref="AA13:AA44" si="4">AB13/Y13</f>
        <v>#DIV/0!</v>
      </c>
      <c r="AB13" s="12">
        <v>3313399.7767441859</v>
      </c>
      <c r="AC13" s="13">
        <v>0.53749999999999998</v>
      </c>
      <c r="AD13" s="12">
        <v>1</v>
      </c>
      <c r="AE13" s="12">
        <v>0</v>
      </c>
      <c r="AF13" s="12">
        <f t="shared" ref="AF13:AF44" si="5"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>0.53749999999999998</v>
      </c>
      <c r="AG13" s="13">
        <f t="shared" ref="AG13:AG44" si="6"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>1780952.38</v>
      </c>
      <c r="AH13" s="13">
        <f t="shared" ref="AH13:AH44" si="7">AG13*1.2</f>
        <v>2137142.8559999997</v>
      </c>
      <c r="AI13" s="12" t="e">
        <f t="shared" ref="AI13:AI44" si="8">AM13/AL13</f>
        <v>#VALUE!</v>
      </c>
      <c r="AJ13" s="12">
        <v>2</v>
      </c>
      <c r="AK13" s="12" t="e">
        <f t="shared" ref="AK13:AK44" si="9">AI13/AJ13</f>
        <v>#VALUE!</v>
      </c>
      <c r="AL13" s="12" t="s">
        <v>100</v>
      </c>
      <c r="AM13" s="12">
        <f t="shared" ref="AM13:AM44" si="10">AB13</f>
        <v>3313399.7767441859</v>
      </c>
      <c r="AN13" s="12" t="s">
        <v>101</v>
      </c>
      <c r="AO13" s="12" t="e">
        <f t="shared" ref="AO13:AO44" si="11">AI13*AN13</f>
        <v>#VALUE!</v>
      </c>
      <c r="AP13" s="13" t="e">
        <f t="shared" ref="AP13:AP44" si="12">AG13/AI13*1000</f>
        <v>#VALUE!</v>
      </c>
      <c r="AQ13" s="13" t="e">
        <f t="shared" ref="AQ13:AQ44" si="13">AG13/AK13*1000</f>
        <v>#VALUE!</v>
      </c>
      <c r="AR13" s="13">
        <f t="shared" ref="AR13:AR44" si="14">AG13/AM13</f>
        <v>0.53749999999999998</v>
      </c>
      <c r="AS13" s="13" t="e">
        <f t="shared" ref="AS13:AS44" si="15">AG13/AO13</f>
        <v>#VALUE!</v>
      </c>
      <c r="AT13" s="12" t="s">
        <v>102</v>
      </c>
      <c r="AU13" s="13" t="e">
        <f t="shared" ref="AU13:AU44" si="16">AG13/AT13</f>
        <v>#VALUE!</v>
      </c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</row>
    <row r="14" spans="1:119" x14ac:dyDescent="0.25">
      <c r="A14" s="12" t="s">
        <v>84</v>
      </c>
      <c r="B14" s="12" t="s">
        <v>84</v>
      </c>
      <c r="C14" s="12" t="s">
        <v>85</v>
      </c>
      <c r="D14" s="12" t="s">
        <v>11</v>
      </c>
      <c r="E14" s="12"/>
      <c r="F14" s="12" t="s">
        <v>87</v>
      </c>
      <c r="G14" s="12" t="s">
        <v>88</v>
      </c>
      <c r="H14" s="12"/>
      <c r="I14" s="12"/>
      <c r="J14" s="12" t="s">
        <v>89</v>
      </c>
      <c r="K14" s="12" t="s">
        <v>90</v>
      </c>
      <c r="L14" s="12" t="s">
        <v>91</v>
      </c>
      <c r="M14" s="12" t="s">
        <v>92</v>
      </c>
      <c r="N14" s="12" t="s">
        <v>92</v>
      </c>
      <c r="O14" s="12"/>
      <c r="P14" s="12"/>
      <c r="Q14" s="12">
        <v>2</v>
      </c>
      <c r="R14" s="12" t="str">
        <f t="shared" si="2"/>
        <v>YouTube+GDN</v>
      </c>
      <c r="S14" s="12" t="s">
        <v>93</v>
      </c>
      <c r="T14" s="12" t="s">
        <v>94</v>
      </c>
      <c r="U14" s="12" t="s">
        <v>103</v>
      </c>
      <c r="V14" s="12" t="s">
        <v>96</v>
      </c>
      <c r="W14" s="12" t="s">
        <v>97</v>
      </c>
      <c r="X14" s="12" t="s">
        <v>98</v>
      </c>
      <c r="Y14" s="12">
        <f t="shared" si="3"/>
        <v>0</v>
      </c>
      <c r="Z14" s="12" t="s">
        <v>104</v>
      </c>
      <c r="AA14" s="12" t="e">
        <f t="shared" si="4"/>
        <v>#DIV/0!</v>
      </c>
      <c r="AB14" s="12">
        <v>18809.097868806941</v>
      </c>
      <c r="AC14" s="13">
        <v>139.75</v>
      </c>
      <c r="AD14" s="12">
        <v>1</v>
      </c>
      <c r="AE14" s="12">
        <v>0</v>
      </c>
      <c r="AF14" s="12">
        <f t="shared" si="5"/>
        <v>139.75</v>
      </c>
      <c r="AG14" s="13">
        <f t="shared" si="6"/>
        <v>2628571.42716577</v>
      </c>
      <c r="AH14" s="13">
        <f t="shared" si="7"/>
        <v>3154285.7125989241</v>
      </c>
      <c r="AI14" s="12" t="e">
        <f t="shared" si="8"/>
        <v>#VALUE!</v>
      </c>
      <c r="AJ14" s="12">
        <v>2</v>
      </c>
      <c r="AK14" s="12" t="e">
        <f t="shared" si="9"/>
        <v>#VALUE!</v>
      </c>
      <c r="AL14" s="12" t="s">
        <v>100</v>
      </c>
      <c r="AM14" s="12">
        <f t="shared" si="10"/>
        <v>18809.097868806941</v>
      </c>
      <c r="AN14" s="12" t="s">
        <v>101</v>
      </c>
      <c r="AO14" s="12" t="e">
        <f t="shared" si="11"/>
        <v>#VALUE!</v>
      </c>
      <c r="AP14" s="13" t="e">
        <f t="shared" si="12"/>
        <v>#VALUE!</v>
      </c>
      <c r="AQ14" s="13" t="e">
        <f t="shared" si="13"/>
        <v>#VALUE!</v>
      </c>
      <c r="AR14" s="13">
        <f t="shared" si="14"/>
        <v>139.75</v>
      </c>
      <c r="AS14" s="13" t="e">
        <f t="shared" si="15"/>
        <v>#VALUE!</v>
      </c>
      <c r="AT14" s="12" t="s">
        <v>102</v>
      </c>
      <c r="AU14" s="13" t="e">
        <f t="shared" si="16"/>
        <v>#VALUE!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</row>
    <row r="15" spans="1:119" x14ac:dyDescent="0.25">
      <c r="A15" s="12" t="s">
        <v>84</v>
      </c>
      <c r="B15" s="12" t="s">
        <v>84</v>
      </c>
      <c r="C15" s="12" t="s">
        <v>85</v>
      </c>
      <c r="D15" s="12" t="s">
        <v>11</v>
      </c>
      <c r="E15" s="12"/>
      <c r="F15" s="12" t="s">
        <v>87</v>
      </c>
      <c r="G15" s="12" t="s">
        <v>88</v>
      </c>
      <c r="H15" s="12"/>
      <c r="I15" s="12" t="s">
        <v>105</v>
      </c>
      <c r="J15" s="12" t="s">
        <v>89</v>
      </c>
      <c r="K15" s="12" t="s">
        <v>90</v>
      </c>
      <c r="L15" s="12" t="s">
        <v>91</v>
      </c>
      <c r="M15" s="12" t="s">
        <v>92</v>
      </c>
      <c r="N15" s="12" t="s">
        <v>92</v>
      </c>
      <c r="O15" s="12" t="s">
        <v>106</v>
      </c>
      <c r="P15" s="12"/>
      <c r="Q15" s="12">
        <v>3</v>
      </c>
      <c r="R15" s="12" t="str">
        <f t="shared" si="2"/>
        <v>YouTube</v>
      </c>
      <c r="S15" s="12" t="s">
        <v>107</v>
      </c>
      <c r="T15" s="12" t="s">
        <v>94</v>
      </c>
      <c r="U15" s="12" t="s">
        <v>108</v>
      </c>
      <c r="V15" s="12" t="s">
        <v>96</v>
      </c>
      <c r="W15" s="12" t="s">
        <v>97</v>
      </c>
      <c r="X15" s="12" t="s">
        <v>98</v>
      </c>
      <c r="Y15" s="12">
        <f t="shared" si="3"/>
        <v>0</v>
      </c>
      <c r="Z15" s="12" t="s">
        <v>109</v>
      </c>
      <c r="AA15" s="12" t="e">
        <f t="shared" si="4"/>
        <v>#DIV/0!</v>
      </c>
      <c r="AB15" s="12">
        <v>913195.33131164231</v>
      </c>
      <c r="AC15" s="13">
        <v>1.3975</v>
      </c>
      <c r="AD15" s="12">
        <v>1</v>
      </c>
      <c r="AE15" s="12">
        <v>0</v>
      </c>
      <c r="AF15" s="12">
        <f t="shared" si="5"/>
        <v>1.3975</v>
      </c>
      <c r="AG15" s="13">
        <f t="shared" si="6"/>
        <v>1276190.47550802</v>
      </c>
      <c r="AH15" s="13">
        <f t="shared" si="7"/>
        <v>1531428.570609624</v>
      </c>
      <c r="AI15" s="12" t="e">
        <f t="shared" si="8"/>
        <v>#VALUE!</v>
      </c>
      <c r="AJ15" s="12">
        <v>2</v>
      </c>
      <c r="AK15" s="12" t="e">
        <f t="shared" si="9"/>
        <v>#VALUE!</v>
      </c>
      <c r="AL15" s="12" t="s">
        <v>100</v>
      </c>
      <c r="AM15" s="12">
        <f t="shared" si="10"/>
        <v>913195.33131164231</v>
      </c>
      <c r="AN15" s="12" t="s">
        <v>101</v>
      </c>
      <c r="AO15" s="12" t="e">
        <f t="shared" si="11"/>
        <v>#VALUE!</v>
      </c>
      <c r="AP15" s="13" t="e">
        <f t="shared" si="12"/>
        <v>#VALUE!</v>
      </c>
      <c r="AQ15" s="13" t="e">
        <f t="shared" si="13"/>
        <v>#VALUE!</v>
      </c>
      <c r="AR15" s="13">
        <f t="shared" si="14"/>
        <v>1.3975</v>
      </c>
      <c r="AS15" s="13" t="e">
        <f t="shared" si="15"/>
        <v>#VALUE!</v>
      </c>
      <c r="AT15" s="12" t="s">
        <v>102</v>
      </c>
      <c r="AU15" s="13" t="e">
        <f t="shared" si="16"/>
        <v>#VALUE!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</row>
    <row r="16" spans="1:119" x14ac:dyDescent="0.25">
      <c r="A16" s="12" t="s">
        <v>84</v>
      </c>
      <c r="B16" s="12" t="s">
        <v>84</v>
      </c>
      <c r="C16" s="12" t="s">
        <v>110</v>
      </c>
      <c r="D16" s="12" t="s">
        <v>11</v>
      </c>
      <c r="E16" s="12" t="s">
        <v>111</v>
      </c>
      <c r="F16" s="12" t="s">
        <v>87</v>
      </c>
      <c r="G16" s="12" t="s">
        <v>112</v>
      </c>
      <c r="H16" s="12">
        <v>0.25</v>
      </c>
      <c r="I16" s="12" t="s">
        <v>113</v>
      </c>
      <c r="J16" s="12" t="s">
        <v>114</v>
      </c>
      <c r="K16" s="12" t="s">
        <v>115</v>
      </c>
      <c r="L16" s="12" t="s">
        <v>116</v>
      </c>
      <c r="M16" s="12" t="s">
        <v>117</v>
      </c>
      <c r="N16" s="12" t="s">
        <v>92</v>
      </c>
      <c r="O16" s="12" t="s">
        <v>118</v>
      </c>
      <c r="P16" s="12"/>
      <c r="Q16" s="12">
        <v>4</v>
      </c>
      <c r="R16" s="12" t="str">
        <f t="shared" si="2"/>
        <v>Segmento</v>
      </c>
      <c r="S16" s="12" t="s">
        <v>119</v>
      </c>
      <c r="T16" s="12" t="s">
        <v>120</v>
      </c>
      <c r="U16" s="12" t="s">
        <v>121</v>
      </c>
      <c r="V16" s="12" t="s">
        <v>96</v>
      </c>
      <c r="W16" s="12" t="s">
        <v>97</v>
      </c>
      <c r="X16" s="12" t="s">
        <v>98</v>
      </c>
      <c r="Y16" s="12">
        <f t="shared" si="3"/>
        <v>0</v>
      </c>
      <c r="Z16" s="12" t="s">
        <v>104</v>
      </c>
      <c r="AA16" s="12" t="e">
        <f t="shared" si="4"/>
        <v>#DIV/0!</v>
      </c>
      <c r="AB16" s="12">
        <v>1600000</v>
      </c>
      <c r="AC16" s="13">
        <v>0.5</v>
      </c>
      <c r="AD16" s="12">
        <v>1</v>
      </c>
      <c r="AE16" s="12">
        <v>0</v>
      </c>
      <c r="AF16" s="12">
        <f t="shared" si="5"/>
        <v>0.5</v>
      </c>
      <c r="AG16" s="13">
        <f t="shared" si="6"/>
        <v>800000</v>
      </c>
      <c r="AH16" s="13">
        <f t="shared" si="7"/>
        <v>960000</v>
      </c>
      <c r="AI16" s="12" t="e">
        <f t="shared" si="8"/>
        <v>#VALUE!</v>
      </c>
      <c r="AJ16" s="12">
        <v>4</v>
      </c>
      <c r="AK16" s="12" t="e">
        <f t="shared" si="9"/>
        <v>#VALUE!</v>
      </c>
      <c r="AL16" s="12" t="s">
        <v>100</v>
      </c>
      <c r="AM16" s="12">
        <f t="shared" si="10"/>
        <v>1600000</v>
      </c>
      <c r="AN16" s="12" t="s">
        <v>101</v>
      </c>
      <c r="AO16" s="12" t="e">
        <f t="shared" si="11"/>
        <v>#VALUE!</v>
      </c>
      <c r="AP16" s="13" t="e">
        <f t="shared" si="12"/>
        <v>#VALUE!</v>
      </c>
      <c r="AQ16" s="13" t="e">
        <f t="shared" si="13"/>
        <v>#VALUE!</v>
      </c>
      <c r="AR16" s="13">
        <f t="shared" si="14"/>
        <v>0.5</v>
      </c>
      <c r="AS16" s="13" t="e">
        <f t="shared" si="15"/>
        <v>#VALUE!</v>
      </c>
      <c r="AT16" s="12" t="s">
        <v>102</v>
      </c>
      <c r="AU16" s="13" t="e">
        <f t="shared" si="16"/>
        <v>#VALUE!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</row>
    <row r="17" spans="1:119" x14ac:dyDescent="0.25">
      <c r="A17" s="12" t="s">
        <v>84</v>
      </c>
      <c r="B17" s="12" t="s">
        <v>84</v>
      </c>
      <c r="C17" s="12" t="s">
        <v>110</v>
      </c>
      <c r="D17" s="12" t="s">
        <v>11</v>
      </c>
      <c r="E17" s="12" t="s">
        <v>122</v>
      </c>
      <c r="F17" s="12" t="s">
        <v>87</v>
      </c>
      <c r="G17" s="12"/>
      <c r="H17" s="12"/>
      <c r="I17" s="12" t="s">
        <v>123</v>
      </c>
      <c r="J17" s="12" t="s">
        <v>124</v>
      </c>
      <c r="K17" s="12" t="s">
        <v>125</v>
      </c>
      <c r="L17" s="12"/>
      <c r="M17" s="12" t="s">
        <v>126</v>
      </c>
      <c r="N17" s="12" t="s">
        <v>92</v>
      </c>
      <c r="O17" s="12" t="s">
        <v>127</v>
      </c>
      <c r="P17" s="12"/>
      <c r="Q17" s="12">
        <v>5</v>
      </c>
      <c r="R17" s="12" t="str">
        <f t="shared" si="2"/>
        <v>Пакет XL Flex Rambler&amp;Сo 
Desktop+Mobile Reach Video PMP</v>
      </c>
      <c r="S17" s="12" t="s">
        <v>128</v>
      </c>
      <c r="T17" s="12" t="s">
        <v>129</v>
      </c>
      <c r="U17" s="12" t="s">
        <v>130</v>
      </c>
      <c r="V17" s="12" t="s">
        <v>96</v>
      </c>
      <c r="W17" s="12" t="s">
        <v>97</v>
      </c>
      <c r="X17" s="12" t="s">
        <v>98</v>
      </c>
      <c r="Y17" s="12">
        <f t="shared" si="3"/>
        <v>0</v>
      </c>
      <c r="Z17" s="12" t="s">
        <v>131</v>
      </c>
      <c r="AA17" s="12" t="e">
        <f t="shared" si="4"/>
        <v>#DIV/0!</v>
      </c>
      <c r="AB17" s="12">
        <v>1111.2</v>
      </c>
      <c r="AC17" s="13">
        <v>450</v>
      </c>
      <c r="AD17" s="12">
        <v>1</v>
      </c>
      <c r="AE17" s="12">
        <v>0</v>
      </c>
      <c r="AF17" s="12">
        <f t="shared" si="5"/>
        <v>450</v>
      </c>
      <c r="AG17" s="13">
        <f t="shared" si="6"/>
        <v>500040</v>
      </c>
      <c r="AH17" s="13">
        <f t="shared" si="7"/>
        <v>600048</v>
      </c>
      <c r="AI17" s="12" t="e">
        <f t="shared" si="8"/>
        <v>#VALUE!</v>
      </c>
      <c r="AJ17" s="12">
        <v>3</v>
      </c>
      <c r="AK17" s="12" t="e">
        <f t="shared" si="9"/>
        <v>#VALUE!</v>
      </c>
      <c r="AL17" s="12" t="s">
        <v>100</v>
      </c>
      <c r="AM17" s="12">
        <f t="shared" si="10"/>
        <v>1111.2</v>
      </c>
      <c r="AN17" s="12" t="s">
        <v>101</v>
      </c>
      <c r="AO17" s="12" t="e">
        <f t="shared" si="11"/>
        <v>#VALUE!</v>
      </c>
      <c r="AP17" s="13" t="e">
        <f t="shared" si="12"/>
        <v>#VALUE!</v>
      </c>
      <c r="AQ17" s="13" t="e">
        <f t="shared" si="13"/>
        <v>#VALUE!</v>
      </c>
      <c r="AR17" s="13">
        <f t="shared" si="14"/>
        <v>450</v>
      </c>
      <c r="AS17" s="13" t="e">
        <f t="shared" si="15"/>
        <v>#VALUE!</v>
      </c>
      <c r="AT17" s="12" t="s">
        <v>102</v>
      </c>
      <c r="AU17" s="13" t="e">
        <f t="shared" si="16"/>
        <v>#VALUE!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</row>
    <row r="18" spans="1:119" x14ac:dyDescent="0.25">
      <c r="A18" s="12" t="s">
        <v>84</v>
      </c>
      <c r="B18" s="12" t="s">
        <v>84</v>
      </c>
      <c r="C18" s="12" t="s">
        <v>110</v>
      </c>
      <c r="D18" s="12" t="s">
        <v>11</v>
      </c>
      <c r="E18" s="12" t="s">
        <v>132</v>
      </c>
      <c r="F18" s="12" t="s">
        <v>87</v>
      </c>
      <c r="G18" s="12" t="s">
        <v>133</v>
      </c>
      <c r="H18" s="12" t="s">
        <v>134</v>
      </c>
      <c r="I18" s="12"/>
      <c r="J18" s="12" t="s">
        <v>135</v>
      </c>
      <c r="K18" s="12" t="s">
        <v>136</v>
      </c>
      <c r="L18" s="12" t="s">
        <v>137</v>
      </c>
      <c r="M18" s="12" t="s">
        <v>138</v>
      </c>
      <c r="N18" s="12" t="s">
        <v>92</v>
      </c>
      <c r="O18" s="12"/>
      <c r="P18" s="12">
        <v>1</v>
      </c>
      <c r="Q18" s="12">
        <v>6</v>
      </c>
      <c r="R18" s="12" t="str">
        <f t="shared" si="2"/>
        <v>Soloway</v>
      </c>
      <c r="S18" s="12" t="s">
        <v>139</v>
      </c>
      <c r="T18" s="12" t="s">
        <v>140</v>
      </c>
      <c r="U18" s="12" t="s">
        <v>141</v>
      </c>
      <c r="V18" s="12" t="s">
        <v>96</v>
      </c>
      <c r="W18" s="12" t="s">
        <v>97</v>
      </c>
      <c r="X18" s="12" t="s">
        <v>98</v>
      </c>
      <c r="Y18" s="12">
        <f t="shared" si="3"/>
        <v>0</v>
      </c>
      <c r="Z18" s="12" t="s">
        <v>104</v>
      </c>
      <c r="AA18" s="12" t="e">
        <f t="shared" si="4"/>
        <v>#DIV/0!</v>
      </c>
      <c r="AB18" s="12">
        <v>1852</v>
      </c>
      <c r="AC18" s="13">
        <v>324</v>
      </c>
      <c r="AD18" s="12">
        <v>1</v>
      </c>
      <c r="AE18" s="12">
        <v>0</v>
      </c>
      <c r="AF18" s="12">
        <f t="shared" si="5"/>
        <v>324</v>
      </c>
      <c r="AG18" s="13">
        <f t="shared" si="6"/>
        <v>600048</v>
      </c>
      <c r="AH18" s="13">
        <f t="shared" si="7"/>
        <v>720057.6</v>
      </c>
      <c r="AI18" s="12" t="e">
        <f t="shared" si="8"/>
        <v>#VALUE!</v>
      </c>
      <c r="AJ18" s="12">
        <v>2</v>
      </c>
      <c r="AK18" s="12" t="e">
        <f t="shared" si="9"/>
        <v>#VALUE!</v>
      </c>
      <c r="AL18" s="12" t="s">
        <v>100</v>
      </c>
      <c r="AM18" s="12">
        <f t="shared" si="10"/>
        <v>1852</v>
      </c>
      <c r="AN18" s="12" t="s">
        <v>101</v>
      </c>
      <c r="AO18" s="12" t="e">
        <f t="shared" si="11"/>
        <v>#VALUE!</v>
      </c>
      <c r="AP18" s="13" t="e">
        <f t="shared" si="12"/>
        <v>#VALUE!</v>
      </c>
      <c r="AQ18" s="13" t="e">
        <f t="shared" si="13"/>
        <v>#VALUE!</v>
      </c>
      <c r="AR18" s="13">
        <f t="shared" si="14"/>
        <v>324</v>
      </c>
      <c r="AS18" s="13" t="e">
        <f t="shared" si="15"/>
        <v>#VALUE!</v>
      </c>
      <c r="AT18" s="12" t="s">
        <v>102</v>
      </c>
      <c r="AU18" s="13" t="e">
        <f t="shared" si="16"/>
        <v>#VALUE!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</row>
    <row r="19" spans="1:119" x14ac:dyDescent="0.25">
      <c r="A19" s="12" t="s">
        <v>84</v>
      </c>
      <c r="B19" s="12" t="s">
        <v>84</v>
      </c>
      <c r="C19" s="12" t="s">
        <v>142</v>
      </c>
      <c r="D19" s="12" t="s">
        <v>11</v>
      </c>
      <c r="E19" s="12" t="s">
        <v>143</v>
      </c>
      <c r="F19" s="12" t="s">
        <v>87</v>
      </c>
      <c r="G19" s="12" t="s">
        <v>144</v>
      </c>
      <c r="H19" s="12"/>
      <c r="I19" s="12" t="s">
        <v>145</v>
      </c>
      <c r="J19" s="12" t="s">
        <v>146</v>
      </c>
      <c r="K19" s="12" t="s">
        <v>147</v>
      </c>
      <c r="L19" s="12" t="s">
        <v>148</v>
      </c>
      <c r="M19" s="12">
        <v>1150000</v>
      </c>
      <c r="N19" s="12" t="s">
        <v>92</v>
      </c>
      <c r="O19" s="12" t="s">
        <v>149</v>
      </c>
      <c r="P19" s="12" t="s">
        <v>150</v>
      </c>
      <c r="Q19" s="12">
        <v>7</v>
      </c>
      <c r="R19" s="12" t="str">
        <f t="shared" si="2"/>
        <v>Yandex.ru</v>
      </c>
      <c r="S19" s="12" t="s">
        <v>151</v>
      </c>
      <c r="T19" s="12" t="s">
        <v>152</v>
      </c>
      <c r="U19" s="12" t="s">
        <v>153</v>
      </c>
      <c r="V19" s="12" t="s">
        <v>96</v>
      </c>
      <c r="W19" s="12" t="s">
        <v>97</v>
      </c>
      <c r="X19" s="12" t="s">
        <v>98</v>
      </c>
      <c r="Y19" s="12">
        <f t="shared" si="3"/>
        <v>0</v>
      </c>
      <c r="Z19" s="12" t="s">
        <v>154</v>
      </c>
      <c r="AA19" s="12" t="e">
        <f t="shared" si="4"/>
        <v>#DIV/0!</v>
      </c>
      <c r="AB19" s="12">
        <v>1</v>
      </c>
      <c r="AC19" s="13">
        <v>1150000</v>
      </c>
      <c r="AD19" s="12">
        <v>0.7</v>
      </c>
      <c r="AE19" s="12">
        <v>0</v>
      </c>
      <c r="AF19" s="12">
        <f t="shared" si="5"/>
        <v>805000</v>
      </c>
      <c r="AG19" s="13">
        <f t="shared" si="6"/>
        <v>805000</v>
      </c>
      <c r="AH19" s="13">
        <f t="shared" si="7"/>
        <v>966000</v>
      </c>
      <c r="AI19" s="12" t="e">
        <f t="shared" si="8"/>
        <v>#VALUE!</v>
      </c>
      <c r="AJ19" s="12">
        <v>1.5</v>
      </c>
      <c r="AK19" s="12" t="e">
        <f t="shared" si="9"/>
        <v>#VALUE!</v>
      </c>
      <c r="AL19" s="12" t="s">
        <v>100</v>
      </c>
      <c r="AM19" s="12">
        <f t="shared" si="10"/>
        <v>1</v>
      </c>
      <c r="AN19" s="12" t="s">
        <v>101</v>
      </c>
      <c r="AO19" s="12" t="e">
        <f t="shared" si="11"/>
        <v>#VALUE!</v>
      </c>
      <c r="AP19" s="13" t="e">
        <f t="shared" si="12"/>
        <v>#VALUE!</v>
      </c>
      <c r="AQ19" s="13" t="e">
        <f t="shared" si="13"/>
        <v>#VALUE!</v>
      </c>
      <c r="AR19" s="13">
        <f t="shared" si="14"/>
        <v>805000</v>
      </c>
      <c r="AS19" s="13" t="e">
        <f t="shared" si="15"/>
        <v>#VALUE!</v>
      </c>
      <c r="AT19" s="12" t="s">
        <v>102</v>
      </c>
      <c r="AU19" s="13" t="e">
        <f t="shared" si="16"/>
        <v>#VALUE!</v>
      </c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</row>
    <row r="20" spans="1:119" x14ac:dyDescent="0.25">
      <c r="A20" s="12" t="s">
        <v>84</v>
      </c>
      <c r="B20" s="12" t="s">
        <v>84</v>
      </c>
      <c r="C20" s="12" t="s">
        <v>142</v>
      </c>
      <c r="D20" s="12" t="s">
        <v>11</v>
      </c>
      <c r="E20" s="12" t="s">
        <v>143</v>
      </c>
      <c r="F20" s="12" t="s">
        <v>87</v>
      </c>
      <c r="G20" s="12" t="s">
        <v>144</v>
      </c>
      <c r="H20" s="12"/>
      <c r="I20" s="12" t="s">
        <v>145</v>
      </c>
      <c r="J20" s="12" t="s">
        <v>146</v>
      </c>
      <c r="K20" s="12" t="s">
        <v>147</v>
      </c>
      <c r="L20" s="12" t="s">
        <v>148</v>
      </c>
      <c r="M20" s="12">
        <v>1150000</v>
      </c>
      <c r="N20" s="12" t="s">
        <v>92</v>
      </c>
      <c r="O20" s="12" t="s">
        <v>149</v>
      </c>
      <c r="P20" s="12" t="s">
        <v>150</v>
      </c>
      <c r="Q20" s="12">
        <v>8</v>
      </c>
      <c r="R20" s="12" t="str">
        <f t="shared" si="2"/>
        <v>Yandex.ru</v>
      </c>
      <c r="S20" s="12" t="s">
        <v>151</v>
      </c>
      <c r="T20" s="12" t="s">
        <v>152</v>
      </c>
      <c r="U20" s="12" t="s">
        <v>153</v>
      </c>
      <c r="V20" s="12" t="s">
        <v>96</v>
      </c>
      <c r="W20" s="12" t="s">
        <v>97</v>
      </c>
      <c r="X20" s="12" t="s">
        <v>98</v>
      </c>
      <c r="Y20" s="12">
        <f t="shared" si="3"/>
        <v>0</v>
      </c>
      <c r="Z20" s="12" t="s">
        <v>154</v>
      </c>
      <c r="AA20" s="12" t="e">
        <f t="shared" si="4"/>
        <v>#DIV/0!</v>
      </c>
      <c r="AB20" s="12">
        <v>1</v>
      </c>
      <c r="AC20" s="13">
        <v>1150000</v>
      </c>
      <c r="AD20" s="12">
        <v>0.8</v>
      </c>
      <c r="AE20" s="12">
        <v>0</v>
      </c>
      <c r="AF20" s="12">
        <f t="shared" si="5"/>
        <v>920000</v>
      </c>
      <c r="AG20" s="13">
        <f t="shared" si="6"/>
        <v>920000</v>
      </c>
      <c r="AH20" s="13">
        <f t="shared" si="7"/>
        <v>1104000</v>
      </c>
      <c r="AI20" s="12" t="e">
        <f t="shared" si="8"/>
        <v>#VALUE!</v>
      </c>
      <c r="AJ20" s="12">
        <v>1.5</v>
      </c>
      <c r="AK20" s="12" t="e">
        <f t="shared" si="9"/>
        <v>#VALUE!</v>
      </c>
      <c r="AL20" s="12" t="s">
        <v>100</v>
      </c>
      <c r="AM20" s="12">
        <f t="shared" si="10"/>
        <v>1</v>
      </c>
      <c r="AN20" s="12" t="s">
        <v>101</v>
      </c>
      <c r="AO20" s="12" t="e">
        <f t="shared" si="11"/>
        <v>#VALUE!</v>
      </c>
      <c r="AP20" s="13" t="e">
        <f t="shared" si="12"/>
        <v>#VALUE!</v>
      </c>
      <c r="AQ20" s="13" t="e">
        <f t="shared" si="13"/>
        <v>#VALUE!</v>
      </c>
      <c r="AR20" s="13">
        <f t="shared" si="14"/>
        <v>920000</v>
      </c>
      <c r="AS20" s="13" t="e">
        <f t="shared" si="15"/>
        <v>#VALUE!</v>
      </c>
      <c r="AT20" s="12" t="s">
        <v>102</v>
      </c>
      <c r="AU20" s="13" t="e">
        <f t="shared" si="16"/>
        <v>#VALUE!</v>
      </c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</row>
    <row r="21" spans="1:119" x14ac:dyDescent="0.25">
      <c r="A21" s="12" t="s">
        <v>84</v>
      </c>
      <c r="B21" s="12" t="s">
        <v>84</v>
      </c>
      <c r="C21" s="12" t="s">
        <v>142</v>
      </c>
      <c r="D21" s="12" t="s">
        <v>11</v>
      </c>
      <c r="E21" s="12" t="s">
        <v>143</v>
      </c>
      <c r="F21" s="12" t="s">
        <v>87</v>
      </c>
      <c r="G21" s="12" t="s">
        <v>144</v>
      </c>
      <c r="H21" s="12"/>
      <c r="I21" s="12" t="s">
        <v>145</v>
      </c>
      <c r="J21" s="12" t="s">
        <v>146</v>
      </c>
      <c r="K21" s="12" t="s">
        <v>147</v>
      </c>
      <c r="L21" s="12" t="s">
        <v>148</v>
      </c>
      <c r="M21" s="12">
        <v>1150000</v>
      </c>
      <c r="N21" s="12" t="s">
        <v>92</v>
      </c>
      <c r="O21" s="12" t="s">
        <v>149</v>
      </c>
      <c r="P21" s="12" t="s">
        <v>150</v>
      </c>
      <c r="Q21" s="12">
        <v>9</v>
      </c>
      <c r="R21" s="12" t="str">
        <f t="shared" si="2"/>
        <v>Yandex.ru</v>
      </c>
      <c r="S21" s="12" t="s">
        <v>151</v>
      </c>
      <c r="T21" s="12" t="s">
        <v>152</v>
      </c>
      <c r="U21" s="12" t="s">
        <v>153</v>
      </c>
      <c r="V21" s="12" t="s">
        <v>96</v>
      </c>
      <c r="W21" s="12" t="s">
        <v>97</v>
      </c>
      <c r="X21" s="12" t="s">
        <v>98</v>
      </c>
      <c r="Y21" s="12">
        <f t="shared" si="3"/>
        <v>0</v>
      </c>
      <c r="Z21" s="12" t="s">
        <v>154</v>
      </c>
      <c r="AA21" s="12" t="e">
        <f t="shared" si="4"/>
        <v>#DIV/0!</v>
      </c>
      <c r="AB21" s="12">
        <v>1</v>
      </c>
      <c r="AC21" s="13">
        <v>1150000</v>
      </c>
      <c r="AD21" s="12">
        <v>1</v>
      </c>
      <c r="AE21" s="12">
        <v>0</v>
      </c>
      <c r="AF21" s="12">
        <f t="shared" si="5"/>
        <v>1150000</v>
      </c>
      <c r="AG21" s="13">
        <f t="shared" si="6"/>
        <v>1150000</v>
      </c>
      <c r="AH21" s="13">
        <f t="shared" si="7"/>
        <v>1380000</v>
      </c>
      <c r="AI21" s="12" t="e">
        <f t="shared" si="8"/>
        <v>#VALUE!</v>
      </c>
      <c r="AJ21" s="12">
        <v>1.5</v>
      </c>
      <c r="AK21" s="12" t="e">
        <f t="shared" si="9"/>
        <v>#VALUE!</v>
      </c>
      <c r="AL21" s="12" t="s">
        <v>100</v>
      </c>
      <c r="AM21" s="12">
        <f t="shared" si="10"/>
        <v>1</v>
      </c>
      <c r="AN21" s="12" t="s">
        <v>101</v>
      </c>
      <c r="AO21" s="12" t="e">
        <f t="shared" si="11"/>
        <v>#VALUE!</v>
      </c>
      <c r="AP21" s="13" t="e">
        <f t="shared" si="12"/>
        <v>#VALUE!</v>
      </c>
      <c r="AQ21" s="13" t="e">
        <f t="shared" si="13"/>
        <v>#VALUE!</v>
      </c>
      <c r="AR21" s="13">
        <f t="shared" si="14"/>
        <v>1150000</v>
      </c>
      <c r="AS21" s="13" t="e">
        <f t="shared" si="15"/>
        <v>#VALUE!</v>
      </c>
      <c r="AT21" s="12" t="s">
        <v>102</v>
      </c>
      <c r="AU21" s="13" t="e">
        <f t="shared" si="16"/>
        <v>#VALUE!</v>
      </c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</row>
    <row r="22" spans="1:119" x14ac:dyDescent="0.25">
      <c r="A22" s="12" t="s">
        <v>84</v>
      </c>
      <c r="B22" s="12" t="s">
        <v>84</v>
      </c>
      <c r="C22" s="12" t="s">
        <v>142</v>
      </c>
      <c r="D22" s="12" t="s">
        <v>11</v>
      </c>
      <c r="E22" s="12" t="s">
        <v>143</v>
      </c>
      <c r="F22" s="12" t="s">
        <v>87</v>
      </c>
      <c r="G22" s="12" t="s">
        <v>144</v>
      </c>
      <c r="H22" s="12"/>
      <c r="I22" s="12" t="s">
        <v>145</v>
      </c>
      <c r="J22" s="12" t="s">
        <v>146</v>
      </c>
      <c r="K22" s="12" t="s">
        <v>147</v>
      </c>
      <c r="L22" s="12" t="s">
        <v>148</v>
      </c>
      <c r="M22" s="12">
        <v>1150000</v>
      </c>
      <c r="N22" s="12" t="s">
        <v>92</v>
      </c>
      <c r="O22" s="12" t="s">
        <v>149</v>
      </c>
      <c r="P22" s="12" t="s">
        <v>150</v>
      </c>
      <c r="Q22" s="12">
        <v>10</v>
      </c>
      <c r="R22" s="12" t="str">
        <f t="shared" si="2"/>
        <v>Yandex.ru</v>
      </c>
      <c r="S22" s="12" t="s">
        <v>151</v>
      </c>
      <c r="T22" s="12" t="s">
        <v>152</v>
      </c>
      <c r="U22" s="12" t="s">
        <v>153</v>
      </c>
      <c r="V22" s="12" t="s">
        <v>96</v>
      </c>
      <c r="W22" s="12" t="s">
        <v>97</v>
      </c>
      <c r="X22" s="12" t="s">
        <v>98</v>
      </c>
      <c r="Y22" s="12">
        <f t="shared" si="3"/>
        <v>0</v>
      </c>
      <c r="Z22" s="12" t="s">
        <v>154</v>
      </c>
      <c r="AA22" s="12" t="e">
        <f t="shared" si="4"/>
        <v>#DIV/0!</v>
      </c>
      <c r="AB22" s="12">
        <v>1</v>
      </c>
      <c r="AC22" s="13">
        <v>1150000</v>
      </c>
      <c r="AD22" s="12">
        <v>1</v>
      </c>
      <c r="AE22" s="12">
        <v>0</v>
      </c>
      <c r="AF22" s="12">
        <f t="shared" si="5"/>
        <v>1150000</v>
      </c>
      <c r="AG22" s="13">
        <f t="shared" si="6"/>
        <v>1150000</v>
      </c>
      <c r="AH22" s="13">
        <f t="shared" si="7"/>
        <v>1380000</v>
      </c>
      <c r="AI22" s="12" t="e">
        <f t="shared" si="8"/>
        <v>#VALUE!</v>
      </c>
      <c r="AJ22" s="12">
        <v>1.5</v>
      </c>
      <c r="AK22" s="12" t="e">
        <f t="shared" si="9"/>
        <v>#VALUE!</v>
      </c>
      <c r="AL22" s="12" t="s">
        <v>100</v>
      </c>
      <c r="AM22" s="12">
        <f t="shared" si="10"/>
        <v>1</v>
      </c>
      <c r="AN22" s="12" t="s">
        <v>101</v>
      </c>
      <c r="AO22" s="12" t="e">
        <f t="shared" si="11"/>
        <v>#VALUE!</v>
      </c>
      <c r="AP22" s="13" t="e">
        <f t="shared" si="12"/>
        <v>#VALUE!</v>
      </c>
      <c r="AQ22" s="13" t="e">
        <f t="shared" si="13"/>
        <v>#VALUE!</v>
      </c>
      <c r="AR22" s="13">
        <f t="shared" si="14"/>
        <v>1150000</v>
      </c>
      <c r="AS22" s="13" t="e">
        <f t="shared" si="15"/>
        <v>#VALUE!</v>
      </c>
      <c r="AT22" s="12" t="s">
        <v>102</v>
      </c>
      <c r="AU22" s="13" t="e">
        <f t="shared" si="16"/>
        <v>#VALUE!</v>
      </c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</row>
    <row r="23" spans="1:119" x14ac:dyDescent="0.25">
      <c r="A23" s="12" t="s">
        <v>84</v>
      </c>
      <c r="B23" s="12" t="s">
        <v>84</v>
      </c>
      <c r="C23" s="12" t="s">
        <v>142</v>
      </c>
      <c r="D23" s="12" t="s">
        <v>11</v>
      </c>
      <c r="E23" s="12" t="s">
        <v>143</v>
      </c>
      <c r="F23" s="12" t="s">
        <v>87</v>
      </c>
      <c r="G23" s="12" t="s">
        <v>144</v>
      </c>
      <c r="H23" s="12"/>
      <c r="I23" s="12" t="s">
        <v>145</v>
      </c>
      <c r="J23" s="12" t="s">
        <v>146</v>
      </c>
      <c r="K23" s="12" t="s">
        <v>147</v>
      </c>
      <c r="L23" s="12" t="s">
        <v>148</v>
      </c>
      <c r="M23" s="12">
        <v>1150000</v>
      </c>
      <c r="N23" s="12" t="s">
        <v>92</v>
      </c>
      <c r="O23" s="12" t="s">
        <v>149</v>
      </c>
      <c r="P23" s="12" t="s">
        <v>150</v>
      </c>
      <c r="Q23" s="12">
        <v>11</v>
      </c>
      <c r="R23" s="12" t="str">
        <f t="shared" si="2"/>
        <v>Yandex.ru</v>
      </c>
      <c r="S23" s="12" t="s">
        <v>151</v>
      </c>
      <c r="T23" s="12" t="s">
        <v>152</v>
      </c>
      <c r="U23" s="12" t="s">
        <v>153</v>
      </c>
      <c r="V23" s="12" t="s">
        <v>96</v>
      </c>
      <c r="W23" s="12" t="s">
        <v>97</v>
      </c>
      <c r="X23" s="12" t="s">
        <v>98</v>
      </c>
      <c r="Y23" s="12">
        <f t="shared" si="3"/>
        <v>0</v>
      </c>
      <c r="Z23" s="12" t="s">
        <v>154</v>
      </c>
      <c r="AA23" s="12" t="e">
        <f t="shared" si="4"/>
        <v>#DIV/0!</v>
      </c>
      <c r="AB23" s="12">
        <v>1</v>
      </c>
      <c r="AC23" s="13">
        <v>1150000</v>
      </c>
      <c r="AD23" s="12">
        <v>1</v>
      </c>
      <c r="AE23" s="12">
        <v>0</v>
      </c>
      <c r="AF23" s="12">
        <f t="shared" si="5"/>
        <v>1150000</v>
      </c>
      <c r="AG23" s="13">
        <f t="shared" si="6"/>
        <v>1150000</v>
      </c>
      <c r="AH23" s="13">
        <f t="shared" si="7"/>
        <v>1380000</v>
      </c>
      <c r="AI23" s="12" t="e">
        <f t="shared" si="8"/>
        <v>#VALUE!</v>
      </c>
      <c r="AJ23" s="12">
        <v>1.5</v>
      </c>
      <c r="AK23" s="12" t="e">
        <f t="shared" si="9"/>
        <v>#VALUE!</v>
      </c>
      <c r="AL23" s="12" t="s">
        <v>100</v>
      </c>
      <c r="AM23" s="12">
        <f t="shared" si="10"/>
        <v>1</v>
      </c>
      <c r="AN23" s="12" t="s">
        <v>101</v>
      </c>
      <c r="AO23" s="12" t="e">
        <f t="shared" si="11"/>
        <v>#VALUE!</v>
      </c>
      <c r="AP23" s="13" t="e">
        <f t="shared" si="12"/>
        <v>#VALUE!</v>
      </c>
      <c r="AQ23" s="13" t="e">
        <f t="shared" si="13"/>
        <v>#VALUE!</v>
      </c>
      <c r="AR23" s="13">
        <f t="shared" si="14"/>
        <v>1150000</v>
      </c>
      <c r="AS23" s="13" t="e">
        <f t="shared" si="15"/>
        <v>#VALUE!</v>
      </c>
      <c r="AT23" s="12" t="s">
        <v>102</v>
      </c>
      <c r="AU23" s="13" t="e">
        <f t="shared" si="16"/>
        <v>#VALUE!</v>
      </c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</row>
    <row r="24" spans="1:119" x14ac:dyDescent="0.25">
      <c r="A24" s="12" t="s">
        <v>84</v>
      </c>
      <c r="B24" s="12" t="s">
        <v>84</v>
      </c>
      <c r="C24" s="12" t="s">
        <v>142</v>
      </c>
      <c r="D24" s="12" t="s">
        <v>11</v>
      </c>
      <c r="E24" s="12" t="s">
        <v>143</v>
      </c>
      <c r="F24" s="12" t="s">
        <v>87</v>
      </c>
      <c r="G24" s="12" t="s">
        <v>144</v>
      </c>
      <c r="H24" s="12"/>
      <c r="I24" s="12" t="s">
        <v>145</v>
      </c>
      <c r="J24" s="12" t="s">
        <v>146</v>
      </c>
      <c r="K24" s="12" t="s">
        <v>147</v>
      </c>
      <c r="L24" s="12" t="s">
        <v>148</v>
      </c>
      <c r="M24" s="12">
        <v>1150000</v>
      </c>
      <c r="N24" s="12" t="s">
        <v>92</v>
      </c>
      <c r="O24" s="12" t="s">
        <v>149</v>
      </c>
      <c r="P24" s="12" t="s">
        <v>150</v>
      </c>
      <c r="Q24" s="12">
        <v>12</v>
      </c>
      <c r="R24" s="12" t="str">
        <f t="shared" si="2"/>
        <v>Yandex.ru</v>
      </c>
      <c r="S24" s="12" t="s">
        <v>151</v>
      </c>
      <c r="T24" s="12" t="s">
        <v>152</v>
      </c>
      <c r="U24" s="12" t="s">
        <v>153</v>
      </c>
      <c r="V24" s="12" t="s">
        <v>96</v>
      </c>
      <c r="W24" s="12" t="s">
        <v>97</v>
      </c>
      <c r="X24" s="12" t="s">
        <v>98</v>
      </c>
      <c r="Y24" s="12">
        <f t="shared" si="3"/>
        <v>0</v>
      </c>
      <c r="Z24" s="12" t="s">
        <v>154</v>
      </c>
      <c r="AA24" s="12" t="e">
        <f t="shared" si="4"/>
        <v>#DIV/0!</v>
      </c>
      <c r="AB24" s="12">
        <v>1</v>
      </c>
      <c r="AC24" s="13">
        <v>1150000</v>
      </c>
      <c r="AD24" s="12">
        <v>1</v>
      </c>
      <c r="AE24" s="12">
        <v>0</v>
      </c>
      <c r="AF24" s="12">
        <f t="shared" si="5"/>
        <v>1150000</v>
      </c>
      <c r="AG24" s="13">
        <f t="shared" si="6"/>
        <v>1150000</v>
      </c>
      <c r="AH24" s="13">
        <f t="shared" si="7"/>
        <v>1380000</v>
      </c>
      <c r="AI24" s="12" t="e">
        <f t="shared" si="8"/>
        <v>#VALUE!</v>
      </c>
      <c r="AJ24" s="12">
        <v>1.5</v>
      </c>
      <c r="AK24" s="12" t="e">
        <f t="shared" si="9"/>
        <v>#VALUE!</v>
      </c>
      <c r="AL24" s="12" t="s">
        <v>100</v>
      </c>
      <c r="AM24" s="12">
        <f t="shared" si="10"/>
        <v>1</v>
      </c>
      <c r="AN24" s="12" t="s">
        <v>101</v>
      </c>
      <c r="AO24" s="12" t="e">
        <f t="shared" si="11"/>
        <v>#VALUE!</v>
      </c>
      <c r="AP24" s="13" t="e">
        <f t="shared" si="12"/>
        <v>#VALUE!</v>
      </c>
      <c r="AQ24" s="13" t="e">
        <f t="shared" si="13"/>
        <v>#VALUE!</v>
      </c>
      <c r="AR24" s="13">
        <f t="shared" si="14"/>
        <v>1150000</v>
      </c>
      <c r="AS24" s="13" t="e">
        <f t="shared" si="15"/>
        <v>#VALUE!</v>
      </c>
      <c r="AT24" s="12" t="s">
        <v>102</v>
      </c>
      <c r="AU24" s="13" t="e">
        <f t="shared" si="16"/>
        <v>#VALUE!</v>
      </c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</row>
    <row r="25" spans="1:119" x14ac:dyDescent="0.25">
      <c r="A25" s="12" t="s">
        <v>84</v>
      </c>
      <c r="B25" s="12" t="s">
        <v>84</v>
      </c>
      <c r="C25" s="12" t="s">
        <v>142</v>
      </c>
      <c r="D25" s="12" t="s">
        <v>11</v>
      </c>
      <c r="E25" s="12" t="s">
        <v>143</v>
      </c>
      <c r="F25" s="12" t="s">
        <v>87</v>
      </c>
      <c r="G25" s="12" t="s">
        <v>144</v>
      </c>
      <c r="H25" s="12"/>
      <c r="I25" s="12" t="s">
        <v>145</v>
      </c>
      <c r="J25" s="12" t="s">
        <v>146</v>
      </c>
      <c r="K25" s="12" t="s">
        <v>147</v>
      </c>
      <c r="L25" s="12" t="s">
        <v>148</v>
      </c>
      <c r="M25" s="12">
        <v>1150000</v>
      </c>
      <c r="N25" s="12" t="s">
        <v>92</v>
      </c>
      <c r="O25" s="12" t="s">
        <v>149</v>
      </c>
      <c r="P25" s="12" t="s">
        <v>150</v>
      </c>
      <c r="Q25" s="12">
        <v>13</v>
      </c>
      <c r="R25" s="12" t="str">
        <f t="shared" si="2"/>
        <v>Yandex.ru</v>
      </c>
      <c r="S25" s="12" t="s">
        <v>151</v>
      </c>
      <c r="T25" s="12" t="s">
        <v>152</v>
      </c>
      <c r="U25" s="12" t="s">
        <v>153</v>
      </c>
      <c r="V25" s="12" t="s">
        <v>96</v>
      </c>
      <c r="W25" s="12" t="s">
        <v>97</v>
      </c>
      <c r="X25" s="12" t="s">
        <v>98</v>
      </c>
      <c r="Y25" s="12">
        <f t="shared" si="3"/>
        <v>0</v>
      </c>
      <c r="Z25" s="12" t="s">
        <v>154</v>
      </c>
      <c r="AA25" s="12" t="e">
        <f t="shared" si="4"/>
        <v>#DIV/0!</v>
      </c>
      <c r="AB25" s="12">
        <v>1</v>
      </c>
      <c r="AC25" s="13">
        <v>1150000</v>
      </c>
      <c r="AD25" s="12">
        <v>1</v>
      </c>
      <c r="AE25" s="12">
        <v>0</v>
      </c>
      <c r="AF25" s="12">
        <f t="shared" si="5"/>
        <v>1150000</v>
      </c>
      <c r="AG25" s="13">
        <f t="shared" si="6"/>
        <v>1150000</v>
      </c>
      <c r="AH25" s="13">
        <f t="shared" si="7"/>
        <v>1380000</v>
      </c>
      <c r="AI25" s="12" t="e">
        <f t="shared" si="8"/>
        <v>#VALUE!</v>
      </c>
      <c r="AJ25" s="12">
        <v>1.5</v>
      </c>
      <c r="AK25" s="12" t="e">
        <f t="shared" si="9"/>
        <v>#VALUE!</v>
      </c>
      <c r="AL25" s="12" t="s">
        <v>100</v>
      </c>
      <c r="AM25" s="12">
        <f t="shared" si="10"/>
        <v>1</v>
      </c>
      <c r="AN25" s="12" t="s">
        <v>101</v>
      </c>
      <c r="AO25" s="12" t="e">
        <f t="shared" si="11"/>
        <v>#VALUE!</v>
      </c>
      <c r="AP25" s="13" t="e">
        <f t="shared" si="12"/>
        <v>#VALUE!</v>
      </c>
      <c r="AQ25" s="13" t="e">
        <f t="shared" si="13"/>
        <v>#VALUE!</v>
      </c>
      <c r="AR25" s="13">
        <f t="shared" si="14"/>
        <v>1150000</v>
      </c>
      <c r="AS25" s="13" t="e">
        <f t="shared" si="15"/>
        <v>#VALUE!</v>
      </c>
      <c r="AT25" s="12" t="s">
        <v>102</v>
      </c>
      <c r="AU25" s="13" t="e">
        <f t="shared" si="16"/>
        <v>#VALUE!</v>
      </c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</row>
    <row r="26" spans="1:119" x14ac:dyDescent="0.25">
      <c r="A26" s="12" t="s">
        <v>84</v>
      </c>
      <c r="B26" s="12" t="s">
        <v>84</v>
      </c>
      <c r="C26" s="12" t="s">
        <v>142</v>
      </c>
      <c r="D26" s="12" t="s">
        <v>11</v>
      </c>
      <c r="E26" s="12" t="s">
        <v>143</v>
      </c>
      <c r="F26" s="12" t="s">
        <v>87</v>
      </c>
      <c r="G26" s="12" t="s">
        <v>144</v>
      </c>
      <c r="H26" s="12"/>
      <c r="I26" s="12" t="s">
        <v>145</v>
      </c>
      <c r="J26" s="12" t="s">
        <v>146</v>
      </c>
      <c r="K26" s="12" t="s">
        <v>147</v>
      </c>
      <c r="L26" s="12" t="s">
        <v>148</v>
      </c>
      <c r="M26" s="12">
        <v>1150000</v>
      </c>
      <c r="N26" s="12" t="s">
        <v>92</v>
      </c>
      <c r="O26" s="12" t="s">
        <v>149</v>
      </c>
      <c r="P26" s="12" t="s">
        <v>150</v>
      </c>
      <c r="Q26" s="12">
        <v>14</v>
      </c>
      <c r="R26" s="12" t="str">
        <f t="shared" si="2"/>
        <v>Yandex.ru</v>
      </c>
      <c r="S26" s="12" t="s">
        <v>151</v>
      </c>
      <c r="T26" s="12" t="s">
        <v>152</v>
      </c>
      <c r="U26" s="12" t="s">
        <v>153</v>
      </c>
      <c r="V26" s="12" t="s">
        <v>96</v>
      </c>
      <c r="W26" s="12" t="s">
        <v>97</v>
      </c>
      <c r="X26" s="12" t="s">
        <v>98</v>
      </c>
      <c r="Y26" s="12">
        <f t="shared" si="3"/>
        <v>0</v>
      </c>
      <c r="Z26" s="12" t="s">
        <v>154</v>
      </c>
      <c r="AA26" s="12" t="e">
        <f t="shared" si="4"/>
        <v>#DIV/0!</v>
      </c>
      <c r="AB26" s="12">
        <v>1</v>
      </c>
      <c r="AC26" s="13">
        <v>1150000</v>
      </c>
      <c r="AD26" s="12">
        <v>1</v>
      </c>
      <c r="AE26" s="12">
        <v>0</v>
      </c>
      <c r="AF26" s="12">
        <f t="shared" si="5"/>
        <v>1150000</v>
      </c>
      <c r="AG26" s="13">
        <f t="shared" si="6"/>
        <v>1150000</v>
      </c>
      <c r="AH26" s="13">
        <f t="shared" si="7"/>
        <v>1380000</v>
      </c>
      <c r="AI26" s="12" t="e">
        <f t="shared" si="8"/>
        <v>#VALUE!</v>
      </c>
      <c r="AJ26" s="12">
        <v>1.5</v>
      </c>
      <c r="AK26" s="12" t="e">
        <f t="shared" si="9"/>
        <v>#VALUE!</v>
      </c>
      <c r="AL26" s="12" t="s">
        <v>100</v>
      </c>
      <c r="AM26" s="12">
        <f t="shared" si="10"/>
        <v>1</v>
      </c>
      <c r="AN26" s="12" t="s">
        <v>101</v>
      </c>
      <c r="AO26" s="12" t="e">
        <f t="shared" si="11"/>
        <v>#VALUE!</v>
      </c>
      <c r="AP26" s="13" t="e">
        <f t="shared" si="12"/>
        <v>#VALUE!</v>
      </c>
      <c r="AQ26" s="13" t="e">
        <f t="shared" si="13"/>
        <v>#VALUE!</v>
      </c>
      <c r="AR26" s="13">
        <f t="shared" si="14"/>
        <v>1150000</v>
      </c>
      <c r="AS26" s="13" t="e">
        <f t="shared" si="15"/>
        <v>#VALUE!</v>
      </c>
      <c r="AT26" s="12" t="s">
        <v>102</v>
      </c>
      <c r="AU26" s="13" t="e">
        <f t="shared" si="16"/>
        <v>#VALUE!</v>
      </c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</row>
    <row r="27" spans="1:119" x14ac:dyDescent="0.25">
      <c r="A27" s="12" t="s">
        <v>84</v>
      </c>
      <c r="B27" s="12" t="s">
        <v>84</v>
      </c>
      <c r="C27" s="12" t="s">
        <v>142</v>
      </c>
      <c r="D27" s="12" t="s">
        <v>11</v>
      </c>
      <c r="E27" s="12" t="s">
        <v>143</v>
      </c>
      <c r="F27" s="12" t="s">
        <v>87</v>
      </c>
      <c r="G27" s="12" t="s">
        <v>144</v>
      </c>
      <c r="H27" s="12"/>
      <c r="I27" s="12" t="s">
        <v>145</v>
      </c>
      <c r="J27" s="12" t="s">
        <v>146</v>
      </c>
      <c r="K27" s="12" t="s">
        <v>147</v>
      </c>
      <c r="L27" s="12" t="s">
        <v>148</v>
      </c>
      <c r="M27" s="12">
        <v>1150000</v>
      </c>
      <c r="N27" s="12" t="s">
        <v>92</v>
      </c>
      <c r="O27" s="12" t="s">
        <v>149</v>
      </c>
      <c r="P27" s="12" t="s">
        <v>150</v>
      </c>
      <c r="Q27" s="12">
        <v>15</v>
      </c>
      <c r="R27" s="12" t="str">
        <f t="shared" si="2"/>
        <v>Yandex.ru</v>
      </c>
      <c r="S27" s="12" t="s">
        <v>151</v>
      </c>
      <c r="T27" s="12" t="s">
        <v>152</v>
      </c>
      <c r="U27" s="12" t="s">
        <v>153</v>
      </c>
      <c r="V27" s="12" t="s">
        <v>96</v>
      </c>
      <c r="W27" s="12" t="s">
        <v>97</v>
      </c>
      <c r="X27" s="12" t="s">
        <v>98</v>
      </c>
      <c r="Y27" s="12">
        <f t="shared" si="3"/>
        <v>0</v>
      </c>
      <c r="Z27" s="12" t="s">
        <v>154</v>
      </c>
      <c r="AA27" s="12" t="e">
        <f t="shared" si="4"/>
        <v>#DIV/0!</v>
      </c>
      <c r="AB27" s="12">
        <v>1</v>
      </c>
      <c r="AC27" s="13">
        <v>1150000</v>
      </c>
      <c r="AD27" s="12">
        <v>1.3</v>
      </c>
      <c r="AE27" s="12">
        <v>0</v>
      </c>
      <c r="AF27" s="12">
        <f t="shared" si="5"/>
        <v>1495000</v>
      </c>
      <c r="AG27" s="13">
        <f t="shared" si="6"/>
        <v>1495000</v>
      </c>
      <c r="AH27" s="13">
        <f t="shared" si="7"/>
        <v>1794000</v>
      </c>
      <c r="AI27" s="12" t="e">
        <f t="shared" si="8"/>
        <v>#VALUE!</v>
      </c>
      <c r="AJ27" s="12">
        <v>1.5</v>
      </c>
      <c r="AK27" s="12" t="e">
        <f t="shared" si="9"/>
        <v>#VALUE!</v>
      </c>
      <c r="AL27" s="12" t="s">
        <v>100</v>
      </c>
      <c r="AM27" s="12">
        <f t="shared" si="10"/>
        <v>1</v>
      </c>
      <c r="AN27" s="12" t="s">
        <v>101</v>
      </c>
      <c r="AO27" s="12" t="e">
        <f t="shared" si="11"/>
        <v>#VALUE!</v>
      </c>
      <c r="AP27" s="13" t="e">
        <f t="shared" si="12"/>
        <v>#VALUE!</v>
      </c>
      <c r="AQ27" s="13" t="e">
        <f t="shared" si="13"/>
        <v>#VALUE!</v>
      </c>
      <c r="AR27" s="13">
        <f t="shared" si="14"/>
        <v>1495000</v>
      </c>
      <c r="AS27" s="13" t="e">
        <f t="shared" si="15"/>
        <v>#VALUE!</v>
      </c>
      <c r="AT27" s="12" t="s">
        <v>102</v>
      </c>
      <c r="AU27" s="13" t="e">
        <f t="shared" si="16"/>
        <v>#VALUE!</v>
      </c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</row>
    <row r="28" spans="1:119" x14ac:dyDescent="0.25">
      <c r="A28" s="12" t="s">
        <v>84</v>
      </c>
      <c r="B28" s="12" t="s">
        <v>84</v>
      </c>
      <c r="C28" s="12" t="s">
        <v>142</v>
      </c>
      <c r="D28" s="12" t="s">
        <v>11</v>
      </c>
      <c r="E28" s="12" t="s">
        <v>143</v>
      </c>
      <c r="F28" s="12" t="s">
        <v>87</v>
      </c>
      <c r="G28" s="12" t="s">
        <v>144</v>
      </c>
      <c r="H28" s="12"/>
      <c r="I28" s="12" t="s">
        <v>145</v>
      </c>
      <c r="J28" s="12" t="s">
        <v>146</v>
      </c>
      <c r="K28" s="12" t="s">
        <v>147</v>
      </c>
      <c r="L28" s="12" t="s">
        <v>148</v>
      </c>
      <c r="M28" s="12">
        <v>1150000</v>
      </c>
      <c r="N28" s="12" t="s">
        <v>92</v>
      </c>
      <c r="O28" s="12" t="s">
        <v>149</v>
      </c>
      <c r="P28" s="12" t="s">
        <v>150</v>
      </c>
      <c r="Q28" s="12">
        <v>16</v>
      </c>
      <c r="R28" s="12" t="str">
        <f t="shared" si="2"/>
        <v>Yandex.ru</v>
      </c>
      <c r="S28" s="12" t="s">
        <v>151</v>
      </c>
      <c r="T28" s="12" t="s">
        <v>152</v>
      </c>
      <c r="U28" s="12" t="s">
        <v>153</v>
      </c>
      <c r="V28" s="12" t="s">
        <v>96</v>
      </c>
      <c r="W28" s="12" t="s">
        <v>97</v>
      </c>
      <c r="X28" s="12" t="s">
        <v>98</v>
      </c>
      <c r="Y28" s="12">
        <f t="shared" si="3"/>
        <v>0</v>
      </c>
      <c r="Z28" s="12" t="s">
        <v>154</v>
      </c>
      <c r="AA28" s="12" t="e">
        <f t="shared" si="4"/>
        <v>#DIV/0!</v>
      </c>
      <c r="AB28" s="12">
        <v>1</v>
      </c>
      <c r="AC28" s="13">
        <v>1150000</v>
      </c>
      <c r="AD28" s="12">
        <v>1.3</v>
      </c>
      <c r="AE28" s="12">
        <v>0</v>
      </c>
      <c r="AF28" s="12">
        <f t="shared" si="5"/>
        <v>1495000</v>
      </c>
      <c r="AG28" s="13">
        <f t="shared" si="6"/>
        <v>1495000</v>
      </c>
      <c r="AH28" s="13">
        <f t="shared" si="7"/>
        <v>1794000</v>
      </c>
      <c r="AI28" s="12" t="e">
        <f t="shared" si="8"/>
        <v>#VALUE!</v>
      </c>
      <c r="AJ28" s="12">
        <v>1.5</v>
      </c>
      <c r="AK28" s="12" t="e">
        <f t="shared" si="9"/>
        <v>#VALUE!</v>
      </c>
      <c r="AL28" s="12" t="s">
        <v>100</v>
      </c>
      <c r="AM28" s="12">
        <f t="shared" si="10"/>
        <v>1</v>
      </c>
      <c r="AN28" s="12" t="s">
        <v>101</v>
      </c>
      <c r="AO28" s="12" t="e">
        <f t="shared" si="11"/>
        <v>#VALUE!</v>
      </c>
      <c r="AP28" s="13" t="e">
        <f t="shared" si="12"/>
        <v>#VALUE!</v>
      </c>
      <c r="AQ28" s="13" t="e">
        <f t="shared" si="13"/>
        <v>#VALUE!</v>
      </c>
      <c r="AR28" s="13">
        <f t="shared" si="14"/>
        <v>1495000</v>
      </c>
      <c r="AS28" s="13" t="e">
        <f t="shared" si="15"/>
        <v>#VALUE!</v>
      </c>
      <c r="AT28" s="12" t="s">
        <v>102</v>
      </c>
      <c r="AU28" s="13" t="e">
        <f t="shared" si="16"/>
        <v>#VALUE!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</row>
    <row r="29" spans="1:119" x14ac:dyDescent="0.25">
      <c r="A29" s="12" t="s">
        <v>84</v>
      </c>
      <c r="B29" s="12" t="s">
        <v>84</v>
      </c>
      <c r="C29" s="12" t="s">
        <v>142</v>
      </c>
      <c r="D29" s="12" t="s">
        <v>11</v>
      </c>
      <c r="E29" s="12" t="s">
        <v>143</v>
      </c>
      <c r="F29" s="12" t="s">
        <v>87</v>
      </c>
      <c r="G29" s="12" t="s">
        <v>144</v>
      </c>
      <c r="H29" s="12"/>
      <c r="I29" s="12" t="s">
        <v>145</v>
      </c>
      <c r="J29" s="12" t="s">
        <v>146</v>
      </c>
      <c r="K29" s="12" t="s">
        <v>147</v>
      </c>
      <c r="L29" s="12" t="s">
        <v>148</v>
      </c>
      <c r="M29" s="12">
        <v>1150000</v>
      </c>
      <c r="N29" s="12" t="s">
        <v>92</v>
      </c>
      <c r="O29" s="12" t="s">
        <v>149</v>
      </c>
      <c r="P29" s="12" t="s">
        <v>150</v>
      </c>
      <c r="Q29" s="12">
        <v>17</v>
      </c>
      <c r="R29" s="12" t="str">
        <f t="shared" si="2"/>
        <v>Yandex.ru</v>
      </c>
      <c r="S29" s="12" t="s">
        <v>151</v>
      </c>
      <c r="T29" s="12" t="s">
        <v>152</v>
      </c>
      <c r="U29" s="12" t="s">
        <v>153</v>
      </c>
      <c r="V29" s="12" t="s">
        <v>96</v>
      </c>
      <c r="W29" s="12" t="s">
        <v>97</v>
      </c>
      <c r="X29" s="12" t="s">
        <v>98</v>
      </c>
      <c r="Y29" s="12">
        <f t="shared" si="3"/>
        <v>0</v>
      </c>
      <c r="Z29" s="12" t="s">
        <v>154</v>
      </c>
      <c r="AA29" s="12" t="e">
        <f t="shared" si="4"/>
        <v>#DIV/0!</v>
      </c>
      <c r="AB29" s="12">
        <v>1</v>
      </c>
      <c r="AC29" s="13">
        <v>1150000</v>
      </c>
      <c r="AD29" s="12">
        <v>1.3</v>
      </c>
      <c r="AE29" s="12">
        <v>0</v>
      </c>
      <c r="AF29" s="12">
        <f t="shared" si="5"/>
        <v>1495000</v>
      </c>
      <c r="AG29" s="13">
        <f t="shared" si="6"/>
        <v>1495000</v>
      </c>
      <c r="AH29" s="13">
        <f t="shared" si="7"/>
        <v>1794000</v>
      </c>
      <c r="AI29" s="12" t="e">
        <f t="shared" si="8"/>
        <v>#VALUE!</v>
      </c>
      <c r="AJ29" s="12">
        <v>1.5</v>
      </c>
      <c r="AK29" s="12" t="e">
        <f t="shared" si="9"/>
        <v>#VALUE!</v>
      </c>
      <c r="AL29" s="12" t="s">
        <v>100</v>
      </c>
      <c r="AM29" s="12">
        <f t="shared" si="10"/>
        <v>1</v>
      </c>
      <c r="AN29" s="12" t="s">
        <v>101</v>
      </c>
      <c r="AO29" s="12" t="e">
        <f t="shared" si="11"/>
        <v>#VALUE!</v>
      </c>
      <c r="AP29" s="13" t="e">
        <f t="shared" si="12"/>
        <v>#VALUE!</v>
      </c>
      <c r="AQ29" s="13" t="e">
        <f t="shared" si="13"/>
        <v>#VALUE!</v>
      </c>
      <c r="AR29" s="13">
        <f t="shared" si="14"/>
        <v>1495000</v>
      </c>
      <c r="AS29" s="13" t="e">
        <f t="shared" si="15"/>
        <v>#VALUE!</v>
      </c>
      <c r="AT29" s="12" t="s">
        <v>102</v>
      </c>
      <c r="AU29" s="13" t="e">
        <f t="shared" si="16"/>
        <v>#VALUE!</v>
      </c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</row>
    <row r="30" spans="1:119" x14ac:dyDescent="0.25">
      <c r="A30" s="12" t="s">
        <v>84</v>
      </c>
      <c r="B30" s="12" t="s">
        <v>84</v>
      </c>
      <c r="C30" s="12" t="s">
        <v>142</v>
      </c>
      <c r="D30" s="12" t="s">
        <v>11</v>
      </c>
      <c r="E30" s="12" t="s">
        <v>143</v>
      </c>
      <c r="F30" s="12" t="s">
        <v>87</v>
      </c>
      <c r="G30" s="12" t="s">
        <v>144</v>
      </c>
      <c r="H30" s="12"/>
      <c r="I30" s="12" t="s">
        <v>145</v>
      </c>
      <c r="J30" s="12" t="s">
        <v>146</v>
      </c>
      <c r="K30" s="12" t="s">
        <v>147</v>
      </c>
      <c r="L30" s="12" t="s">
        <v>148</v>
      </c>
      <c r="M30" s="12">
        <v>1150000</v>
      </c>
      <c r="N30" s="12" t="s">
        <v>92</v>
      </c>
      <c r="O30" s="12" t="s">
        <v>149</v>
      </c>
      <c r="P30" s="12" t="s">
        <v>150</v>
      </c>
      <c r="Q30" s="12">
        <v>18</v>
      </c>
      <c r="R30" s="12" t="str">
        <f t="shared" si="2"/>
        <v>Yandex.ru</v>
      </c>
      <c r="S30" s="12" t="s">
        <v>151</v>
      </c>
      <c r="T30" s="12" t="s">
        <v>152</v>
      </c>
      <c r="U30" s="12" t="s">
        <v>153</v>
      </c>
      <c r="V30" s="12" t="s">
        <v>96</v>
      </c>
      <c r="W30" s="12" t="s">
        <v>97</v>
      </c>
      <c r="X30" s="12" t="s">
        <v>98</v>
      </c>
      <c r="Y30" s="12">
        <f t="shared" si="3"/>
        <v>0</v>
      </c>
      <c r="Z30" s="12" t="s">
        <v>154</v>
      </c>
      <c r="AA30" s="12" t="e">
        <f t="shared" si="4"/>
        <v>#DIV/0!</v>
      </c>
      <c r="AB30" s="12">
        <v>1</v>
      </c>
      <c r="AC30" s="13">
        <v>1150000</v>
      </c>
      <c r="AD30" s="12">
        <v>1.3</v>
      </c>
      <c r="AE30" s="12">
        <v>0</v>
      </c>
      <c r="AF30" s="12">
        <f t="shared" si="5"/>
        <v>1495000</v>
      </c>
      <c r="AG30" s="13">
        <f t="shared" si="6"/>
        <v>1495000</v>
      </c>
      <c r="AH30" s="13">
        <f t="shared" si="7"/>
        <v>1794000</v>
      </c>
      <c r="AI30" s="12" t="e">
        <f t="shared" si="8"/>
        <v>#VALUE!</v>
      </c>
      <c r="AJ30" s="12">
        <v>1.5</v>
      </c>
      <c r="AK30" s="12" t="e">
        <f t="shared" si="9"/>
        <v>#VALUE!</v>
      </c>
      <c r="AL30" s="12" t="s">
        <v>100</v>
      </c>
      <c r="AM30" s="12">
        <f t="shared" si="10"/>
        <v>1</v>
      </c>
      <c r="AN30" s="12" t="s">
        <v>101</v>
      </c>
      <c r="AO30" s="12" t="e">
        <f t="shared" si="11"/>
        <v>#VALUE!</v>
      </c>
      <c r="AP30" s="13" t="e">
        <f t="shared" si="12"/>
        <v>#VALUE!</v>
      </c>
      <c r="AQ30" s="13" t="e">
        <f t="shared" si="13"/>
        <v>#VALUE!</v>
      </c>
      <c r="AR30" s="13">
        <f t="shared" si="14"/>
        <v>1495000</v>
      </c>
      <c r="AS30" s="13" t="e">
        <f t="shared" si="15"/>
        <v>#VALUE!</v>
      </c>
      <c r="AT30" s="12" t="s">
        <v>102</v>
      </c>
      <c r="AU30" s="13" t="e">
        <f t="shared" si="16"/>
        <v>#VALUE!</v>
      </c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</row>
    <row r="31" spans="1:119" ht="30" x14ac:dyDescent="0.25">
      <c r="A31" s="12" t="s">
        <v>84</v>
      </c>
      <c r="B31" s="12" t="s">
        <v>84</v>
      </c>
      <c r="C31" s="12" t="s">
        <v>155</v>
      </c>
      <c r="D31" s="12" t="s">
        <v>11</v>
      </c>
      <c r="E31" s="12"/>
      <c r="F31" s="12" t="s">
        <v>87</v>
      </c>
      <c r="G31" s="12"/>
      <c r="H31" s="12"/>
      <c r="I31" s="12" t="s">
        <v>156</v>
      </c>
      <c r="J31" s="12" t="s">
        <v>157</v>
      </c>
      <c r="K31" s="12" t="s">
        <v>158</v>
      </c>
      <c r="L31" s="12"/>
      <c r="M31" s="12" t="s">
        <v>159</v>
      </c>
      <c r="N31" s="12" t="s">
        <v>92</v>
      </c>
      <c r="O31" s="12"/>
      <c r="P31" s="12" t="s">
        <v>160</v>
      </c>
      <c r="Q31" s="12">
        <v>19</v>
      </c>
      <c r="R31" s="12" t="str">
        <f t="shared" si="2"/>
        <v>GPMD</v>
      </c>
      <c r="S31" s="12" t="s">
        <v>160</v>
      </c>
      <c r="T31" s="12" t="s">
        <v>161</v>
      </c>
      <c r="U31" s="37" t="s">
        <v>162</v>
      </c>
      <c r="V31" s="12" t="s">
        <v>96</v>
      </c>
      <c r="W31" s="12" t="s">
        <v>97</v>
      </c>
      <c r="X31" s="12" t="s">
        <v>98</v>
      </c>
      <c r="Y31" s="12">
        <f t="shared" si="3"/>
        <v>0</v>
      </c>
      <c r="Z31" s="12" t="s">
        <v>104</v>
      </c>
      <c r="AA31" s="12" t="e">
        <f t="shared" si="4"/>
        <v>#DIV/0!</v>
      </c>
      <c r="AB31" s="12">
        <v>500</v>
      </c>
      <c r="AC31" s="13">
        <v>750</v>
      </c>
      <c r="AD31" s="12">
        <v>0.75</v>
      </c>
      <c r="AE31" s="12">
        <v>0.3</v>
      </c>
      <c r="AF31" s="12">
        <f t="shared" si="5"/>
        <v>393.75</v>
      </c>
      <c r="AG31" s="13">
        <f t="shared" si="6"/>
        <v>196875</v>
      </c>
      <c r="AH31" s="13">
        <f t="shared" si="7"/>
        <v>236250</v>
      </c>
      <c r="AI31" s="12" t="e">
        <f t="shared" si="8"/>
        <v>#VALUE!</v>
      </c>
      <c r="AJ31" s="12">
        <v>4</v>
      </c>
      <c r="AK31" s="12" t="e">
        <f t="shared" si="9"/>
        <v>#VALUE!</v>
      </c>
      <c r="AL31" s="12" t="s">
        <v>100</v>
      </c>
      <c r="AM31" s="12">
        <f t="shared" si="10"/>
        <v>500</v>
      </c>
      <c r="AN31" s="12" t="s">
        <v>101</v>
      </c>
      <c r="AO31" s="12" t="e">
        <f t="shared" si="11"/>
        <v>#VALUE!</v>
      </c>
      <c r="AP31" s="13" t="e">
        <f t="shared" si="12"/>
        <v>#VALUE!</v>
      </c>
      <c r="AQ31" s="13" t="e">
        <f t="shared" si="13"/>
        <v>#VALUE!</v>
      </c>
      <c r="AR31" s="13">
        <f t="shared" si="14"/>
        <v>393.75</v>
      </c>
      <c r="AS31" s="13" t="e">
        <f t="shared" si="15"/>
        <v>#VALUE!</v>
      </c>
      <c r="AT31" s="12" t="s">
        <v>102</v>
      </c>
      <c r="AU31" s="13" t="e">
        <f t="shared" si="16"/>
        <v>#VALUE!</v>
      </c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</row>
    <row r="32" spans="1:119" x14ac:dyDescent="0.25">
      <c r="A32" s="12" t="s">
        <v>84</v>
      </c>
      <c r="B32" s="12" t="s">
        <v>84</v>
      </c>
      <c r="C32" s="12" t="s">
        <v>155</v>
      </c>
      <c r="D32" s="12" t="s">
        <v>11</v>
      </c>
      <c r="E32" s="12"/>
      <c r="F32" s="12" t="s">
        <v>87</v>
      </c>
      <c r="G32" s="12"/>
      <c r="H32" s="12"/>
      <c r="I32" s="12" t="s">
        <v>156</v>
      </c>
      <c r="J32" s="12" t="s">
        <v>157</v>
      </c>
      <c r="K32" s="12" t="s">
        <v>158</v>
      </c>
      <c r="L32" s="12"/>
      <c r="M32" s="12" t="s">
        <v>159</v>
      </c>
      <c r="N32" s="12" t="s">
        <v>92</v>
      </c>
      <c r="O32" s="12"/>
      <c r="P32" s="12" t="s">
        <v>160</v>
      </c>
      <c r="Q32" s="12">
        <v>20</v>
      </c>
      <c r="R32" s="12" t="str">
        <f t="shared" si="2"/>
        <v>GPMD</v>
      </c>
      <c r="S32" s="12" t="s">
        <v>160</v>
      </c>
      <c r="T32" s="12" t="s">
        <v>161</v>
      </c>
      <c r="U32" s="12" t="s">
        <v>162</v>
      </c>
      <c r="V32" s="12" t="s">
        <v>96</v>
      </c>
      <c r="W32" s="12" t="s">
        <v>97</v>
      </c>
      <c r="X32" s="12" t="s">
        <v>98</v>
      </c>
      <c r="Y32" s="12">
        <f t="shared" si="3"/>
        <v>0</v>
      </c>
      <c r="Z32" s="12" t="s">
        <v>104</v>
      </c>
      <c r="AA32" s="12" t="e">
        <f t="shared" si="4"/>
        <v>#DIV/0!</v>
      </c>
      <c r="AB32" s="12">
        <v>500</v>
      </c>
      <c r="AC32" s="13">
        <v>750</v>
      </c>
      <c r="AD32" s="12">
        <v>0.95</v>
      </c>
      <c r="AE32" s="12">
        <v>0.3</v>
      </c>
      <c r="AF32" s="12">
        <f t="shared" si="5"/>
        <v>498.74999999999994</v>
      </c>
      <c r="AG32" s="13">
        <f t="shared" si="6"/>
        <v>249374.99999999997</v>
      </c>
      <c r="AH32" s="13">
        <f t="shared" si="7"/>
        <v>299249.99999999994</v>
      </c>
      <c r="AI32" s="12" t="e">
        <f t="shared" si="8"/>
        <v>#VALUE!</v>
      </c>
      <c r="AJ32" s="12">
        <v>4</v>
      </c>
      <c r="AK32" s="12" t="e">
        <f t="shared" si="9"/>
        <v>#VALUE!</v>
      </c>
      <c r="AL32" s="12" t="s">
        <v>100</v>
      </c>
      <c r="AM32" s="12">
        <f t="shared" si="10"/>
        <v>500</v>
      </c>
      <c r="AN32" s="12" t="s">
        <v>101</v>
      </c>
      <c r="AO32" s="12" t="e">
        <f t="shared" si="11"/>
        <v>#VALUE!</v>
      </c>
      <c r="AP32" s="13" t="e">
        <f t="shared" si="12"/>
        <v>#VALUE!</v>
      </c>
      <c r="AQ32" s="13" t="e">
        <f t="shared" si="13"/>
        <v>#VALUE!</v>
      </c>
      <c r="AR32" s="13">
        <f t="shared" si="14"/>
        <v>498.74999999999994</v>
      </c>
      <c r="AS32" s="13" t="e">
        <f t="shared" si="15"/>
        <v>#VALUE!</v>
      </c>
      <c r="AT32" s="12" t="s">
        <v>102</v>
      </c>
      <c r="AU32" s="13" t="e">
        <f t="shared" si="16"/>
        <v>#VALUE!</v>
      </c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</row>
    <row r="33" spans="1:119" x14ac:dyDescent="0.25">
      <c r="A33" s="12" t="s">
        <v>84</v>
      </c>
      <c r="B33" s="12" t="s">
        <v>84</v>
      </c>
      <c r="C33" s="12" t="s">
        <v>155</v>
      </c>
      <c r="D33" s="12" t="s">
        <v>11</v>
      </c>
      <c r="E33" s="12"/>
      <c r="F33" s="12" t="s">
        <v>87</v>
      </c>
      <c r="G33" s="12"/>
      <c r="H33" s="12"/>
      <c r="I33" s="12" t="s">
        <v>156</v>
      </c>
      <c r="J33" s="12" t="s">
        <v>157</v>
      </c>
      <c r="K33" s="12" t="s">
        <v>158</v>
      </c>
      <c r="L33" s="12"/>
      <c r="M33" s="12" t="s">
        <v>159</v>
      </c>
      <c r="N33" s="12" t="s">
        <v>92</v>
      </c>
      <c r="O33" s="12"/>
      <c r="P33" s="12" t="s">
        <v>160</v>
      </c>
      <c r="Q33" s="12">
        <v>21</v>
      </c>
      <c r="R33" s="12" t="str">
        <f t="shared" si="2"/>
        <v>GPMD</v>
      </c>
      <c r="S33" s="12" t="s">
        <v>160</v>
      </c>
      <c r="T33" s="12" t="s">
        <v>161</v>
      </c>
      <c r="U33" s="12" t="s">
        <v>162</v>
      </c>
      <c r="V33" s="12" t="s">
        <v>96</v>
      </c>
      <c r="W33" s="12" t="s">
        <v>97</v>
      </c>
      <c r="X33" s="12" t="s">
        <v>98</v>
      </c>
      <c r="Y33" s="12">
        <f t="shared" si="3"/>
        <v>0</v>
      </c>
      <c r="Z33" s="12" t="s">
        <v>104</v>
      </c>
      <c r="AA33" s="12" t="e">
        <f t="shared" si="4"/>
        <v>#DIV/0!</v>
      </c>
      <c r="AB33" s="12">
        <v>500</v>
      </c>
      <c r="AC33" s="13">
        <v>750</v>
      </c>
      <c r="AD33" s="12">
        <v>1.1000000000000001</v>
      </c>
      <c r="AE33" s="12">
        <v>0.3</v>
      </c>
      <c r="AF33" s="12">
        <f t="shared" si="5"/>
        <v>577.5</v>
      </c>
      <c r="AG33" s="13">
        <f t="shared" si="6"/>
        <v>288750</v>
      </c>
      <c r="AH33" s="13">
        <f t="shared" si="7"/>
        <v>346500</v>
      </c>
      <c r="AI33" s="12" t="e">
        <f t="shared" si="8"/>
        <v>#VALUE!</v>
      </c>
      <c r="AJ33" s="12">
        <v>4</v>
      </c>
      <c r="AK33" s="12" t="e">
        <f t="shared" si="9"/>
        <v>#VALUE!</v>
      </c>
      <c r="AL33" s="12" t="s">
        <v>100</v>
      </c>
      <c r="AM33" s="12">
        <f t="shared" si="10"/>
        <v>500</v>
      </c>
      <c r="AN33" s="12" t="s">
        <v>101</v>
      </c>
      <c r="AO33" s="12" t="e">
        <f t="shared" si="11"/>
        <v>#VALUE!</v>
      </c>
      <c r="AP33" s="13" t="e">
        <f t="shared" si="12"/>
        <v>#VALUE!</v>
      </c>
      <c r="AQ33" s="13" t="e">
        <f t="shared" si="13"/>
        <v>#VALUE!</v>
      </c>
      <c r="AR33" s="13">
        <f t="shared" si="14"/>
        <v>577.5</v>
      </c>
      <c r="AS33" s="13" t="e">
        <f t="shared" si="15"/>
        <v>#VALUE!</v>
      </c>
      <c r="AT33" s="12" t="s">
        <v>102</v>
      </c>
      <c r="AU33" s="13" t="e">
        <f t="shared" si="16"/>
        <v>#VALUE!</v>
      </c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</row>
    <row r="34" spans="1:119" x14ac:dyDescent="0.25">
      <c r="A34" s="12" t="s">
        <v>84</v>
      </c>
      <c r="B34" s="12" t="s">
        <v>84</v>
      </c>
      <c r="C34" s="12" t="s">
        <v>155</v>
      </c>
      <c r="D34" s="12" t="s">
        <v>11</v>
      </c>
      <c r="E34" s="12"/>
      <c r="F34" s="12" t="s">
        <v>87</v>
      </c>
      <c r="G34" s="12"/>
      <c r="H34" s="12"/>
      <c r="I34" s="12" t="s">
        <v>156</v>
      </c>
      <c r="J34" s="12" t="s">
        <v>157</v>
      </c>
      <c r="K34" s="12" t="s">
        <v>158</v>
      </c>
      <c r="L34" s="12"/>
      <c r="M34" s="12" t="s">
        <v>159</v>
      </c>
      <c r="N34" s="12" t="s">
        <v>92</v>
      </c>
      <c r="O34" s="12"/>
      <c r="P34" s="12" t="s">
        <v>160</v>
      </c>
      <c r="Q34" s="12">
        <v>22</v>
      </c>
      <c r="R34" s="12" t="str">
        <f t="shared" si="2"/>
        <v>GPMD</v>
      </c>
      <c r="S34" s="12" t="s">
        <v>160</v>
      </c>
      <c r="T34" s="12" t="s">
        <v>161</v>
      </c>
      <c r="U34" s="12" t="s">
        <v>162</v>
      </c>
      <c r="V34" s="12" t="s">
        <v>96</v>
      </c>
      <c r="W34" s="12" t="s">
        <v>97</v>
      </c>
      <c r="X34" s="12" t="s">
        <v>98</v>
      </c>
      <c r="Y34" s="12">
        <f t="shared" si="3"/>
        <v>0</v>
      </c>
      <c r="Z34" s="12" t="s">
        <v>104</v>
      </c>
      <c r="AA34" s="12" t="e">
        <f t="shared" si="4"/>
        <v>#DIV/0!</v>
      </c>
      <c r="AB34" s="12">
        <v>500</v>
      </c>
      <c r="AC34" s="13">
        <v>750</v>
      </c>
      <c r="AD34" s="12">
        <v>1.1499999999999999</v>
      </c>
      <c r="AE34" s="12">
        <v>0.3</v>
      </c>
      <c r="AF34" s="12">
        <f t="shared" si="5"/>
        <v>603.74999999999989</v>
      </c>
      <c r="AG34" s="13">
        <f t="shared" si="6"/>
        <v>301874.99999999994</v>
      </c>
      <c r="AH34" s="13">
        <f t="shared" si="7"/>
        <v>362249.99999999994</v>
      </c>
      <c r="AI34" s="12" t="e">
        <f t="shared" si="8"/>
        <v>#VALUE!</v>
      </c>
      <c r="AJ34" s="12">
        <v>4</v>
      </c>
      <c r="AK34" s="12" t="e">
        <f t="shared" si="9"/>
        <v>#VALUE!</v>
      </c>
      <c r="AL34" s="12" t="s">
        <v>100</v>
      </c>
      <c r="AM34" s="12">
        <f t="shared" si="10"/>
        <v>500</v>
      </c>
      <c r="AN34" s="12" t="s">
        <v>101</v>
      </c>
      <c r="AO34" s="12" t="e">
        <f t="shared" si="11"/>
        <v>#VALUE!</v>
      </c>
      <c r="AP34" s="13" t="e">
        <f t="shared" si="12"/>
        <v>#VALUE!</v>
      </c>
      <c r="AQ34" s="13" t="e">
        <f t="shared" si="13"/>
        <v>#VALUE!</v>
      </c>
      <c r="AR34" s="13">
        <f t="shared" si="14"/>
        <v>603.74999999999989</v>
      </c>
      <c r="AS34" s="13" t="e">
        <f t="shared" si="15"/>
        <v>#VALUE!</v>
      </c>
      <c r="AT34" s="12" t="s">
        <v>102</v>
      </c>
      <c r="AU34" s="13" t="e">
        <f t="shared" si="16"/>
        <v>#VALUE!</v>
      </c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</row>
    <row r="35" spans="1:119" x14ac:dyDescent="0.25">
      <c r="A35" s="12" t="s">
        <v>84</v>
      </c>
      <c r="B35" s="12" t="s">
        <v>84</v>
      </c>
      <c r="C35" s="12" t="s">
        <v>155</v>
      </c>
      <c r="D35" s="12" t="s">
        <v>11</v>
      </c>
      <c r="E35" s="12"/>
      <c r="F35" s="12" t="s">
        <v>87</v>
      </c>
      <c r="G35" s="12"/>
      <c r="H35" s="12"/>
      <c r="I35" s="12" t="s">
        <v>156</v>
      </c>
      <c r="J35" s="12" t="s">
        <v>157</v>
      </c>
      <c r="K35" s="12" t="s">
        <v>158</v>
      </c>
      <c r="L35" s="12"/>
      <c r="M35" s="12" t="s">
        <v>159</v>
      </c>
      <c r="N35" s="12" t="s">
        <v>92</v>
      </c>
      <c r="O35" s="12"/>
      <c r="P35" s="12" t="s">
        <v>160</v>
      </c>
      <c r="Q35" s="12">
        <v>23</v>
      </c>
      <c r="R35" s="12" t="str">
        <f t="shared" si="2"/>
        <v>GPMD</v>
      </c>
      <c r="S35" s="12" t="s">
        <v>160</v>
      </c>
      <c r="T35" s="12" t="s">
        <v>161</v>
      </c>
      <c r="U35" s="12" t="s">
        <v>162</v>
      </c>
      <c r="V35" s="12" t="s">
        <v>96</v>
      </c>
      <c r="W35" s="12" t="s">
        <v>97</v>
      </c>
      <c r="X35" s="12" t="s">
        <v>98</v>
      </c>
      <c r="Y35" s="12">
        <f t="shared" si="3"/>
        <v>0</v>
      </c>
      <c r="Z35" s="12" t="s">
        <v>104</v>
      </c>
      <c r="AA35" s="12" t="e">
        <f t="shared" si="4"/>
        <v>#DIV/0!</v>
      </c>
      <c r="AB35" s="12">
        <v>500</v>
      </c>
      <c r="AC35" s="13">
        <v>750</v>
      </c>
      <c r="AD35" s="12">
        <v>1.05</v>
      </c>
      <c r="AE35" s="12">
        <v>0.3</v>
      </c>
      <c r="AF35" s="12">
        <f t="shared" si="5"/>
        <v>551.25</v>
      </c>
      <c r="AG35" s="13">
        <f t="shared" si="6"/>
        <v>275625</v>
      </c>
      <c r="AH35" s="13">
        <f t="shared" si="7"/>
        <v>330750</v>
      </c>
      <c r="AI35" s="12" t="e">
        <f t="shared" si="8"/>
        <v>#VALUE!</v>
      </c>
      <c r="AJ35" s="12">
        <v>4</v>
      </c>
      <c r="AK35" s="12" t="e">
        <f t="shared" si="9"/>
        <v>#VALUE!</v>
      </c>
      <c r="AL35" s="12" t="s">
        <v>100</v>
      </c>
      <c r="AM35" s="12">
        <f t="shared" si="10"/>
        <v>500</v>
      </c>
      <c r="AN35" s="12" t="s">
        <v>101</v>
      </c>
      <c r="AO35" s="12" t="e">
        <f t="shared" si="11"/>
        <v>#VALUE!</v>
      </c>
      <c r="AP35" s="13" t="e">
        <f t="shared" si="12"/>
        <v>#VALUE!</v>
      </c>
      <c r="AQ35" s="13" t="e">
        <f t="shared" si="13"/>
        <v>#VALUE!</v>
      </c>
      <c r="AR35" s="13">
        <f t="shared" si="14"/>
        <v>551.25</v>
      </c>
      <c r="AS35" s="13" t="e">
        <f t="shared" si="15"/>
        <v>#VALUE!</v>
      </c>
      <c r="AT35" s="12" t="s">
        <v>102</v>
      </c>
      <c r="AU35" s="13" t="e">
        <f t="shared" si="16"/>
        <v>#VALUE!</v>
      </c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</row>
    <row r="36" spans="1:119" x14ac:dyDescent="0.25">
      <c r="A36" s="12" t="s">
        <v>84</v>
      </c>
      <c r="B36" s="12" t="s">
        <v>84</v>
      </c>
      <c r="C36" s="12" t="s">
        <v>155</v>
      </c>
      <c r="D36" s="12" t="s">
        <v>11</v>
      </c>
      <c r="E36" s="12"/>
      <c r="F36" s="12" t="s">
        <v>87</v>
      </c>
      <c r="G36" s="12"/>
      <c r="H36" s="12"/>
      <c r="I36" s="12" t="s">
        <v>156</v>
      </c>
      <c r="J36" s="12" t="s">
        <v>157</v>
      </c>
      <c r="K36" s="12" t="s">
        <v>158</v>
      </c>
      <c r="L36" s="12"/>
      <c r="M36" s="12" t="s">
        <v>159</v>
      </c>
      <c r="N36" s="12" t="s">
        <v>92</v>
      </c>
      <c r="O36" s="12"/>
      <c r="P36" s="12" t="s">
        <v>160</v>
      </c>
      <c r="Q36" s="12">
        <v>24</v>
      </c>
      <c r="R36" s="12" t="str">
        <f t="shared" si="2"/>
        <v>GPMD</v>
      </c>
      <c r="S36" s="12" t="s">
        <v>160</v>
      </c>
      <c r="T36" s="12" t="s">
        <v>161</v>
      </c>
      <c r="U36" s="12" t="s">
        <v>162</v>
      </c>
      <c r="V36" s="12" t="s">
        <v>96</v>
      </c>
      <c r="W36" s="12" t="s">
        <v>97</v>
      </c>
      <c r="X36" s="12" t="s">
        <v>98</v>
      </c>
      <c r="Y36" s="12">
        <f t="shared" si="3"/>
        <v>0</v>
      </c>
      <c r="Z36" s="12" t="s">
        <v>104</v>
      </c>
      <c r="AA36" s="12" t="e">
        <f t="shared" si="4"/>
        <v>#DIV/0!</v>
      </c>
      <c r="AB36" s="12">
        <v>500</v>
      </c>
      <c r="AC36" s="13">
        <v>750</v>
      </c>
      <c r="AD36" s="12">
        <v>1</v>
      </c>
      <c r="AE36" s="12">
        <v>0.3</v>
      </c>
      <c r="AF36" s="12">
        <f t="shared" si="5"/>
        <v>525</v>
      </c>
      <c r="AG36" s="13">
        <f t="shared" si="6"/>
        <v>262500</v>
      </c>
      <c r="AH36" s="13">
        <f t="shared" si="7"/>
        <v>315000</v>
      </c>
      <c r="AI36" s="12" t="e">
        <f t="shared" si="8"/>
        <v>#VALUE!</v>
      </c>
      <c r="AJ36" s="12">
        <v>4</v>
      </c>
      <c r="AK36" s="12" t="e">
        <f t="shared" si="9"/>
        <v>#VALUE!</v>
      </c>
      <c r="AL36" s="12" t="s">
        <v>100</v>
      </c>
      <c r="AM36" s="12">
        <f t="shared" si="10"/>
        <v>500</v>
      </c>
      <c r="AN36" s="12" t="s">
        <v>101</v>
      </c>
      <c r="AO36" s="12" t="e">
        <f t="shared" si="11"/>
        <v>#VALUE!</v>
      </c>
      <c r="AP36" s="13" t="e">
        <f t="shared" si="12"/>
        <v>#VALUE!</v>
      </c>
      <c r="AQ36" s="13" t="e">
        <f t="shared" si="13"/>
        <v>#VALUE!</v>
      </c>
      <c r="AR36" s="13">
        <f t="shared" si="14"/>
        <v>525</v>
      </c>
      <c r="AS36" s="13" t="e">
        <f t="shared" si="15"/>
        <v>#VALUE!</v>
      </c>
      <c r="AT36" s="12" t="s">
        <v>102</v>
      </c>
      <c r="AU36" s="13" t="e">
        <f t="shared" si="16"/>
        <v>#VALUE!</v>
      </c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</row>
    <row r="37" spans="1:119" x14ac:dyDescent="0.25">
      <c r="A37" s="12" t="s">
        <v>84</v>
      </c>
      <c r="B37" s="12" t="s">
        <v>84</v>
      </c>
      <c r="C37" s="12" t="s">
        <v>155</v>
      </c>
      <c r="D37" s="12" t="s">
        <v>11</v>
      </c>
      <c r="E37" s="12"/>
      <c r="F37" s="12" t="s">
        <v>87</v>
      </c>
      <c r="G37" s="12"/>
      <c r="H37" s="12"/>
      <c r="I37" s="12" t="s">
        <v>156</v>
      </c>
      <c r="J37" s="12" t="s">
        <v>157</v>
      </c>
      <c r="K37" s="12" t="s">
        <v>158</v>
      </c>
      <c r="L37" s="12"/>
      <c r="M37" s="12" t="s">
        <v>159</v>
      </c>
      <c r="N37" s="12" t="s">
        <v>92</v>
      </c>
      <c r="O37" s="12"/>
      <c r="P37" s="12" t="s">
        <v>160</v>
      </c>
      <c r="Q37" s="12">
        <v>25</v>
      </c>
      <c r="R37" s="12" t="str">
        <f t="shared" si="2"/>
        <v>GPMD</v>
      </c>
      <c r="S37" s="12" t="s">
        <v>160</v>
      </c>
      <c r="T37" s="12" t="s">
        <v>161</v>
      </c>
      <c r="U37" s="12" t="s">
        <v>162</v>
      </c>
      <c r="V37" s="12" t="s">
        <v>96</v>
      </c>
      <c r="W37" s="12" t="s">
        <v>97</v>
      </c>
      <c r="X37" s="12" t="s">
        <v>98</v>
      </c>
      <c r="Y37" s="12">
        <f t="shared" si="3"/>
        <v>0</v>
      </c>
      <c r="Z37" s="12" t="s">
        <v>104</v>
      </c>
      <c r="AA37" s="12" t="e">
        <f t="shared" si="4"/>
        <v>#DIV/0!</v>
      </c>
      <c r="AB37" s="12">
        <v>500</v>
      </c>
      <c r="AC37" s="13">
        <v>750</v>
      </c>
      <c r="AD37" s="12">
        <v>0.8</v>
      </c>
      <c r="AE37" s="12">
        <v>0.3</v>
      </c>
      <c r="AF37" s="12">
        <f t="shared" si="5"/>
        <v>420</v>
      </c>
      <c r="AG37" s="13">
        <f t="shared" si="6"/>
        <v>210000</v>
      </c>
      <c r="AH37" s="13">
        <f t="shared" si="7"/>
        <v>252000</v>
      </c>
      <c r="AI37" s="12" t="e">
        <f t="shared" si="8"/>
        <v>#VALUE!</v>
      </c>
      <c r="AJ37" s="12">
        <v>4</v>
      </c>
      <c r="AK37" s="12" t="e">
        <f t="shared" si="9"/>
        <v>#VALUE!</v>
      </c>
      <c r="AL37" s="12" t="s">
        <v>100</v>
      </c>
      <c r="AM37" s="12">
        <f t="shared" si="10"/>
        <v>500</v>
      </c>
      <c r="AN37" s="12" t="s">
        <v>101</v>
      </c>
      <c r="AO37" s="12" t="e">
        <f t="shared" si="11"/>
        <v>#VALUE!</v>
      </c>
      <c r="AP37" s="13" t="e">
        <f t="shared" si="12"/>
        <v>#VALUE!</v>
      </c>
      <c r="AQ37" s="13" t="e">
        <f t="shared" si="13"/>
        <v>#VALUE!</v>
      </c>
      <c r="AR37" s="13">
        <f t="shared" si="14"/>
        <v>420</v>
      </c>
      <c r="AS37" s="13" t="e">
        <f t="shared" si="15"/>
        <v>#VALUE!</v>
      </c>
      <c r="AT37" s="12" t="s">
        <v>102</v>
      </c>
      <c r="AU37" s="13" t="e">
        <f t="shared" si="16"/>
        <v>#VALUE!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</row>
    <row r="38" spans="1:119" x14ac:dyDescent="0.25">
      <c r="A38" s="12" t="s">
        <v>84</v>
      </c>
      <c r="B38" s="12" t="s">
        <v>84</v>
      </c>
      <c r="C38" s="12" t="s">
        <v>155</v>
      </c>
      <c r="D38" s="12" t="s">
        <v>11</v>
      </c>
      <c r="E38" s="12"/>
      <c r="F38" s="12" t="s">
        <v>87</v>
      </c>
      <c r="G38" s="12"/>
      <c r="H38" s="12"/>
      <c r="I38" s="12" t="s">
        <v>156</v>
      </c>
      <c r="J38" s="12" t="s">
        <v>157</v>
      </c>
      <c r="K38" s="12" t="s">
        <v>158</v>
      </c>
      <c r="L38" s="12"/>
      <c r="M38" s="12" t="s">
        <v>159</v>
      </c>
      <c r="N38" s="12" t="s">
        <v>92</v>
      </c>
      <c r="O38" s="12"/>
      <c r="P38" s="12" t="s">
        <v>160</v>
      </c>
      <c r="Q38" s="12">
        <v>26</v>
      </c>
      <c r="R38" s="12" t="str">
        <f t="shared" si="2"/>
        <v>GPMD</v>
      </c>
      <c r="S38" s="12" t="s">
        <v>160</v>
      </c>
      <c r="T38" s="12" t="s">
        <v>161</v>
      </c>
      <c r="U38" s="12" t="s">
        <v>162</v>
      </c>
      <c r="V38" s="12" t="s">
        <v>96</v>
      </c>
      <c r="W38" s="12" t="s">
        <v>97</v>
      </c>
      <c r="X38" s="12" t="s">
        <v>98</v>
      </c>
      <c r="Y38" s="12">
        <f t="shared" si="3"/>
        <v>0</v>
      </c>
      <c r="Z38" s="12" t="s">
        <v>104</v>
      </c>
      <c r="AA38" s="12" t="e">
        <f t="shared" si="4"/>
        <v>#DIV/0!</v>
      </c>
      <c r="AB38" s="12">
        <v>500</v>
      </c>
      <c r="AC38" s="13">
        <v>750</v>
      </c>
      <c r="AD38" s="12">
        <v>0.8</v>
      </c>
      <c r="AE38" s="12">
        <v>0.3</v>
      </c>
      <c r="AF38" s="12">
        <f t="shared" si="5"/>
        <v>420</v>
      </c>
      <c r="AG38" s="13">
        <f t="shared" si="6"/>
        <v>210000</v>
      </c>
      <c r="AH38" s="13">
        <f t="shared" si="7"/>
        <v>252000</v>
      </c>
      <c r="AI38" s="12" t="e">
        <f t="shared" si="8"/>
        <v>#VALUE!</v>
      </c>
      <c r="AJ38" s="12">
        <v>4</v>
      </c>
      <c r="AK38" s="12" t="e">
        <f t="shared" si="9"/>
        <v>#VALUE!</v>
      </c>
      <c r="AL38" s="12" t="s">
        <v>100</v>
      </c>
      <c r="AM38" s="12">
        <f t="shared" si="10"/>
        <v>500</v>
      </c>
      <c r="AN38" s="12" t="s">
        <v>101</v>
      </c>
      <c r="AO38" s="12" t="e">
        <f t="shared" si="11"/>
        <v>#VALUE!</v>
      </c>
      <c r="AP38" s="13" t="e">
        <f t="shared" si="12"/>
        <v>#VALUE!</v>
      </c>
      <c r="AQ38" s="13" t="e">
        <f t="shared" si="13"/>
        <v>#VALUE!</v>
      </c>
      <c r="AR38" s="13">
        <f t="shared" si="14"/>
        <v>420</v>
      </c>
      <c r="AS38" s="13" t="e">
        <f t="shared" si="15"/>
        <v>#VALUE!</v>
      </c>
      <c r="AT38" s="12" t="s">
        <v>102</v>
      </c>
      <c r="AU38" s="13" t="e">
        <f t="shared" si="16"/>
        <v>#VALUE!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</row>
    <row r="39" spans="1:119" x14ac:dyDescent="0.25">
      <c r="A39" s="12" t="s">
        <v>84</v>
      </c>
      <c r="B39" s="12" t="s">
        <v>84</v>
      </c>
      <c r="C39" s="12" t="s">
        <v>155</v>
      </c>
      <c r="D39" s="12" t="s">
        <v>11</v>
      </c>
      <c r="E39" s="12"/>
      <c r="F39" s="12" t="s">
        <v>87</v>
      </c>
      <c r="G39" s="12"/>
      <c r="H39" s="12"/>
      <c r="I39" s="12" t="s">
        <v>156</v>
      </c>
      <c r="J39" s="12" t="s">
        <v>157</v>
      </c>
      <c r="K39" s="12" t="s">
        <v>158</v>
      </c>
      <c r="L39" s="12"/>
      <c r="M39" s="12" t="s">
        <v>159</v>
      </c>
      <c r="N39" s="12" t="s">
        <v>92</v>
      </c>
      <c r="O39" s="12"/>
      <c r="P39" s="12" t="s">
        <v>160</v>
      </c>
      <c r="Q39" s="12">
        <v>27</v>
      </c>
      <c r="R39" s="12" t="str">
        <f t="shared" si="2"/>
        <v>GPMD</v>
      </c>
      <c r="S39" s="12" t="s">
        <v>160</v>
      </c>
      <c r="T39" s="12" t="s">
        <v>161</v>
      </c>
      <c r="U39" s="12" t="s">
        <v>162</v>
      </c>
      <c r="V39" s="12" t="s">
        <v>96</v>
      </c>
      <c r="W39" s="12" t="s">
        <v>97</v>
      </c>
      <c r="X39" s="12" t="s">
        <v>98</v>
      </c>
      <c r="Y39" s="12">
        <f t="shared" si="3"/>
        <v>0</v>
      </c>
      <c r="Z39" s="12" t="s">
        <v>104</v>
      </c>
      <c r="AA39" s="12" t="e">
        <f t="shared" si="4"/>
        <v>#DIV/0!</v>
      </c>
      <c r="AB39" s="12">
        <v>500</v>
      </c>
      <c r="AC39" s="13">
        <v>750</v>
      </c>
      <c r="AD39" s="12">
        <v>1.2</v>
      </c>
      <c r="AE39" s="12">
        <v>0.3</v>
      </c>
      <c r="AF39" s="12">
        <f t="shared" si="5"/>
        <v>630</v>
      </c>
      <c r="AG39" s="13">
        <f t="shared" si="6"/>
        <v>315000</v>
      </c>
      <c r="AH39" s="13">
        <f t="shared" si="7"/>
        <v>378000</v>
      </c>
      <c r="AI39" s="12" t="e">
        <f t="shared" si="8"/>
        <v>#VALUE!</v>
      </c>
      <c r="AJ39" s="12">
        <v>4</v>
      </c>
      <c r="AK39" s="12" t="e">
        <f t="shared" si="9"/>
        <v>#VALUE!</v>
      </c>
      <c r="AL39" s="12" t="s">
        <v>100</v>
      </c>
      <c r="AM39" s="12">
        <f t="shared" si="10"/>
        <v>500</v>
      </c>
      <c r="AN39" s="12" t="s">
        <v>101</v>
      </c>
      <c r="AO39" s="12" t="e">
        <f t="shared" si="11"/>
        <v>#VALUE!</v>
      </c>
      <c r="AP39" s="13" t="e">
        <f t="shared" si="12"/>
        <v>#VALUE!</v>
      </c>
      <c r="AQ39" s="13" t="e">
        <f t="shared" si="13"/>
        <v>#VALUE!</v>
      </c>
      <c r="AR39" s="13">
        <f t="shared" si="14"/>
        <v>630</v>
      </c>
      <c r="AS39" s="13" t="e">
        <f t="shared" si="15"/>
        <v>#VALUE!</v>
      </c>
      <c r="AT39" s="12" t="s">
        <v>102</v>
      </c>
      <c r="AU39" s="13" t="e">
        <f t="shared" si="16"/>
        <v>#VALUE!</v>
      </c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</row>
    <row r="40" spans="1:119" x14ac:dyDescent="0.25">
      <c r="A40" s="12" t="s">
        <v>84</v>
      </c>
      <c r="B40" s="12" t="s">
        <v>84</v>
      </c>
      <c r="C40" s="12" t="s">
        <v>155</v>
      </c>
      <c r="D40" s="12" t="s">
        <v>11</v>
      </c>
      <c r="E40" s="12"/>
      <c r="F40" s="12" t="s">
        <v>87</v>
      </c>
      <c r="G40" s="12"/>
      <c r="H40" s="12"/>
      <c r="I40" s="12" t="s">
        <v>156</v>
      </c>
      <c r="J40" s="12" t="s">
        <v>157</v>
      </c>
      <c r="K40" s="12" t="s">
        <v>158</v>
      </c>
      <c r="L40" s="12"/>
      <c r="M40" s="12" t="s">
        <v>159</v>
      </c>
      <c r="N40" s="12" t="s">
        <v>92</v>
      </c>
      <c r="O40" s="12"/>
      <c r="P40" s="12" t="s">
        <v>160</v>
      </c>
      <c r="Q40" s="12">
        <v>28</v>
      </c>
      <c r="R40" s="12" t="str">
        <f t="shared" si="2"/>
        <v>GPMD</v>
      </c>
      <c r="S40" s="12" t="s">
        <v>160</v>
      </c>
      <c r="T40" s="12" t="s">
        <v>161</v>
      </c>
      <c r="U40" s="12" t="s">
        <v>162</v>
      </c>
      <c r="V40" s="12" t="s">
        <v>96</v>
      </c>
      <c r="W40" s="12" t="s">
        <v>97</v>
      </c>
      <c r="X40" s="12" t="s">
        <v>98</v>
      </c>
      <c r="Y40" s="12">
        <f t="shared" si="3"/>
        <v>0</v>
      </c>
      <c r="Z40" s="12" t="s">
        <v>104</v>
      </c>
      <c r="AA40" s="12" t="e">
        <f t="shared" si="4"/>
        <v>#DIV/0!</v>
      </c>
      <c r="AB40" s="12">
        <v>500</v>
      </c>
      <c r="AC40" s="13">
        <v>750</v>
      </c>
      <c r="AD40" s="12">
        <v>1.2</v>
      </c>
      <c r="AE40" s="12">
        <v>0.3</v>
      </c>
      <c r="AF40" s="12">
        <f t="shared" si="5"/>
        <v>630</v>
      </c>
      <c r="AG40" s="13">
        <f t="shared" si="6"/>
        <v>315000</v>
      </c>
      <c r="AH40" s="13">
        <f t="shared" si="7"/>
        <v>378000</v>
      </c>
      <c r="AI40" s="12" t="e">
        <f t="shared" si="8"/>
        <v>#VALUE!</v>
      </c>
      <c r="AJ40" s="12">
        <v>4</v>
      </c>
      <c r="AK40" s="12" t="e">
        <f t="shared" si="9"/>
        <v>#VALUE!</v>
      </c>
      <c r="AL40" s="12" t="s">
        <v>100</v>
      </c>
      <c r="AM40" s="12">
        <f t="shared" si="10"/>
        <v>500</v>
      </c>
      <c r="AN40" s="12" t="s">
        <v>101</v>
      </c>
      <c r="AO40" s="12" t="e">
        <f t="shared" si="11"/>
        <v>#VALUE!</v>
      </c>
      <c r="AP40" s="13" t="e">
        <f t="shared" si="12"/>
        <v>#VALUE!</v>
      </c>
      <c r="AQ40" s="13" t="e">
        <f t="shared" si="13"/>
        <v>#VALUE!</v>
      </c>
      <c r="AR40" s="13">
        <f t="shared" si="14"/>
        <v>630</v>
      </c>
      <c r="AS40" s="13" t="e">
        <f t="shared" si="15"/>
        <v>#VALUE!</v>
      </c>
      <c r="AT40" s="12" t="s">
        <v>102</v>
      </c>
      <c r="AU40" s="13" t="e">
        <f t="shared" si="16"/>
        <v>#VALUE!</v>
      </c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</row>
    <row r="41" spans="1:119" x14ac:dyDescent="0.25">
      <c r="A41" s="12" t="s">
        <v>84</v>
      </c>
      <c r="B41" s="12" t="s">
        <v>84</v>
      </c>
      <c r="C41" s="12" t="s">
        <v>155</v>
      </c>
      <c r="D41" s="12" t="s">
        <v>11</v>
      </c>
      <c r="E41" s="12"/>
      <c r="F41" s="12" t="s">
        <v>87</v>
      </c>
      <c r="G41" s="12"/>
      <c r="H41" s="12"/>
      <c r="I41" s="12" t="s">
        <v>156</v>
      </c>
      <c r="J41" s="12" t="s">
        <v>157</v>
      </c>
      <c r="K41" s="12" t="s">
        <v>158</v>
      </c>
      <c r="L41" s="12"/>
      <c r="M41" s="12" t="s">
        <v>159</v>
      </c>
      <c r="N41" s="12" t="s">
        <v>92</v>
      </c>
      <c r="O41" s="12"/>
      <c r="P41" s="12" t="s">
        <v>160</v>
      </c>
      <c r="Q41" s="12">
        <v>29</v>
      </c>
      <c r="R41" s="12" t="str">
        <f t="shared" si="2"/>
        <v>GPMD</v>
      </c>
      <c r="S41" s="12" t="s">
        <v>160</v>
      </c>
      <c r="T41" s="12" t="s">
        <v>161</v>
      </c>
      <c r="U41" s="12" t="s">
        <v>162</v>
      </c>
      <c r="V41" s="12" t="s">
        <v>96</v>
      </c>
      <c r="W41" s="12" t="s">
        <v>97</v>
      </c>
      <c r="X41" s="12" t="s">
        <v>98</v>
      </c>
      <c r="Y41" s="12">
        <f t="shared" si="3"/>
        <v>0</v>
      </c>
      <c r="Z41" s="12" t="s">
        <v>104</v>
      </c>
      <c r="AA41" s="12" t="e">
        <f t="shared" si="4"/>
        <v>#DIV/0!</v>
      </c>
      <c r="AB41" s="12">
        <v>500</v>
      </c>
      <c r="AC41" s="13">
        <v>750</v>
      </c>
      <c r="AD41" s="12">
        <v>1.2</v>
      </c>
      <c r="AE41" s="12">
        <v>0.3</v>
      </c>
      <c r="AF41" s="12">
        <f t="shared" si="5"/>
        <v>630</v>
      </c>
      <c r="AG41" s="13">
        <f t="shared" si="6"/>
        <v>315000</v>
      </c>
      <c r="AH41" s="13">
        <f t="shared" si="7"/>
        <v>378000</v>
      </c>
      <c r="AI41" s="12" t="e">
        <f t="shared" si="8"/>
        <v>#VALUE!</v>
      </c>
      <c r="AJ41" s="12">
        <v>4</v>
      </c>
      <c r="AK41" s="12" t="e">
        <f t="shared" si="9"/>
        <v>#VALUE!</v>
      </c>
      <c r="AL41" s="12" t="s">
        <v>100</v>
      </c>
      <c r="AM41" s="12">
        <f t="shared" si="10"/>
        <v>500</v>
      </c>
      <c r="AN41" s="12" t="s">
        <v>101</v>
      </c>
      <c r="AO41" s="12" t="e">
        <f t="shared" si="11"/>
        <v>#VALUE!</v>
      </c>
      <c r="AP41" s="13" t="e">
        <f t="shared" si="12"/>
        <v>#VALUE!</v>
      </c>
      <c r="AQ41" s="13" t="e">
        <f t="shared" si="13"/>
        <v>#VALUE!</v>
      </c>
      <c r="AR41" s="13">
        <f t="shared" si="14"/>
        <v>630</v>
      </c>
      <c r="AS41" s="13" t="e">
        <f t="shared" si="15"/>
        <v>#VALUE!</v>
      </c>
      <c r="AT41" s="12" t="s">
        <v>102</v>
      </c>
      <c r="AU41" s="13" t="e">
        <f t="shared" si="16"/>
        <v>#VALUE!</v>
      </c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</row>
    <row r="42" spans="1:119" x14ac:dyDescent="0.25">
      <c r="A42" s="12" t="s">
        <v>84</v>
      </c>
      <c r="B42" s="12" t="s">
        <v>84</v>
      </c>
      <c r="C42" s="12" t="s">
        <v>155</v>
      </c>
      <c r="D42" s="12" t="s">
        <v>11</v>
      </c>
      <c r="E42" s="12"/>
      <c r="F42" s="12" t="s">
        <v>87</v>
      </c>
      <c r="G42" s="12"/>
      <c r="H42" s="12"/>
      <c r="I42" s="12" t="s">
        <v>156</v>
      </c>
      <c r="J42" s="12" t="s">
        <v>157</v>
      </c>
      <c r="K42" s="12" t="s">
        <v>158</v>
      </c>
      <c r="L42" s="12"/>
      <c r="M42" s="12" t="s">
        <v>159</v>
      </c>
      <c r="N42" s="12" t="s">
        <v>92</v>
      </c>
      <c r="O42" s="12"/>
      <c r="P42" s="12" t="s">
        <v>160</v>
      </c>
      <c r="Q42" s="12">
        <v>30</v>
      </c>
      <c r="R42" s="12" t="str">
        <f t="shared" si="2"/>
        <v>GPMD</v>
      </c>
      <c r="S42" s="12" t="s">
        <v>160</v>
      </c>
      <c r="T42" s="12" t="s">
        <v>161</v>
      </c>
      <c r="U42" s="12" t="s">
        <v>162</v>
      </c>
      <c r="V42" s="12" t="s">
        <v>96</v>
      </c>
      <c r="W42" s="12" t="s">
        <v>97</v>
      </c>
      <c r="X42" s="12" t="s">
        <v>98</v>
      </c>
      <c r="Y42" s="12">
        <f t="shared" si="3"/>
        <v>0</v>
      </c>
      <c r="Z42" s="12" t="s">
        <v>104</v>
      </c>
      <c r="AA42" s="12" t="e">
        <f t="shared" si="4"/>
        <v>#DIV/0!</v>
      </c>
      <c r="AB42" s="12">
        <v>500</v>
      </c>
      <c r="AC42" s="13">
        <v>750</v>
      </c>
      <c r="AD42" s="12">
        <v>1.2</v>
      </c>
      <c r="AE42" s="12">
        <v>0.3</v>
      </c>
      <c r="AF42" s="12">
        <f t="shared" si="5"/>
        <v>630</v>
      </c>
      <c r="AG42" s="13">
        <f t="shared" si="6"/>
        <v>315000</v>
      </c>
      <c r="AH42" s="13">
        <f t="shared" si="7"/>
        <v>378000</v>
      </c>
      <c r="AI42" s="12" t="e">
        <f t="shared" si="8"/>
        <v>#VALUE!</v>
      </c>
      <c r="AJ42" s="12">
        <v>4</v>
      </c>
      <c r="AK42" s="12" t="e">
        <f t="shared" si="9"/>
        <v>#VALUE!</v>
      </c>
      <c r="AL42" s="12" t="s">
        <v>100</v>
      </c>
      <c r="AM42" s="12">
        <f t="shared" si="10"/>
        <v>500</v>
      </c>
      <c r="AN42" s="12" t="s">
        <v>101</v>
      </c>
      <c r="AO42" s="12" t="e">
        <f t="shared" si="11"/>
        <v>#VALUE!</v>
      </c>
      <c r="AP42" s="13" t="e">
        <f t="shared" si="12"/>
        <v>#VALUE!</v>
      </c>
      <c r="AQ42" s="13" t="e">
        <f t="shared" si="13"/>
        <v>#VALUE!</v>
      </c>
      <c r="AR42" s="13">
        <f t="shared" si="14"/>
        <v>630</v>
      </c>
      <c r="AS42" s="13" t="e">
        <f t="shared" si="15"/>
        <v>#VALUE!</v>
      </c>
      <c r="AT42" s="12" t="s">
        <v>102</v>
      </c>
      <c r="AU42" s="13" t="e">
        <f t="shared" si="16"/>
        <v>#VALUE!</v>
      </c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</row>
    <row r="43" spans="1:119" x14ac:dyDescent="0.25">
      <c r="A43" s="12" t="s">
        <v>84</v>
      </c>
      <c r="B43" s="12" t="s">
        <v>84</v>
      </c>
      <c r="C43" s="12" t="s">
        <v>163</v>
      </c>
      <c r="D43" s="12" t="s">
        <v>11</v>
      </c>
      <c r="E43" s="12"/>
      <c r="F43" s="12" t="s">
        <v>92</v>
      </c>
      <c r="G43" s="12"/>
      <c r="H43" s="12"/>
      <c r="I43" s="12" t="s">
        <v>164</v>
      </c>
      <c r="J43" s="12" t="s">
        <v>157</v>
      </c>
      <c r="K43" s="12" t="s">
        <v>158</v>
      </c>
      <c r="L43" s="12"/>
      <c r="M43" s="12" t="s">
        <v>165</v>
      </c>
      <c r="N43" s="12"/>
      <c r="O43" s="12" t="s">
        <v>166</v>
      </c>
      <c r="P43" s="12" t="s">
        <v>160</v>
      </c>
      <c r="Q43" s="12">
        <v>31</v>
      </c>
      <c r="R43" s="12" t="str">
        <f t="shared" si="2"/>
        <v>Smart TV
GPMD</v>
      </c>
      <c r="S43" s="12" t="s">
        <v>167</v>
      </c>
      <c r="T43" s="12" t="s">
        <v>168</v>
      </c>
      <c r="U43" s="12" t="s">
        <v>169</v>
      </c>
      <c r="V43" s="12" t="s">
        <v>96</v>
      </c>
      <c r="W43" s="12" t="s">
        <v>97</v>
      </c>
      <c r="X43" s="12" t="s">
        <v>98</v>
      </c>
      <c r="Y43" s="12">
        <f t="shared" si="3"/>
        <v>0</v>
      </c>
      <c r="Z43" s="12" t="s">
        <v>104</v>
      </c>
      <c r="AA43" s="12" t="e">
        <f t="shared" si="4"/>
        <v>#DIV/0!</v>
      </c>
      <c r="AB43" s="12">
        <v>440</v>
      </c>
      <c r="AC43" s="13">
        <v>750</v>
      </c>
      <c r="AD43" s="12">
        <v>0.75</v>
      </c>
      <c r="AE43" s="12">
        <v>0.3</v>
      </c>
      <c r="AF43" s="12">
        <f t="shared" si="5"/>
        <v>393.75</v>
      </c>
      <c r="AG43" s="13">
        <f t="shared" si="6"/>
        <v>173250</v>
      </c>
      <c r="AH43" s="13">
        <f t="shared" si="7"/>
        <v>207900</v>
      </c>
      <c r="AI43" s="12" t="e">
        <f t="shared" si="8"/>
        <v>#VALUE!</v>
      </c>
      <c r="AJ43" s="12">
        <v>4</v>
      </c>
      <c r="AK43" s="12" t="e">
        <f t="shared" si="9"/>
        <v>#VALUE!</v>
      </c>
      <c r="AL43" s="12" t="s">
        <v>100</v>
      </c>
      <c r="AM43" s="12">
        <f t="shared" si="10"/>
        <v>440</v>
      </c>
      <c r="AN43" s="12" t="s">
        <v>101</v>
      </c>
      <c r="AO43" s="12" t="e">
        <f t="shared" si="11"/>
        <v>#VALUE!</v>
      </c>
      <c r="AP43" s="13" t="e">
        <f t="shared" si="12"/>
        <v>#VALUE!</v>
      </c>
      <c r="AQ43" s="13" t="e">
        <f t="shared" si="13"/>
        <v>#VALUE!</v>
      </c>
      <c r="AR43" s="13">
        <f t="shared" si="14"/>
        <v>393.75</v>
      </c>
      <c r="AS43" s="13" t="e">
        <f t="shared" si="15"/>
        <v>#VALUE!</v>
      </c>
      <c r="AT43" s="12" t="s">
        <v>102</v>
      </c>
      <c r="AU43" s="13" t="e">
        <f t="shared" si="16"/>
        <v>#VALUE!</v>
      </c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</row>
    <row r="44" spans="1:119" x14ac:dyDescent="0.25">
      <c r="A44" s="12" t="s">
        <v>84</v>
      </c>
      <c r="B44" s="12" t="s">
        <v>84</v>
      </c>
      <c r="C44" s="12" t="s">
        <v>163</v>
      </c>
      <c r="D44" s="12" t="s">
        <v>11</v>
      </c>
      <c r="E44" s="12"/>
      <c r="F44" s="12" t="s">
        <v>92</v>
      </c>
      <c r="G44" s="12"/>
      <c r="H44" s="12"/>
      <c r="I44" s="12" t="s">
        <v>164</v>
      </c>
      <c r="J44" s="12" t="s">
        <v>157</v>
      </c>
      <c r="K44" s="12" t="s">
        <v>158</v>
      </c>
      <c r="L44" s="12"/>
      <c r="M44" s="12" t="s">
        <v>165</v>
      </c>
      <c r="N44" s="12"/>
      <c r="O44" s="12" t="s">
        <v>166</v>
      </c>
      <c r="P44" s="12" t="s">
        <v>160</v>
      </c>
      <c r="Q44" s="12">
        <v>32</v>
      </c>
      <c r="R44" s="12" t="str">
        <f t="shared" si="2"/>
        <v>Smart TV
GPMD</v>
      </c>
      <c r="S44" s="12" t="s">
        <v>167</v>
      </c>
      <c r="T44" s="12" t="s">
        <v>168</v>
      </c>
      <c r="U44" s="12" t="s">
        <v>169</v>
      </c>
      <c r="V44" s="12" t="s">
        <v>96</v>
      </c>
      <c r="W44" s="12" t="s">
        <v>97</v>
      </c>
      <c r="X44" s="12" t="s">
        <v>98</v>
      </c>
      <c r="Y44" s="12">
        <f t="shared" si="3"/>
        <v>0</v>
      </c>
      <c r="Z44" s="12" t="s">
        <v>104</v>
      </c>
      <c r="AA44" s="12" t="e">
        <f t="shared" si="4"/>
        <v>#DIV/0!</v>
      </c>
      <c r="AB44" s="12">
        <v>440</v>
      </c>
      <c r="AC44" s="13">
        <v>750</v>
      </c>
      <c r="AD44" s="12">
        <v>0.95</v>
      </c>
      <c r="AE44" s="12">
        <v>0.3</v>
      </c>
      <c r="AF44" s="12">
        <f t="shared" si="5"/>
        <v>498.74999999999994</v>
      </c>
      <c r="AG44" s="13">
        <f t="shared" si="6"/>
        <v>219449.99999999997</v>
      </c>
      <c r="AH44" s="13">
        <f t="shared" si="7"/>
        <v>263339.99999999994</v>
      </c>
      <c r="AI44" s="12" t="e">
        <f t="shared" si="8"/>
        <v>#VALUE!</v>
      </c>
      <c r="AJ44" s="12">
        <v>4</v>
      </c>
      <c r="AK44" s="12" t="e">
        <f t="shared" si="9"/>
        <v>#VALUE!</v>
      </c>
      <c r="AL44" s="12" t="s">
        <v>100</v>
      </c>
      <c r="AM44" s="12">
        <f t="shared" si="10"/>
        <v>440</v>
      </c>
      <c r="AN44" s="12" t="s">
        <v>101</v>
      </c>
      <c r="AO44" s="12" t="e">
        <f t="shared" si="11"/>
        <v>#VALUE!</v>
      </c>
      <c r="AP44" s="13" t="e">
        <f t="shared" si="12"/>
        <v>#VALUE!</v>
      </c>
      <c r="AQ44" s="13" t="e">
        <f t="shared" si="13"/>
        <v>#VALUE!</v>
      </c>
      <c r="AR44" s="13">
        <f t="shared" si="14"/>
        <v>498.74999999999994</v>
      </c>
      <c r="AS44" s="13" t="e">
        <f t="shared" si="15"/>
        <v>#VALUE!</v>
      </c>
      <c r="AT44" s="12" t="s">
        <v>102</v>
      </c>
      <c r="AU44" s="13" t="e">
        <f t="shared" si="16"/>
        <v>#VALUE!</v>
      </c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</row>
    <row r="45" spans="1:119" x14ac:dyDescent="0.25">
      <c r="A45" s="12" t="s">
        <v>84</v>
      </c>
      <c r="B45" s="12" t="s">
        <v>84</v>
      </c>
      <c r="C45" s="12" t="s">
        <v>163</v>
      </c>
      <c r="D45" s="12" t="s">
        <v>11</v>
      </c>
      <c r="E45" s="12"/>
      <c r="F45" s="12" t="s">
        <v>92</v>
      </c>
      <c r="G45" s="12"/>
      <c r="H45" s="12"/>
      <c r="I45" s="12" t="s">
        <v>164</v>
      </c>
      <c r="J45" s="12" t="s">
        <v>157</v>
      </c>
      <c r="K45" s="12" t="s">
        <v>158</v>
      </c>
      <c r="L45" s="12"/>
      <c r="M45" s="12" t="s">
        <v>165</v>
      </c>
      <c r="N45" s="12"/>
      <c r="O45" s="12" t="s">
        <v>166</v>
      </c>
      <c r="P45" s="12" t="s">
        <v>160</v>
      </c>
      <c r="Q45" s="12">
        <v>33</v>
      </c>
      <c r="R45" s="12" t="str">
        <f t="shared" ref="R45:R76" si="17">S45</f>
        <v>Smart TV
GPMD</v>
      </c>
      <c r="S45" s="12" t="s">
        <v>167</v>
      </c>
      <c r="T45" s="12" t="s">
        <v>168</v>
      </c>
      <c r="U45" s="12" t="s">
        <v>169</v>
      </c>
      <c r="V45" s="12" t="s">
        <v>96</v>
      </c>
      <c r="W45" s="12" t="s">
        <v>97</v>
      </c>
      <c r="X45" s="12" t="s">
        <v>98</v>
      </c>
      <c r="Y45" s="12">
        <f t="shared" ref="Y45:Y63" si="18">COUNT(BF45:CK45)</f>
        <v>0</v>
      </c>
      <c r="Z45" s="12" t="s">
        <v>104</v>
      </c>
      <c r="AA45" s="12" t="e">
        <f t="shared" ref="AA45:AA76" si="19">AB45/Y45</f>
        <v>#DIV/0!</v>
      </c>
      <c r="AB45" s="12">
        <v>440</v>
      </c>
      <c r="AC45" s="13">
        <v>750</v>
      </c>
      <c r="AD45" s="12">
        <v>1.1000000000000001</v>
      </c>
      <c r="AE45" s="12">
        <v>0.3</v>
      </c>
      <c r="AF45" s="12">
        <f t="shared" ref="AF45:AF76" si="20">IF(OR(X45="1000 показов",X45="клики",X45="engagement",X45="вовлечение",X45="просмотры"),IF(X45="клики",AG45*1000/AI45,IF(OR(X45="engagement",X45="просмотры",X45="вовлечение"),AG45*1000/AI45,AC45*AD45*(1-AE45))),IF(ISERR(AC45*AD45/AI45*1000*(1-AE45)),0,AC45*AD45*AB45*(1-AE45)/AI45*1000))</f>
        <v>577.5</v>
      </c>
      <c r="AG45" s="13">
        <f t="shared" ref="AG45:AG76" si="21">IF(X45="клики",AC45*AD45*(1-AE45)*AO45,IF(OR(X45="просмотры",X45="engagement",X45="вовлечение"),AB45*AC45*AD45*(1-AE45),IF(OR(X45="пакет",X45="неделя",X45="день",X45="месяц",X45="единица",X45="единиц"),AC45*AD45*(1-AE45)*AB45,AB45*AF45)))</f>
        <v>254100</v>
      </c>
      <c r="AH45" s="13">
        <f t="shared" ref="AH45:AH76" si="22">AG45*1.2</f>
        <v>304920</v>
      </c>
      <c r="AI45" s="12" t="e">
        <f t="shared" ref="AI45:AI63" si="23">AM45/AL45</f>
        <v>#VALUE!</v>
      </c>
      <c r="AJ45" s="12">
        <v>4</v>
      </c>
      <c r="AK45" s="12" t="e">
        <f t="shared" ref="AK45:AK76" si="24">AI45/AJ45</f>
        <v>#VALUE!</v>
      </c>
      <c r="AL45" s="12" t="s">
        <v>100</v>
      </c>
      <c r="AM45" s="12">
        <f t="shared" ref="AM45:AM63" si="25">AB45</f>
        <v>440</v>
      </c>
      <c r="AN45" s="12" t="s">
        <v>101</v>
      </c>
      <c r="AO45" s="12" t="e">
        <f t="shared" ref="AO45:AO76" si="26">AI45*AN45</f>
        <v>#VALUE!</v>
      </c>
      <c r="AP45" s="13" t="e">
        <f t="shared" ref="AP45:AP63" si="27">AG45/AI45*1000</f>
        <v>#VALUE!</v>
      </c>
      <c r="AQ45" s="13" t="e">
        <f t="shared" ref="AQ45:AQ63" si="28">AG45/AK45*1000</f>
        <v>#VALUE!</v>
      </c>
      <c r="AR45" s="13">
        <f t="shared" ref="AR45:AR63" si="29">AG45/AM45</f>
        <v>577.5</v>
      </c>
      <c r="AS45" s="13" t="e">
        <f t="shared" ref="AS45:AS63" si="30">AG45/AO45</f>
        <v>#VALUE!</v>
      </c>
      <c r="AT45" s="12" t="s">
        <v>102</v>
      </c>
      <c r="AU45" s="13" t="e">
        <f t="shared" ref="AU45:AU76" si="31">AG45/AT45</f>
        <v>#VALUE!</v>
      </c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</row>
    <row r="46" spans="1:119" x14ac:dyDescent="0.25">
      <c r="A46" s="12" t="s">
        <v>84</v>
      </c>
      <c r="B46" s="12" t="s">
        <v>84</v>
      </c>
      <c r="C46" s="12" t="s">
        <v>163</v>
      </c>
      <c r="D46" s="12" t="s">
        <v>11</v>
      </c>
      <c r="E46" s="12"/>
      <c r="F46" s="12" t="s">
        <v>92</v>
      </c>
      <c r="G46" s="12"/>
      <c r="H46" s="12"/>
      <c r="I46" s="12" t="s">
        <v>164</v>
      </c>
      <c r="J46" s="12" t="s">
        <v>157</v>
      </c>
      <c r="K46" s="12" t="s">
        <v>158</v>
      </c>
      <c r="L46" s="12"/>
      <c r="M46" s="12" t="s">
        <v>165</v>
      </c>
      <c r="N46" s="12"/>
      <c r="O46" s="12" t="s">
        <v>166</v>
      </c>
      <c r="P46" s="12" t="s">
        <v>160</v>
      </c>
      <c r="Q46" s="12">
        <v>34</v>
      </c>
      <c r="R46" s="12" t="str">
        <f t="shared" si="17"/>
        <v>Smart TV
GPMD</v>
      </c>
      <c r="S46" s="12" t="s">
        <v>167</v>
      </c>
      <c r="T46" s="12" t="s">
        <v>168</v>
      </c>
      <c r="U46" s="12" t="s">
        <v>169</v>
      </c>
      <c r="V46" s="12" t="s">
        <v>96</v>
      </c>
      <c r="W46" s="12" t="s">
        <v>97</v>
      </c>
      <c r="X46" s="12" t="s">
        <v>98</v>
      </c>
      <c r="Y46" s="12">
        <f t="shared" si="18"/>
        <v>0</v>
      </c>
      <c r="Z46" s="12" t="s">
        <v>104</v>
      </c>
      <c r="AA46" s="12" t="e">
        <f t="shared" si="19"/>
        <v>#DIV/0!</v>
      </c>
      <c r="AB46" s="12">
        <v>440</v>
      </c>
      <c r="AC46" s="13">
        <v>750</v>
      </c>
      <c r="AD46" s="12">
        <v>1.1499999999999999</v>
      </c>
      <c r="AE46" s="12">
        <v>0.3</v>
      </c>
      <c r="AF46" s="12">
        <f t="shared" si="20"/>
        <v>603.74999999999989</v>
      </c>
      <c r="AG46" s="13">
        <f t="shared" si="21"/>
        <v>265649.99999999994</v>
      </c>
      <c r="AH46" s="13">
        <f t="shared" si="22"/>
        <v>318779.99999999994</v>
      </c>
      <c r="AI46" s="12" t="e">
        <f t="shared" si="23"/>
        <v>#VALUE!</v>
      </c>
      <c r="AJ46" s="12">
        <v>4</v>
      </c>
      <c r="AK46" s="12" t="e">
        <f t="shared" si="24"/>
        <v>#VALUE!</v>
      </c>
      <c r="AL46" s="12" t="s">
        <v>100</v>
      </c>
      <c r="AM46" s="12">
        <f t="shared" si="25"/>
        <v>440</v>
      </c>
      <c r="AN46" s="12" t="s">
        <v>101</v>
      </c>
      <c r="AO46" s="12" t="e">
        <f t="shared" si="26"/>
        <v>#VALUE!</v>
      </c>
      <c r="AP46" s="13" t="e">
        <f t="shared" si="27"/>
        <v>#VALUE!</v>
      </c>
      <c r="AQ46" s="13" t="e">
        <f t="shared" si="28"/>
        <v>#VALUE!</v>
      </c>
      <c r="AR46" s="13">
        <f t="shared" si="29"/>
        <v>603.74999999999989</v>
      </c>
      <c r="AS46" s="13" t="e">
        <f t="shared" si="30"/>
        <v>#VALUE!</v>
      </c>
      <c r="AT46" s="12" t="s">
        <v>102</v>
      </c>
      <c r="AU46" s="13" t="e">
        <f t="shared" si="31"/>
        <v>#VALUE!</v>
      </c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</row>
    <row r="47" spans="1:119" x14ac:dyDescent="0.25">
      <c r="A47" s="12" t="s">
        <v>84</v>
      </c>
      <c r="B47" s="12" t="s">
        <v>84</v>
      </c>
      <c r="C47" s="12" t="s">
        <v>163</v>
      </c>
      <c r="D47" s="12" t="s">
        <v>11</v>
      </c>
      <c r="E47" s="12"/>
      <c r="F47" s="12" t="s">
        <v>92</v>
      </c>
      <c r="G47" s="12"/>
      <c r="H47" s="12"/>
      <c r="I47" s="12" t="s">
        <v>164</v>
      </c>
      <c r="J47" s="12" t="s">
        <v>157</v>
      </c>
      <c r="K47" s="12" t="s">
        <v>158</v>
      </c>
      <c r="L47" s="12"/>
      <c r="M47" s="12" t="s">
        <v>165</v>
      </c>
      <c r="N47" s="12"/>
      <c r="O47" s="12" t="s">
        <v>166</v>
      </c>
      <c r="P47" s="12" t="s">
        <v>160</v>
      </c>
      <c r="Q47" s="12">
        <v>35</v>
      </c>
      <c r="R47" s="12" t="str">
        <f t="shared" si="17"/>
        <v>Smart TV
GPMD</v>
      </c>
      <c r="S47" s="12" t="s">
        <v>167</v>
      </c>
      <c r="T47" s="12" t="s">
        <v>168</v>
      </c>
      <c r="U47" s="12" t="s">
        <v>169</v>
      </c>
      <c r="V47" s="12" t="s">
        <v>96</v>
      </c>
      <c r="W47" s="12" t="s">
        <v>97</v>
      </c>
      <c r="X47" s="12" t="s">
        <v>98</v>
      </c>
      <c r="Y47" s="12">
        <f t="shared" si="18"/>
        <v>0</v>
      </c>
      <c r="Z47" s="12" t="s">
        <v>104</v>
      </c>
      <c r="AA47" s="12" t="e">
        <f t="shared" si="19"/>
        <v>#DIV/0!</v>
      </c>
      <c r="AB47" s="12">
        <v>440</v>
      </c>
      <c r="AC47" s="13">
        <v>750</v>
      </c>
      <c r="AD47" s="12">
        <v>1.05</v>
      </c>
      <c r="AE47" s="12">
        <v>0.3</v>
      </c>
      <c r="AF47" s="12">
        <f t="shared" si="20"/>
        <v>551.25</v>
      </c>
      <c r="AG47" s="13">
        <f t="shared" si="21"/>
        <v>242550</v>
      </c>
      <c r="AH47" s="13">
        <f t="shared" si="22"/>
        <v>291060</v>
      </c>
      <c r="AI47" s="12" t="e">
        <f t="shared" si="23"/>
        <v>#VALUE!</v>
      </c>
      <c r="AJ47" s="12">
        <v>4</v>
      </c>
      <c r="AK47" s="12" t="e">
        <f t="shared" si="24"/>
        <v>#VALUE!</v>
      </c>
      <c r="AL47" s="12" t="s">
        <v>100</v>
      </c>
      <c r="AM47" s="12">
        <f t="shared" si="25"/>
        <v>440</v>
      </c>
      <c r="AN47" s="12" t="s">
        <v>101</v>
      </c>
      <c r="AO47" s="12" t="e">
        <f t="shared" si="26"/>
        <v>#VALUE!</v>
      </c>
      <c r="AP47" s="13" t="e">
        <f t="shared" si="27"/>
        <v>#VALUE!</v>
      </c>
      <c r="AQ47" s="13" t="e">
        <f t="shared" si="28"/>
        <v>#VALUE!</v>
      </c>
      <c r="AR47" s="13">
        <f t="shared" si="29"/>
        <v>551.25</v>
      </c>
      <c r="AS47" s="13" t="e">
        <f t="shared" si="30"/>
        <v>#VALUE!</v>
      </c>
      <c r="AT47" s="12" t="s">
        <v>102</v>
      </c>
      <c r="AU47" s="13" t="e">
        <f t="shared" si="31"/>
        <v>#VALUE!</v>
      </c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</row>
    <row r="48" spans="1:119" x14ac:dyDescent="0.25">
      <c r="A48" s="12" t="s">
        <v>84</v>
      </c>
      <c r="B48" s="12" t="s">
        <v>84</v>
      </c>
      <c r="C48" s="12" t="s">
        <v>163</v>
      </c>
      <c r="D48" s="12" t="s">
        <v>11</v>
      </c>
      <c r="E48" s="12"/>
      <c r="F48" s="12" t="s">
        <v>92</v>
      </c>
      <c r="G48" s="12"/>
      <c r="H48" s="12"/>
      <c r="I48" s="12" t="s">
        <v>164</v>
      </c>
      <c r="J48" s="12" t="s">
        <v>157</v>
      </c>
      <c r="K48" s="12" t="s">
        <v>158</v>
      </c>
      <c r="L48" s="12"/>
      <c r="M48" s="12" t="s">
        <v>165</v>
      </c>
      <c r="N48" s="12"/>
      <c r="O48" s="12" t="s">
        <v>166</v>
      </c>
      <c r="P48" s="12" t="s">
        <v>160</v>
      </c>
      <c r="Q48" s="12">
        <v>36</v>
      </c>
      <c r="R48" s="12" t="str">
        <f t="shared" si="17"/>
        <v>Smart TV
GPMD</v>
      </c>
      <c r="S48" s="12" t="s">
        <v>167</v>
      </c>
      <c r="T48" s="12" t="s">
        <v>168</v>
      </c>
      <c r="U48" s="12" t="s">
        <v>169</v>
      </c>
      <c r="V48" s="12" t="s">
        <v>96</v>
      </c>
      <c r="W48" s="12" t="s">
        <v>97</v>
      </c>
      <c r="X48" s="12" t="s">
        <v>98</v>
      </c>
      <c r="Y48" s="12">
        <f t="shared" si="18"/>
        <v>0</v>
      </c>
      <c r="Z48" s="12" t="s">
        <v>104</v>
      </c>
      <c r="AA48" s="12" t="e">
        <f t="shared" si="19"/>
        <v>#DIV/0!</v>
      </c>
      <c r="AB48" s="12">
        <v>440</v>
      </c>
      <c r="AC48" s="13">
        <v>750</v>
      </c>
      <c r="AD48" s="12">
        <v>1</v>
      </c>
      <c r="AE48" s="12">
        <v>0.3</v>
      </c>
      <c r="AF48" s="12">
        <f t="shared" si="20"/>
        <v>525</v>
      </c>
      <c r="AG48" s="13">
        <f t="shared" si="21"/>
        <v>231000</v>
      </c>
      <c r="AH48" s="13">
        <f t="shared" si="22"/>
        <v>277200</v>
      </c>
      <c r="AI48" s="12" t="e">
        <f t="shared" si="23"/>
        <v>#VALUE!</v>
      </c>
      <c r="AJ48" s="12">
        <v>4</v>
      </c>
      <c r="AK48" s="12" t="e">
        <f t="shared" si="24"/>
        <v>#VALUE!</v>
      </c>
      <c r="AL48" s="12" t="s">
        <v>100</v>
      </c>
      <c r="AM48" s="12">
        <f t="shared" si="25"/>
        <v>440</v>
      </c>
      <c r="AN48" s="12" t="s">
        <v>101</v>
      </c>
      <c r="AO48" s="12" t="e">
        <f t="shared" si="26"/>
        <v>#VALUE!</v>
      </c>
      <c r="AP48" s="13" t="e">
        <f t="shared" si="27"/>
        <v>#VALUE!</v>
      </c>
      <c r="AQ48" s="13" t="e">
        <f t="shared" si="28"/>
        <v>#VALUE!</v>
      </c>
      <c r="AR48" s="13">
        <f t="shared" si="29"/>
        <v>525</v>
      </c>
      <c r="AS48" s="13" t="e">
        <f t="shared" si="30"/>
        <v>#VALUE!</v>
      </c>
      <c r="AT48" s="12" t="s">
        <v>102</v>
      </c>
      <c r="AU48" s="13" t="e">
        <f t="shared" si="31"/>
        <v>#VALUE!</v>
      </c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</row>
    <row r="49" spans="1:119" x14ac:dyDescent="0.25">
      <c r="A49" s="12" t="s">
        <v>84</v>
      </c>
      <c r="B49" s="12" t="s">
        <v>84</v>
      </c>
      <c r="C49" s="12" t="s">
        <v>163</v>
      </c>
      <c r="D49" s="12" t="s">
        <v>11</v>
      </c>
      <c r="E49" s="12"/>
      <c r="F49" s="12" t="s">
        <v>92</v>
      </c>
      <c r="G49" s="12"/>
      <c r="H49" s="12"/>
      <c r="I49" s="12" t="s">
        <v>164</v>
      </c>
      <c r="J49" s="12" t="s">
        <v>157</v>
      </c>
      <c r="K49" s="12" t="s">
        <v>158</v>
      </c>
      <c r="L49" s="12"/>
      <c r="M49" s="12" t="s">
        <v>165</v>
      </c>
      <c r="N49" s="12"/>
      <c r="O49" s="12" t="s">
        <v>166</v>
      </c>
      <c r="P49" s="12" t="s">
        <v>160</v>
      </c>
      <c r="Q49" s="12">
        <v>37</v>
      </c>
      <c r="R49" s="12" t="str">
        <f t="shared" si="17"/>
        <v>Smart TV
GPMD</v>
      </c>
      <c r="S49" s="12" t="s">
        <v>167</v>
      </c>
      <c r="T49" s="12" t="s">
        <v>168</v>
      </c>
      <c r="U49" s="12" t="s">
        <v>169</v>
      </c>
      <c r="V49" s="12" t="s">
        <v>96</v>
      </c>
      <c r="W49" s="12" t="s">
        <v>97</v>
      </c>
      <c r="X49" s="12" t="s">
        <v>98</v>
      </c>
      <c r="Y49" s="12">
        <f t="shared" si="18"/>
        <v>0</v>
      </c>
      <c r="Z49" s="12" t="s">
        <v>104</v>
      </c>
      <c r="AA49" s="12" t="e">
        <f t="shared" si="19"/>
        <v>#DIV/0!</v>
      </c>
      <c r="AB49" s="12">
        <v>440</v>
      </c>
      <c r="AC49" s="13">
        <v>750</v>
      </c>
      <c r="AD49" s="12">
        <v>0.8</v>
      </c>
      <c r="AE49" s="12">
        <v>0.3</v>
      </c>
      <c r="AF49" s="12">
        <f t="shared" si="20"/>
        <v>420</v>
      </c>
      <c r="AG49" s="13">
        <f t="shared" si="21"/>
        <v>184800</v>
      </c>
      <c r="AH49" s="13">
        <f t="shared" si="22"/>
        <v>221760</v>
      </c>
      <c r="AI49" s="12" t="e">
        <f t="shared" si="23"/>
        <v>#VALUE!</v>
      </c>
      <c r="AJ49" s="12">
        <v>4</v>
      </c>
      <c r="AK49" s="12" t="e">
        <f t="shared" si="24"/>
        <v>#VALUE!</v>
      </c>
      <c r="AL49" s="12" t="s">
        <v>100</v>
      </c>
      <c r="AM49" s="12">
        <f t="shared" si="25"/>
        <v>440</v>
      </c>
      <c r="AN49" s="12" t="s">
        <v>101</v>
      </c>
      <c r="AO49" s="12" t="e">
        <f t="shared" si="26"/>
        <v>#VALUE!</v>
      </c>
      <c r="AP49" s="13" t="e">
        <f t="shared" si="27"/>
        <v>#VALUE!</v>
      </c>
      <c r="AQ49" s="13" t="e">
        <f t="shared" si="28"/>
        <v>#VALUE!</v>
      </c>
      <c r="AR49" s="13">
        <f t="shared" si="29"/>
        <v>420</v>
      </c>
      <c r="AS49" s="13" t="e">
        <f t="shared" si="30"/>
        <v>#VALUE!</v>
      </c>
      <c r="AT49" s="12" t="s">
        <v>102</v>
      </c>
      <c r="AU49" s="13" t="e">
        <f t="shared" si="31"/>
        <v>#VALUE!</v>
      </c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</row>
    <row r="50" spans="1:119" x14ac:dyDescent="0.25">
      <c r="A50" s="12" t="s">
        <v>84</v>
      </c>
      <c r="B50" s="12" t="s">
        <v>84</v>
      </c>
      <c r="C50" s="12" t="s">
        <v>163</v>
      </c>
      <c r="D50" s="12" t="s">
        <v>11</v>
      </c>
      <c r="E50" s="12"/>
      <c r="F50" s="12" t="s">
        <v>92</v>
      </c>
      <c r="G50" s="12"/>
      <c r="H50" s="12"/>
      <c r="I50" s="12" t="s">
        <v>164</v>
      </c>
      <c r="J50" s="12" t="s">
        <v>157</v>
      </c>
      <c r="K50" s="12" t="s">
        <v>158</v>
      </c>
      <c r="L50" s="12"/>
      <c r="M50" s="12" t="s">
        <v>165</v>
      </c>
      <c r="N50" s="12"/>
      <c r="O50" s="12" t="s">
        <v>166</v>
      </c>
      <c r="P50" s="12" t="s">
        <v>160</v>
      </c>
      <c r="Q50" s="12">
        <v>38</v>
      </c>
      <c r="R50" s="12" t="str">
        <f t="shared" si="17"/>
        <v>Smart TV
GPMD</v>
      </c>
      <c r="S50" s="12" t="s">
        <v>167</v>
      </c>
      <c r="T50" s="12" t="s">
        <v>168</v>
      </c>
      <c r="U50" s="12" t="s">
        <v>169</v>
      </c>
      <c r="V50" s="12" t="s">
        <v>96</v>
      </c>
      <c r="W50" s="12" t="s">
        <v>97</v>
      </c>
      <c r="X50" s="12" t="s">
        <v>98</v>
      </c>
      <c r="Y50" s="12">
        <f t="shared" si="18"/>
        <v>0</v>
      </c>
      <c r="Z50" s="12" t="s">
        <v>104</v>
      </c>
      <c r="AA50" s="12" t="e">
        <f t="shared" si="19"/>
        <v>#DIV/0!</v>
      </c>
      <c r="AB50" s="12">
        <v>440</v>
      </c>
      <c r="AC50" s="13">
        <v>750</v>
      </c>
      <c r="AD50" s="12">
        <v>0.8</v>
      </c>
      <c r="AE50" s="12">
        <v>0.3</v>
      </c>
      <c r="AF50" s="12">
        <f t="shared" si="20"/>
        <v>420</v>
      </c>
      <c r="AG50" s="13">
        <f t="shared" si="21"/>
        <v>184800</v>
      </c>
      <c r="AH50" s="13">
        <f t="shared" si="22"/>
        <v>221760</v>
      </c>
      <c r="AI50" s="12" t="e">
        <f t="shared" si="23"/>
        <v>#VALUE!</v>
      </c>
      <c r="AJ50" s="12">
        <v>4</v>
      </c>
      <c r="AK50" s="12" t="e">
        <f t="shared" si="24"/>
        <v>#VALUE!</v>
      </c>
      <c r="AL50" s="12" t="s">
        <v>100</v>
      </c>
      <c r="AM50" s="12">
        <f t="shared" si="25"/>
        <v>440</v>
      </c>
      <c r="AN50" s="12" t="s">
        <v>101</v>
      </c>
      <c r="AO50" s="12" t="e">
        <f t="shared" si="26"/>
        <v>#VALUE!</v>
      </c>
      <c r="AP50" s="13" t="e">
        <f t="shared" si="27"/>
        <v>#VALUE!</v>
      </c>
      <c r="AQ50" s="13" t="e">
        <f t="shared" si="28"/>
        <v>#VALUE!</v>
      </c>
      <c r="AR50" s="13">
        <f t="shared" si="29"/>
        <v>420</v>
      </c>
      <c r="AS50" s="13" t="e">
        <f t="shared" si="30"/>
        <v>#VALUE!</v>
      </c>
      <c r="AT50" s="12" t="s">
        <v>102</v>
      </c>
      <c r="AU50" s="13" t="e">
        <f t="shared" si="31"/>
        <v>#VALUE!</v>
      </c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</row>
    <row r="51" spans="1:119" x14ac:dyDescent="0.25">
      <c r="A51" s="12" t="s">
        <v>84</v>
      </c>
      <c r="B51" s="12" t="s">
        <v>84</v>
      </c>
      <c r="C51" s="12" t="s">
        <v>163</v>
      </c>
      <c r="D51" s="12" t="s">
        <v>11</v>
      </c>
      <c r="E51" s="12"/>
      <c r="F51" s="12" t="s">
        <v>92</v>
      </c>
      <c r="G51" s="12"/>
      <c r="H51" s="12"/>
      <c r="I51" s="12" t="s">
        <v>164</v>
      </c>
      <c r="J51" s="12" t="s">
        <v>157</v>
      </c>
      <c r="K51" s="12" t="s">
        <v>158</v>
      </c>
      <c r="L51" s="12"/>
      <c r="M51" s="12" t="s">
        <v>165</v>
      </c>
      <c r="N51" s="12"/>
      <c r="O51" s="12" t="s">
        <v>166</v>
      </c>
      <c r="P51" s="12" t="s">
        <v>160</v>
      </c>
      <c r="Q51" s="12">
        <v>39</v>
      </c>
      <c r="R51" s="12" t="str">
        <f t="shared" si="17"/>
        <v>Smart TV
GPMD</v>
      </c>
      <c r="S51" s="12" t="s">
        <v>167</v>
      </c>
      <c r="T51" s="12" t="s">
        <v>168</v>
      </c>
      <c r="U51" s="12" t="s">
        <v>169</v>
      </c>
      <c r="V51" s="12" t="s">
        <v>96</v>
      </c>
      <c r="W51" s="12" t="s">
        <v>97</v>
      </c>
      <c r="X51" s="12" t="s">
        <v>98</v>
      </c>
      <c r="Y51" s="12">
        <f t="shared" si="18"/>
        <v>0</v>
      </c>
      <c r="Z51" s="12" t="s">
        <v>104</v>
      </c>
      <c r="AA51" s="12" t="e">
        <f t="shared" si="19"/>
        <v>#DIV/0!</v>
      </c>
      <c r="AB51" s="12">
        <v>440</v>
      </c>
      <c r="AC51" s="13">
        <v>750</v>
      </c>
      <c r="AD51" s="12">
        <v>1.2</v>
      </c>
      <c r="AE51" s="12">
        <v>0.3</v>
      </c>
      <c r="AF51" s="12">
        <f t="shared" si="20"/>
        <v>630</v>
      </c>
      <c r="AG51" s="13">
        <f t="shared" si="21"/>
        <v>277200</v>
      </c>
      <c r="AH51" s="13">
        <f t="shared" si="22"/>
        <v>332640</v>
      </c>
      <c r="AI51" s="12" t="e">
        <f t="shared" si="23"/>
        <v>#VALUE!</v>
      </c>
      <c r="AJ51" s="12">
        <v>4</v>
      </c>
      <c r="AK51" s="12" t="e">
        <f t="shared" si="24"/>
        <v>#VALUE!</v>
      </c>
      <c r="AL51" s="12" t="s">
        <v>100</v>
      </c>
      <c r="AM51" s="12">
        <f t="shared" si="25"/>
        <v>440</v>
      </c>
      <c r="AN51" s="12" t="s">
        <v>101</v>
      </c>
      <c r="AO51" s="12" t="e">
        <f t="shared" si="26"/>
        <v>#VALUE!</v>
      </c>
      <c r="AP51" s="13" t="e">
        <f t="shared" si="27"/>
        <v>#VALUE!</v>
      </c>
      <c r="AQ51" s="13" t="e">
        <f t="shared" si="28"/>
        <v>#VALUE!</v>
      </c>
      <c r="AR51" s="13">
        <f t="shared" si="29"/>
        <v>630</v>
      </c>
      <c r="AS51" s="13" t="e">
        <f t="shared" si="30"/>
        <v>#VALUE!</v>
      </c>
      <c r="AT51" s="12" t="s">
        <v>102</v>
      </c>
      <c r="AU51" s="13" t="e">
        <f t="shared" si="31"/>
        <v>#VALUE!</v>
      </c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</row>
    <row r="52" spans="1:119" x14ac:dyDescent="0.25">
      <c r="A52" s="12" t="s">
        <v>84</v>
      </c>
      <c r="B52" s="12" t="s">
        <v>84</v>
      </c>
      <c r="C52" s="12" t="s">
        <v>163</v>
      </c>
      <c r="D52" s="12" t="s">
        <v>11</v>
      </c>
      <c r="E52" s="12"/>
      <c r="F52" s="12" t="s">
        <v>92</v>
      </c>
      <c r="G52" s="12"/>
      <c r="H52" s="12"/>
      <c r="I52" s="12" t="s">
        <v>164</v>
      </c>
      <c r="J52" s="12" t="s">
        <v>157</v>
      </c>
      <c r="K52" s="12" t="s">
        <v>158</v>
      </c>
      <c r="L52" s="12"/>
      <c r="M52" s="12" t="s">
        <v>165</v>
      </c>
      <c r="N52" s="12"/>
      <c r="O52" s="12" t="s">
        <v>166</v>
      </c>
      <c r="P52" s="12" t="s">
        <v>160</v>
      </c>
      <c r="Q52" s="12">
        <v>40</v>
      </c>
      <c r="R52" s="12" t="str">
        <f t="shared" si="17"/>
        <v>Smart TV
GPMD</v>
      </c>
      <c r="S52" s="12" t="s">
        <v>167</v>
      </c>
      <c r="T52" s="12" t="s">
        <v>168</v>
      </c>
      <c r="U52" s="12" t="s">
        <v>169</v>
      </c>
      <c r="V52" s="12" t="s">
        <v>96</v>
      </c>
      <c r="W52" s="12" t="s">
        <v>97</v>
      </c>
      <c r="X52" s="12" t="s">
        <v>98</v>
      </c>
      <c r="Y52" s="12">
        <f t="shared" si="18"/>
        <v>0</v>
      </c>
      <c r="Z52" s="12" t="s">
        <v>104</v>
      </c>
      <c r="AA52" s="12" t="e">
        <f t="shared" si="19"/>
        <v>#DIV/0!</v>
      </c>
      <c r="AB52" s="12">
        <v>440</v>
      </c>
      <c r="AC52" s="13">
        <v>750</v>
      </c>
      <c r="AD52" s="12">
        <v>1.2</v>
      </c>
      <c r="AE52" s="12">
        <v>0.3</v>
      </c>
      <c r="AF52" s="12">
        <f t="shared" si="20"/>
        <v>630</v>
      </c>
      <c r="AG52" s="13">
        <f t="shared" si="21"/>
        <v>277200</v>
      </c>
      <c r="AH52" s="13">
        <f t="shared" si="22"/>
        <v>332640</v>
      </c>
      <c r="AI52" s="12" t="e">
        <f t="shared" si="23"/>
        <v>#VALUE!</v>
      </c>
      <c r="AJ52" s="12">
        <v>4</v>
      </c>
      <c r="AK52" s="12" t="e">
        <f t="shared" si="24"/>
        <v>#VALUE!</v>
      </c>
      <c r="AL52" s="12" t="s">
        <v>100</v>
      </c>
      <c r="AM52" s="12">
        <f t="shared" si="25"/>
        <v>440</v>
      </c>
      <c r="AN52" s="12" t="s">
        <v>101</v>
      </c>
      <c r="AO52" s="12" t="e">
        <f t="shared" si="26"/>
        <v>#VALUE!</v>
      </c>
      <c r="AP52" s="13" t="e">
        <f t="shared" si="27"/>
        <v>#VALUE!</v>
      </c>
      <c r="AQ52" s="13" t="e">
        <f t="shared" si="28"/>
        <v>#VALUE!</v>
      </c>
      <c r="AR52" s="13">
        <f t="shared" si="29"/>
        <v>630</v>
      </c>
      <c r="AS52" s="13" t="e">
        <f t="shared" si="30"/>
        <v>#VALUE!</v>
      </c>
      <c r="AT52" s="12" t="s">
        <v>102</v>
      </c>
      <c r="AU52" s="13" t="e">
        <f t="shared" si="31"/>
        <v>#VALUE!</v>
      </c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</row>
    <row r="53" spans="1:119" x14ac:dyDescent="0.25">
      <c r="A53" s="12" t="s">
        <v>84</v>
      </c>
      <c r="B53" s="12" t="s">
        <v>84</v>
      </c>
      <c r="C53" s="12" t="s">
        <v>163</v>
      </c>
      <c r="D53" s="12" t="s">
        <v>11</v>
      </c>
      <c r="E53" s="12"/>
      <c r="F53" s="12" t="s">
        <v>92</v>
      </c>
      <c r="G53" s="12"/>
      <c r="H53" s="12"/>
      <c r="I53" s="12" t="s">
        <v>164</v>
      </c>
      <c r="J53" s="12" t="s">
        <v>157</v>
      </c>
      <c r="K53" s="12" t="s">
        <v>158</v>
      </c>
      <c r="L53" s="12"/>
      <c r="M53" s="12" t="s">
        <v>165</v>
      </c>
      <c r="N53" s="12"/>
      <c r="O53" s="12" t="s">
        <v>166</v>
      </c>
      <c r="P53" s="12" t="s">
        <v>160</v>
      </c>
      <c r="Q53" s="12">
        <v>41</v>
      </c>
      <c r="R53" s="12" t="str">
        <f t="shared" si="17"/>
        <v>Smart TV
GPMD</v>
      </c>
      <c r="S53" s="12" t="s">
        <v>167</v>
      </c>
      <c r="T53" s="12" t="s">
        <v>168</v>
      </c>
      <c r="U53" s="12" t="s">
        <v>169</v>
      </c>
      <c r="V53" s="12" t="s">
        <v>96</v>
      </c>
      <c r="W53" s="12" t="s">
        <v>97</v>
      </c>
      <c r="X53" s="12" t="s">
        <v>98</v>
      </c>
      <c r="Y53" s="12">
        <f t="shared" si="18"/>
        <v>0</v>
      </c>
      <c r="Z53" s="12" t="s">
        <v>104</v>
      </c>
      <c r="AA53" s="12" t="e">
        <f t="shared" si="19"/>
        <v>#DIV/0!</v>
      </c>
      <c r="AB53" s="12">
        <v>440</v>
      </c>
      <c r="AC53" s="13">
        <v>750</v>
      </c>
      <c r="AD53" s="12">
        <v>1.2</v>
      </c>
      <c r="AE53" s="12">
        <v>0.3</v>
      </c>
      <c r="AF53" s="12">
        <f t="shared" si="20"/>
        <v>630</v>
      </c>
      <c r="AG53" s="13">
        <f t="shared" si="21"/>
        <v>277200</v>
      </c>
      <c r="AH53" s="13">
        <f t="shared" si="22"/>
        <v>332640</v>
      </c>
      <c r="AI53" s="12" t="e">
        <f t="shared" si="23"/>
        <v>#VALUE!</v>
      </c>
      <c r="AJ53" s="12">
        <v>4</v>
      </c>
      <c r="AK53" s="12" t="e">
        <f t="shared" si="24"/>
        <v>#VALUE!</v>
      </c>
      <c r="AL53" s="12" t="s">
        <v>100</v>
      </c>
      <c r="AM53" s="12">
        <f t="shared" si="25"/>
        <v>440</v>
      </c>
      <c r="AN53" s="12" t="s">
        <v>101</v>
      </c>
      <c r="AO53" s="12" t="e">
        <f t="shared" si="26"/>
        <v>#VALUE!</v>
      </c>
      <c r="AP53" s="13" t="e">
        <f t="shared" si="27"/>
        <v>#VALUE!</v>
      </c>
      <c r="AQ53" s="13" t="e">
        <f t="shared" si="28"/>
        <v>#VALUE!</v>
      </c>
      <c r="AR53" s="13">
        <f t="shared" si="29"/>
        <v>630</v>
      </c>
      <c r="AS53" s="13" t="e">
        <f t="shared" si="30"/>
        <v>#VALUE!</v>
      </c>
      <c r="AT53" s="12" t="s">
        <v>102</v>
      </c>
      <c r="AU53" s="13" t="e">
        <f t="shared" si="31"/>
        <v>#VALUE!</v>
      </c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</row>
    <row r="54" spans="1:119" x14ac:dyDescent="0.25">
      <c r="A54" s="12" t="s">
        <v>84</v>
      </c>
      <c r="B54" s="12" t="s">
        <v>84</v>
      </c>
      <c r="C54" s="12" t="s">
        <v>163</v>
      </c>
      <c r="D54" s="12" t="s">
        <v>11</v>
      </c>
      <c r="E54" s="12"/>
      <c r="F54" s="12" t="s">
        <v>92</v>
      </c>
      <c r="G54" s="12"/>
      <c r="H54" s="12"/>
      <c r="I54" s="12" t="s">
        <v>164</v>
      </c>
      <c r="J54" s="12" t="s">
        <v>157</v>
      </c>
      <c r="K54" s="12" t="s">
        <v>158</v>
      </c>
      <c r="L54" s="12"/>
      <c r="M54" s="12" t="s">
        <v>165</v>
      </c>
      <c r="N54" s="12"/>
      <c r="O54" s="12" t="s">
        <v>166</v>
      </c>
      <c r="P54" s="12" t="s">
        <v>160</v>
      </c>
      <c r="Q54" s="12">
        <v>42</v>
      </c>
      <c r="R54" s="12" t="str">
        <f t="shared" si="17"/>
        <v>Smart TV
GPMD</v>
      </c>
      <c r="S54" s="12" t="s">
        <v>167</v>
      </c>
      <c r="T54" s="12" t="s">
        <v>168</v>
      </c>
      <c r="U54" s="12" t="s">
        <v>169</v>
      </c>
      <c r="V54" s="12" t="s">
        <v>96</v>
      </c>
      <c r="W54" s="12" t="s">
        <v>97</v>
      </c>
      <c r="X54" s="12" t="s">
        <v>98</v>
      </c>
      <c r="Y54" s="12">
        <f t="shared" si="18"/>
        <v>0</v>
      </c>
      <c r="Z54" s="12" t="s">
        <v>104</v>
      </c>
      <c r="AA54" s="12" t="e">
        <f t="shared" si="19"/>
        <v>#DIV/0!</v>
      </c>
      <c r="AB54" s="12">
        <v>440</v>
      </c>
      <c r="AC54" s="13">
        <v>750</v>
      </c>
      <c r="AD54" s="12">
        <v>1.2</v>
      </c>
      <c r="AE54" s="12">
        <v>0.3</v>
      </c>
      <c r="AF54" s="12">
        <f t="shared" si="20"/>
        <v>630</v>
      </c>
      <c r="AG54" s="13">
        <f t="shared" si="21"/>
        <v>277200</v>
      </c>
      <c r="AH54" s="13">
        <f t="shared" si="22"/>
        <v>332640</v>
      </c>
      <c r="AI54" s="12" t="e">
        <f t="shared" si="23"/>
        <v>#VALUE!</v>
      </c>
      <c r="AJ54" s="12">
        <v>4</v>
      </c>
      <c r="AK54" s="12" t="e">
        <f t="shared" si="24"/>
        <v>#VALUE!</v>
      </c>
      <c r="AL54" s="12" t="s">
        <v>100</v>
      </c>
      <c r="AM54" s="12">
        <f t="shared" si="25"/>
        <v>440</v>
      </c>
      <c r="AN54" s="12" t="s">
        <v>101</v>
      </c>
      <c r="AO54" s="12" t="e">
        <f t="shared" si="26"/>
        <v>#VALUE!</v>
      </c>
      <c r="AP54" s="13" t="e">
        <f t="shared" si="27"/>
        <v>#VALUE!</v>
      </c>
      <c r="AQ54" s="13" t="e">
        <f t="shared" si="28"/>
        <v>#VALUE!</v>
      </c>
      <c r="AR54" s="13">
        <f t="shared" si="29"/>
        <v>630</v>
      </c>
      <c r="AS54" s="13" t="e">
        <f t="shared" si="30"/>
        <v>#VALUE!</v>
      </c>
      <c r="AT54" s="12" t="s">
        <v>102</v>
      </c>
      <c r="AU54" s="13" t="e">
        <f t="shared" si="31"/>
        <v>#VALUE!</v>
      </c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</row>
    <row r="55" spans="1:119" x14ac:dyDescent="0.25">
      <c r="A55" s="12" t="s">
        <v>84</v>
      </c>
      <c r="B55" s="12" t="s">
        <v>84</v>
      </c>
      <c r="C55" s="12" t="s">
        <v>163</v>
      </c>
      <c r="D55" s="12" t="s">
        <v>11</v>
      </c>
      <c r="E55" s="12"/>
      <c r="F55" s="12" t="s">
        <v>92</v>
      </c>
      <c r="G55" s="12"/>
      <c r="H55" s="12"/>
      <c r="I55" s="12" t="s">
        <v>164</v>
      </c>
      <c r="J55" s="12" t="s">
        <v>170</v>
      </c>
      <c r="K55" s="12" t="s">
        <v>171</v>
      </c>
      <c r="L55" s="12"/>
      <c r="M55" s="12"/>
      <c r="N55" s="12"/>
      <c r="O55" s="12" t="s">
        <v>166</v>
      </c>
      <c r="P55" s="12"/>
      <c r="Q55" s="12">
        <v>43</v>
      </c>
      <c r="R55" s="12" t="str">
        <f t="shared" si="17"/>
        <v>Smart TV
ИМХО</v>
      </c>
      <c r="S55" s="12" t="s">
        <v>172</v>
      </c>
      <c r="T55" s="12" t="s">
        <v>173</v>
      </c>
      <c r="U55" s="12" t="s">
        <v>174</v>
      </c>
      <c r="V55" s="12" t="s">
        <v>96</v>
      </c>
      <c r="W55" s="12" t="s">
        <v>97</v>
      </c>
      <c r="X55" s="12" t="s">
        <v>98</v>
      </c>
      <c r="Y55" s="12">
        <f t="shared" si="18"/>
        <v>0</v>
      </c>
      <c r="Z55" s="12" t="s">
        <v>154</v>
      </c>
      <c r="AA55" s="12" t="e">
        <f t="shared" si="19"/>
        <v>#DIV/0!</v>
      </c>
      <c r="AB55" s="12">
        <v>1</v>
      </c>
      <c r="AC55" s="13">
        <v>845000</v>
      </c>
      <c r="AD55" s="12">
        <v>1</v>
      </c>
      <c r="AE55" s="12">
        <v>0</v>
      </c>
      <c r="AF55" s="12">
        <f t="shared" si="20"/>
        <v>845000</v>
      </c>
      <c r="AG55" s="13">
        <f t="shared" si="21"/>
        <v>845000</v>
      </c>
      <c r="AH55" s="13">
        <f t="shared" si="22"/>
        <v>1014000</v>
      </c>
      <c r="AI55" s="12" t="e">
        <f t="shared" si="23"/>
        <v>#VALUE!</v>
      </c>
      <c r="AJ55" s="12">
        <v>4</v>
      </c>
      <c r="AK55" s="12" t="e">
        <f t="shared" si="24"/>
        <v>#VALUE!</v>
      </c>
      <c r="AL55" s="12" t="s">
        <v>100</v>
      </c>
      <c r="AM55" s="12">
        <f t="shared" si="25"/>
        <v>1</v>
      </c>
      <c r="AN55" s="12" t="s">
        <v>101</v>
      </c>
      <c r="AO55" s="12" t="e">
        <f t="shared" si="26"/>
        <v>#VALUE!</v>
      </c>
      <c r="AP55" s="13" t="e">
        <f t="shared" si="27"/>
        <v>#VALUE!</v>
      </c>
      <c r="AQ55" s="13" t="e">
        <f t="shared" si="28"/>
        <v>#VALUE!</v>
      </c>
      <c r="AR55" s="13">
        <f t="shared" si="29"/>
        <v>845000</v>
      </c>
      <c r="AS55" s="13" t="e">
        <f t="shared" si="30"/>
        <v>#VALUE!</v>
      </c>
      <c r="AT55" s="12" t="s">
        <v>102</v>
      </c>
      <c r="AU55" s="13" t="e">
        <f t="shared" si="31"/>
        <v>#VALUE!</v>
      </c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</row>
    <row r="56" spans="1:119" x14ac:dyDescent="0.25">
      <c r="A56" s="12" t="s">
        <v>84</v>
      </c>
      <c r="B56" s="12" t="s">
        <v>84</v>
      </c>
      <c r="C56" s="12" t="s">
        <v>175</v>
      </c>
      <c r="D56" s="12" t="s">
        <v>11</v>
      </c>
      <c r="E56" s="12"/>
      <c r="F56" s="12"/>
      <c r="G56" s="12" t="s">
        <v>176</v>
      </c>
      <c r="H56" s="12"/>
      <c r="I56" s="12"/>
      <c r="J56" s="12" t="s">
        <v>177</v>
      </c>
      <c r="K56" s="12" t="s">
        <v>178</v>
      </c>
      <c r="L56" s="12"/>
      <c r="M56" s="12" t="s">
        <v>179</v>
      </c>
      <c r="N56" s="12" t="s">
        <v>180</v>
      </c>
      <c r="O56" s="12"/>
      <c r="P56" s="12"/>
      <c r="Q56" s="12">
        <v>44</v>
      </c>
      <c r="R56" s="12" t="str">
        <f t="shared" si="17"/>
        <v>Яндекс Дзен</v>
      </c>
      <c r="S56" s="12" t="s">
        <v>181</v>
      </c>
      <c r="T56" s="12" t="s">
        <v>182</v>
      </c>
      <c r="U56" s="12" t="s">
        <v>183</v>
      </c>
      <c r="V56" s="12" t="s">
        <v>96</v>
      </c>
      <c r="W56" s="12" t="s">
        <v>97</v>
      </c>
      <c r="X56" s="12" t="s">
        <v>98</v>
      </c>
      <c r="Y56" s="12">
        <f t="shared" si="18"/>
        <v>0</v>
      </c>
      <c r="Z56" s="12" t="s">
        <v>131</v>
      </c>
      <c r="AA56" s="12" t="e">
        <f t="shared" si="19"/>
        <v>#DIV/0!</v>
      </c>
      <c r="AB56" s="12">
        <v>100000</v>
      </c>
      <c r="AC56" s="13">
        <v>1</v>
      </c>
      <c r="AD56" s="12">
        <v>1</v>
      </c>
      <c r="AE56" s="12">
        <v>0</v>
      </c>
      <c r="AF56" s="12">
        <f t="shared" si="20"/>
        <v>1</v>
      </c>
      <c r="AG56" s="13">
        <f t="shared" si="21"/>
        <v>100000</v>
      </c>
      <c r="AH56" s="13">
        <f t="shared" si="22"/>
        <v>120000</v>
      </c>
      <c r="AI56" s="12" t="e">
        <f t="shared" si="23"/>
        <v>#VALUE!</v>
      </c>
      <c r="AJ56" s="12"/>
      <c r="AK56" s="12" t="e">
        <f t="shared" si="24"/>
        <v>#VALUE!</v>
      </c>
      <c r="AL56" s="12" t="s">
        <v>100</v>
      </c>
      <c r="AM56" s="12">
        <f t="shared" si="25"/>
        <v>100000</v>
      </c>
      <c r="AN56" s="12" t="s">
        <v>101</v>
      </c>
      <c r="AO56" s="12" t="e">
        <f t="shared" si="26"/>
        <v>#VALUE!</v>
      </c>
      <c r="AP56" s="13" t="e">
        <f t="shared" si="27"/>
        <v>#VALUE!</v>
      </c>
      <c r="AQ56" s="13" t="e">
        <f t="shared" si="28"/>
        <v>#VALUE!</v>
      </c>
      <c r="AR56" s="13">
        <f t="shared" si="29"/>
        <v>1</v>
      </c>
      <c r="AS56" s="13" t="e">
        <f t="shared" si="30"/>
        <v>#VALUE!</v>
      </c>
      <c r="AT56" s="12" t="s">
        <v>102</v>
      </c>
      <c r="AU56" s="13" t="e">
        <f t="shared" si="31"/>
        <v>#VALUE!</v>
      </c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</row>
    <row r="57" spans="1:119" x14ac:dyDescent="0.25">
      <c r="A57" s="12" t="s">
        <v>84</v>
      </c>
      <c r="B57" s="12" t="s">
        <v>84</v>
      </c>
      <c r="C57" s="12" t="s">
        <v>175</v>
      </c>
      <c r="D57" s="12" t="s">
        <v>11</v>
      </c>
      <c r="E57" s="12"/>
      <c r="F57" s="12"/>
      <c r="G57" s="12" t="s">
        <v>176</v>
      </c>
      <c r="H57" s="12"/>
      <c r="I57" s="12"/>
      <c r="J57" s="12" t="s">
        <v>177</v>
      </c>
      <c r="K57" s="12" t="s">
        <v>178</v>
      </c>
      <c r="L57" s="12"/>
      <c r="M57" s="12" t="s">
        <v>179</v>
      </c>
      <c r="N57" s="12" t="s">
        <v>180</v>
      </c>
      <c r="O57" s="12" t="s">
        <v>184</v>
      </c>
      <c r="P57" s="12"/>
      <c r="Q57" s="12">
        <v>45</v>
      </c>
      <c r="R57" s="12" t="str">
        <f t="shared" si="17"/>
        <v>Яндекс Дзен</v>
      </c>
      <c r="S57" s="12" t="s">
        <v>181</v>
      </c>
      <c r="T57" s="12" t="s">
        <v>185</v>
      </c>
      <c r="U57" s="12" t="s">
        <v>186</v>
      </c>
      <c r="V57" s="12" t="s">
        <v>96</v>
      </c>
      <c r="W57" s="12" t="s">
        <v>97</v>
      </c>
      <c r="X57" s="12" t="s">
        <v>98</v>
      </c>
      <c r="Y57" s="12">
        <f t="shared" si="18"/>
        <v>0</v>
      </c>
      <c r="Z57" s="12" t="s">
        <v>104</v>
      </c>
      <c r="AA57" s="12" t="e">
        <f t="shared" si="19"/>
        <v>#DIV/0!</v>
      </c>
      <c r="AB57" s="12">
        <v>31250</v>
      </c>
      <c r="AC57" s="13">
        <v>8</v>
      </c>
      <c r="AD57" s="12">
        <v>1</v>
      </c>
      <c r="AE57" s="12">
        <v>0</v>
      </c>
      <c r="AF57" s="12">
        <f t="shared" si="20"/>
        <v>8</v>
      </c>
      <c r="AG57" s="13">
        <f t="shared" si="21"/>
        <v>250000</v>
      </c>
      <c r="AH57" s="13">
        <f t="shared" si="22"/>
        <v>300000</v>
      </c>
      <c r="AI57" s="12" t="e">
        <f t="shared" si="23"/>
        <v>#VALUE!</v>
      </c>
      <c r="AJ57" s="12"/>
      <c r="AK57" s="12" t="e">
        <f t="shared" si="24"/>
        <v>#VALUE!</v>
      </c>
      <c r="AL57" s="12" t="s">
        <v>100</v>
      </c>
      <c r="AM57" s="12">
        <f t="shared" si="25"/>
        <v>31250</v>
      </c>
      <c r="AN57" s="12" t="s">
        <v>101</v>
      </c>
      <c r="AO57" s="12" t="e">
        <f t="shared" si="26"/>
        <v>#VALUE!</v>
      </c>
      <c r="AP57" s="13" t="e">
        <f t="shared" si="27"/>
        <v>#VALUE!</v>
      </c>
      <c r="AQ57" s="13" t="e">
        <f t="shared" si="28"/>
        <v>#VALUE!</v>
      </c>
      <c r="AR57" s="13">
        <f t="shared" si="29"/>
        <v>8</v>
      </c>
      <c r="AS57" s="13" t="e">
        <f t="shared" si="30"/>
        <v>#VALUE!</v>
      </c>
      <c r="AT57" s="12" t="s">
        <v>102</v>
      </c>
      <c r="AU57" s="13" t="e">
        <f t="shared" si="31"/>
        <v>#VALUE!</v>
      </c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</row>
    <row r="58" spans="1:119" x14ac:dyDescent="0.25">
      <c r="A58" s="12" t="s">
        <v>84</v>
      </c>
      <c r="B58" s="12" t="s">
        <v>84</v>
      </c>
      <c r="C58" s="12" t="s">
        <v>187</v>
      </c>
      <c r="D58" s="12" t="s">
        <v>11</v>
      </c>
      <c r="E58" s="12"/>
      <c r="F58" s="12"/>
      <c r="G58" s="12"/>
      <c r="H58" s="12"/>
      <c r="I58" s="12"/>
      <c r="J58" s="12"/>
      <c r="K58" s="12" t="s">
        <v>188</v>
      </c>
      <c r="L58" s="12"/>
      <c r="M58" s="12"/>
      <c r="N58" s="12"/>
      <c r="O58" s="12" t="s">
        <v>189</v>
      </c>
      <c r="P58" s="12"/>
      <c r="Q58" s="12">
        <v>46</v>
      </c>
      <c r="R58" s="12" t="str">
        <f t="shared" si="17"/>
        <v>Репутационный маркетинг</v>
      </c>
      <c r="S58" s="12" t="s">
        <v>190</v>
      </c>
      <c r="T58" s="12" t="s">
        <v>191</v>
      </c>
      <c r="U58" s="12"/>
      <c r="V58" s="12" t="s">
        <v>96</v>
      </c>
      <c r="W58" s="12"/>
      <c r="X58" s="12" t="s">
        <v>98</v>
      </c>
      <c r="Y58" s="12">
        <f t="shared" si="18"/>
        <v>0</v>
      </c>
      <c r="Z58" s="12" t="s">
        <v>192</v>
      </c>
      <c r="AA58" s="12" t="e">
        <f t="shared" si="19"/>
        <v>#DIV/0!</v>
      </c>
      <c r="AB58" s="12">
        <v>3</v>
      </c>
      <c r="AC58" s="13">
        <v>30000</v>
      </c>
      <c r="AD58" s="12">
        <v>1</v>
      </c>
      <c r="AE58" s="12">
        <v>0</v>
      </c>
      <c r="AF58" s="12">
        <f t="shared" si="20"/>
        <v>30000</v>
      </c>
      <c r="AG58" s="13">
        <f t="shared" si="21"/>
        <v>90000</v>
      </c>
      <c r="AH58" s="13">
        <f t="shared" si="22"/>
        <v>108000</v>
      </c>
      <c r="AI58" s="12" t="e">
        <f t="shared" si="23"/>
        <v>#VALUE!</v>
      </c>
      <c r="AJ58" s="12"/>
      <c r="AK58" s="12" t="e">
        <f t="shared" si="24"/>
        <v>#VALUE!</v>
      </c>
      <c r="AL58" s="12" t="s">
        <v>100</v>
      </c>
      <c r="AM58" s="12">
        <f t="shared" si="25"/>
        <v>3</v>
      </c>
      <c r="AN58" s="12" t="s">
        <v>101</v>
      </c>
      <c r="AO58" s="12" t="e">
        <f t="shared" si="26"/>
        <v>#VALUE!</v>
      </c>
      <c r="AP58" s="13" t="e">
        <f t="shared" si="27"/>
        <v>#VALUE!</v>
      </c>
      <c r="AQ58" s="13" t="e">
        <f t="shared" si="28"/>
        <v>#VALUE!</v>
      </c>
      <c r="AR58" s="13">
        <f t="shared" si="29"/>
        <v>30000</v>
      </c>
      <c r="AS58" s="13" t="e">
        <f t="shared" si="30"/>
        <v>#VALUE!</v>
      </c>
      <c r="AT58" s="12" t="s">
        <v>102</v>
      </c>
      <c r="AU58" s="13" t="e">
        <f t="shared" si="31"/>
        <v>#VALUE!</v>
      </c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</row>
    <row r="59" spans="1:119" x14ac:dyDescent="0.25">
      <c r="A59" s="12" t="s">
        <v>84</v>
      </c>
      <c r="B59" s="12" t="s">
        <v>84</v>
      </c>
      <c r="C59" s="12" t="s">
        <v>187</v>
      </c>
      <c r="D59" s="12" t="s">
        <v>11</v>
      </c>
      <c r="E59" s="12"/>
      <c r="F59" s="12"/>
      <c r="G59" s="12"/>
      <c r="H59" s="12"/>
      <c r="I59" s="12"/>
      <c r="J59" s="12"/>
      <c r="K59" s="12" t="s">
        <v>193</v>
      </c>
      <c r="L59" s="12"/>
      <c r="M59" s="12"/>
      <c r="N59" s="12"/>
      <c r="O59" s="12" t="s">
        <v>194</v>
      </c>
      <c r="P59" s="12"/>
      <c r="Q59" s="12">
        <v>47</v>
      </c>
      <c r="R59" s="12" t="str">
        <f t="shared" si="17"/>
        <v>Блоггеры</v>
      </c>
      <c r="S59" s="12" t="s">
        <v>195</v>
      </c>
      <c r="T59" s="12"/>
      <c r="U59" s="12"/>
      <c r="V59" s="12" t="s">
        <v>96</v>
      </c>
      <c r="W59" s="12"/>
      <c r="X59" s="12" t="s">
        <v>98</v>
      </c>
      <c r="Y59" s="12">
        <f t="shared" si="18"/>
        <v>0</v>
      </c>
      <c r="Z59" s="12"/>
      <c r="AA59" s="12" t="e">
        <f t="shared" si="19"/>
        <v>#DIV/0!</v>
      </c>
      <c r="AB59" s="12"/>
      <c r="AC59" s="13"/>
      <c r="AD59" s="12"/>
      <c r="AE59" s="12">
        <v>0</v>
      </c>
      <c r="AF59" s="12">
        <f t="shared" si="20"/>
        <v>0</v>
      </c>
      <c r="AG59" s="13">
        <f t="shared" si="21"/>
        <v>0</v>
      </c>
      <c r="AH59" s="13">
        <f t="shared" si="22"/>
        <v>0</v>
      </c>
      <c r="AI59" s="12" t="e">
        <f t="shared" si="23"/>
        <v>#VALUE!</v>
      </c>
      <c r="AJ59" s="12"/>
      <c r="AK59" s="12" t="e">
        <f t="shared" si="24"/>
        <v>#VALUE!</v>
      </c>
      <c r="AL59" s="12" t="s">
        <v>100</v>
      </c>
      <c r="AM59" s="12">
        <f t="shared" si="25"/>
        <v>0</v>
      </c>
      <c r="AN59" s="12" t="s">
        <v>101</v>
      </c>
      <c r="AO59" s="12" t="e">
        <f t="shared" si="26"/>
        <v>#VALUE!</v>
      </c>
      <c r="AP59" s="13" t="e">
        <f t="shared" si="27"/>
        <v>#VALUE!</v>
      </c>
      <c r="AQ59" s="13" t="e">
        <f t="shared" si="28"/>
        <v>#VALUE!</v>
      </c>
      <c r="AR59" s="13" t="e">
        <f t="shared" si="29"/>
        <v>#DIV/0!</v>
      </c>
      <c r="AS59" s="13" t="e">
        <f t="shared" si="30"/>
        <v>#VALUE!</v>
      </c>
      <c r="AT59" s="12" t="s">
        <v>102</v>
      </c>
      <c r="AU59" s="13" t="e">
        <f t="shared" si="31"/>
        <v>#VALUE!</v>
      </c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</row>
    <row r="60" spans="1:119" x14ac:dyDescent="0.25">
      <c r="A60" s="12" t="s">
        <v>84</v>
      </c>
      <c r="B60" s="12" t="s">
        <v>84</v>
      </c>
      <c r="C60" s="12" t="s">
        <v>110</v>
      </c>
      <c r="D60" s="12" t="s">
        <v>11</v>
      </c>
      <c r="E60" s="12" t="s">
        <v>196</v>
      </c>
      <c r="F60" s="12"/>
      <c r="G60" s="12"/>
      <c r="H60" s="12"/>
      <c r="I60" s="12" t="s">
        <v>197</v>
      </c>
      <c r="J60" s="12" t="s">
        <v>196</v>
      </c>
      <c r="K60" s="12" t="s">
        <v>198</v>
      </c>
      <c r="L60" s="12" t="s">
        <v>199</v>
      </c>
      <c r="M60" s="12"/>
      <c r="N60" s="12"/>
      <c r="O60" s="12"/>
      <c r="P60" s="12"/>
      <c r="Q60" s="12">
        <v>48</v>
      </c>
      <c r="R60" s="12" t="str">
        <f t="shared" si="17"/>
        <v>ОТМ Network</v>
      </c>
      <c r="S60" s="12" t="s">
        <v>200</v>
      </c>
      <c r="T60" s="12" t="s">
        <v>201</v>
      </c>
      <c r="U60" s="12" t="s">
        <v>202</v>
      </c>
      <c r="V60" s="12" t="s">
        <v>96</v>
      </c>
      <c r="W60" s="12" t="s">
        <v>97</v>
      </c>
      <c r="X60" s="12" t="s">
        <v>98</v>
      </c>
      <c r="Y60" s="12">
        <f t="shared" si="18"/>
        <v>0</v>
      </c>
      <c r="Z60" s="12" t="s">
        <v>104</v>
      </c>
      <c r="AA60" s="12" t="e">
        <f t="shared" si="19"/>
        <v>#DIV/0!</v>
      </c>
      <c r="AB60" s="12">
        <v>1429</v>
      </c>
      <c r="AC60" s="13">
        <v>350</v>
      </c>
      <c r="AD60" s="12">
        <v>1</v>
      </c>
      <c r="AE60" s="12">
        <v>0</v>
      </c>
      <c r="AF60" s="12">
        <f t="shared" si="20"/>
        <v>350</v>
      </c>
      <c r="AG60" s="13">
        <f t="shared" si="21"/>
        <v>500150</v>
      </c>
      <c r="AH60" s="13">
        <f t="shared" si="22"/>
        <v>600180</v>
      </c>
      <c r="AI60" s="12" t="e">
        <f t="shared" si="23"/>
        <v>#VALUE!</v>
      </c>
      <c r="AJ60" s="12">
        <v>3</v>
      </c>
      <c r="AK60" s="12" t="e">
        <f t="shared" si="24"/>
        <v>#VALUE!</v>
      </c>
      <c r="AL60" s="12" t="s">
        <v>100</v>
      </c>
      <c r="AM60" s="12">
        <f t="shared" si="25"/>
        <v>1429</v>
      </c>
      <c r="AN60" s="12" t="s">
        <v>101</v>
      </c>
      <c r="AO60" s="12" t="e">
        <f t="shared" si="26"/>
        <v>#VALUE!</v>
      </c>
      <c r="AP60" s="13" t="e">
        <f t="shared" si="27"/>
        <v>#VALUE!</v>
      </c>
      <c r="AQ60" s="13" t="e">
        <f t="shared" si="28"/>
        <v>#VALUE!</v>
      </c>
      <c r="AR60" s="13">
        <f t="shared" si="29"/>
        <v>350</v>
      </c>
      <c r="AS60" s="13" t="e">
        <f t="shared" si="30"/>
        <v>#VALUE!</v>
      </c>
      <c r="AT60" s="12" t="s">
        <v>102</v>
      </c>
      <c r="AU60" s="13" t="e">
        <f t="shared" si="31"/>
        <v>#VALUE!</v>
      </c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</row>
    <row r="61" spans="1:119" x14ac:dyDescent="0.25">
      <c r="A61" s="12" t="s">
        <v>84</v>
      </c>
      <c r="B61" s="12" t="s">
        <v>84</v>
      </c>
      <c r="C61" s="12" t="s">
        <v>155</v>
      </c>
      <c r="D61" s="12" t="s">
        <v>11</v>
      </c>
      <c r="E61" s="12" t="s">
        <v>203</v>
      </c>
      <c r="F61" s="12" t="s">
        <v>87</v>
      </c>
      <c r="G61" s="12"/>
      <c r="H61" s="12"/>
      <c r="I61" s="12"/>
      <c r="J61" s="12" t="s">
        <v>203</v>
      </c>
      <c r="K61" s="12" t="s">
        <v>204</v>
      </c>
      <c r="L61" s="12"/>
      <c r="M61" s="12" t="s">
        <v>205</v>
      </c>
      <c r="N61" s="12" t="s">
        <v>92</v>
      </c>
      <c r="O61" s="12" t="s">
        <v>206</v>
      </c>
      <c r="P61" s="12"/>
      <c r="Q61" s="12">
        <v>49</v>
      </c>
      <c r="R61" s="12" t="str">
        <f t="shared" si="17"/>
        <v>Native Roll</v>
      </c>
      <c r="S61" s="12" t="s">
        <v>207</v>
      </c>
      <c r="T61" s="12" t="s">
        <v>208</v>
      </c>
      <c r="U61" s="12" t="s">
        <v>209</v>
      </c>
      <c r="V61" s="12" t="s">
        <v>96</v>
      </c>
      <c r="W61" s="12" t="s">
        <v>97</v>
      </c>
      <c r="X61" s="12" t="s">
        <v>98</v>
      </c>
      <c r="Y61" s="12">
        <f t="shared" si="18"/>
        <v>0</v>
      </c>
      <c r="Z61" s="12" t="s">
        <v>131</v>
      </c>
      <c r="AA61" s="12" t="e">
        <f t="shared" si="19"/>
        <v>#DIV/0!</v>
      </c>
      <c r="AB61" s="12">
        <v>153846</v>
      </c>
      <c r="AC61" s="13">
        <v>0.5</v>
      </c>
      <c r="AD61" s="12">
        <v>1.3</v>
      </c>
      <c r="AE61" s="12">
        <v>0</v>
      </c>
      <c r="AF61" s="12">
        <f t="shared" si="20"/>
        <v>0.65</v>
      </c>
      <c r="AG61" s="13">
        <f t="shared" si="21"/>
        <v>99999.900000000009</v>
      </c>
      <c r="AH61" s="13">
        <f t="shared" si="22"/>
        <v>119999.88</v>
      </c>
      <c r="AI61" s="12" t="e">
        <f t="shared" si="23"/>
        <v>#VALUE!</v>
      </c>
      <c r="AJ61" s="12">
        <v>1.3</v>
      </c>
      <c r="AK61" s="12" t="e">
        <f t="shared" si="24"/>
        <v>#VALUE!</v>
      </c>
      <c r="AL61" s="12" t="s">
        <v>100</v>
      </c>
      <c r="AM61" s="12">
        <f t="shared" si="25"/>
        <v>153846</v>
      </c>
      <c r="AN61" s="12" t="s">
        <v>101</v>
      </c>
      <c r="AO61" s="12" t="e">
        <f t="shared" si="26"/>
        <v>#VALUE!</v>
      </c>
      <c r="AP61" s="13" t="e">
        <f t="shared" si="27"/>
        <v>#VALUE!</v>
      </c>
      <c r="AQ61" s="13" t="e">
        <f t="shared" si="28"/>
        <v>#VALUE!</v>
      </c>
      <c r="AR61" s="13">
        <f t="shared" si="29"/>
        <v>0.65</v>
      </c>
      <c r="AS61" s="13" t="e">
        <f t="shared" si="30"/>
        <v>#VALUE!</v>
      </c>
      <c r="AT61" s="12" t="s">
        <v>102</v>
      </c>
      <c r="AU61" s="13" t="e">
        <f t="shared" si="31"/>
        <v>#VALUE!</v>
      </c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</row>
    <row r="62" spans="1:119" x14ac:dyDescent="0.25">
      <c r="A62" s="12" t="s">
        <v>84</v>
      </c>
      <c r="B62" s="12" t="s">
        <v>84</v>
      </c>
      <c r="C62" s="12" t="s">
        <v>210</v>
      </c>
      <c r="D62" s="12" t="s">
        <v>11</v>
      </c>
      <c r="E62" s="12" t="s">
        <v>170</v>
      </c>
      <c r="F62" s="12" t="s">
        <v>211</v>
      </c>
      <c r="G62" s="12"/>
      <c r="H62" s="12" t="s">
        <v>212</v>
      </c>
      <c r="I62" s="12"/>
      <c r="J62" s="12" t="s">
        <v>213</v>
      </c>
      <c r="K62" s="12" t="s">
        <v>214</v>
      </c>
      <c r="L62" s="12" t="s">
        <v>215</v>
      </c>
      <c r="M62" s="12" t="s">
        <v>216</v>
      </c>
      <c r="N62" s="12" t="s">
        <v>87</v>
      </c>
      <c r="O62" s="12" t="s">
        <v>217</v>
      </c>
      <c r="P62" s="12" t="s">
        <v>218</v>
      </c>
      <c r="Q62" s="12">
        <v>50</v>
      </c>
      <c r="R62" s="12" t="str">
        <f t="shared" si="17"/>
        <v>Максима Телеком ( Qvant)
wi-fi.ru</v>
      </c>
      <c r="S62" s="12" t="s">
        <v>219</v>
      </c>
      <c r="T62" s="12" t="s">
        <v>220</v>
      </c>
      <c r="U62" s="12" t="s">
        <v>221</v>
      </c>
      <c r="V62" s="12" t="s">
        <v>96</v>
      </c>
      <c r="W62" s="12" t="s">
        <v>97</v>
      </c>
      <c r="X62" s="12" t="s">
        <v>98</v>
      </c>
      <c r="Y62" s="12">
        <f t="shared" si="18"/>
        <v>0</v>
      </c>
      <c r="Z62" s="12" t="s">
        <v>154</v>
      </c>
      <c r="AA62" s="12" t="e">
        <f t="shared" si="19"/>
        <v>#DIV/0!</v>
      </c>
      <c r="AB62" s="12">
        <v>1200</v>
      </c>
      <c r="AC62" s="13">
        <v>250</v>
      </c>
      <c r="AD62" s="12">
        <v>1.3</v>
      </c>
      <c r="AE62" s="12">
        <v>0.3</v>
      </c>
      <c r="AF62" s="12">
        <f t="shared" si="20"/>
        <v>227.49999999999997</v>
      </c>
      <c r="AG62" s="13">
        <f t="shared" si="21"/>
        <v>272999.99999999994</v>
      </c>
      <c r="AH62" s="13">
        <f t="shared" si="22"/>
        <v>327599.99999999994</v>
      </c>
      <c r="AI62" s="12" t="e">
        <f t="shared" si="23"/>
        <v>#VALUE!</v>
      </c>
      <c r="AJ62" s="12">
        <v>2</v>
      </c>
      <c r="AK62" s="12" t="e">
        <f t="shared" si="24"/>
        <v>#VALUE!</v>
      </c>
      <c r="AL62" s="12" t="s">
        <v>100</v>
      </c>
      <c r="AM62" s="12">
        <f t="shared" si="25"/>
        <v>1200</v>
      </c>
      <c r="AN62" s="12" t="s">
        <v>101</v>
      </c>
      <c r="AO62" s="12" t="e">
        <f t="shared" si="26"/>
        <v>#VALUE!</v>
      </c>
      <c r="AP62" s="13" t="e">
        <f t="shared" si="27"/>
        <v>#VALUE!</v>
      </c>
      <c r="AQ62" s="13" t="e">
        <f t="shared" si="28"/>
        <v>#VALUE!</v>
      </c>
      <c r="AR62" s="13">
        <f t="shared" si="29"/>
        <v>227.49999999999994</v>
      </c>
      <c r="AS62" s="13" t="e">
        <f t="shared" si="30"/>
        <v>#VALUE!</v>
      </c>
      <c r="AT62" s="12" t="s">
        <v>102</v>
      </c>
      <c r="AU62" s="13" t="e">
        <f t="shared" si="31"/>
        <v>#VALUE!</v>
      </c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</row>
    <row r="63" spans="1:119" x14ac:dyDescent="0.25">
      <c r="A63" s="12" t="s">
        <v>84</v>
      </c>
      <c r="B63" s="12" t="s">
        <v>84</v>
      </c>
      <c r="C63" s="12" t="s">
        <v>155</v>
      </c>
      <c r="D63" s="12" t="s">
        <v>11</v>
      </c>
      <c r="E63" s="12"/>
      <c r="F63" s="12"/>
      <c r="G63" s="12"/>
      <c r="H63" s="12"/>
      <c r="I63" s="12"/>
      <c r="J63" s="12" t="s">
        <v>170</v>
      </c>
      <c r="K63" s="12" t="s">
        <v>171</v>
      </c>
      <c r="L63" s="12"/>
      <c r="M63" s="12"/>
      <c r="N63" s="12"/>
      <c r="O63" s="12"/>
      <c r="P63" s="12" t="s">
        <v>222</v>
      </c>
      <c r="Q63" s="12">
        <v>51</v>
      </c>
      <c r="R63" s="12" t="str">
        <f t="shared" si="17"/>
        <v>ВидеоСеть ИМХО</v>
      </c>
      <c r="S63" s="12" t="s">
        <v>223</v>
      </c>
      <c r="T63" s="12" t="s">
        <v>224</v>
      </c>
      <c r="U63" s="12" t="s">
        <v>174</v>
      </c>
      <c r="V63" s="12" t="s">
        <v>96</v>
      </c>
      <c r="W63" s="12" t="s">
        <v>97</v>
      </c>
      <c r="X63" s="12" t="s">
        <v>98</v>
      </c>
      <c r="Y63" s="12">
        <f t="shared" si="18"/>
        <v>0</v>
      </c>
      <c r="Z63" s="12" t="s">
        <v>104</v>
      </c>
      <c r="AA63" s="12" t="e">
        <f t="shared" si="19"/>
        <v>#DIV/0!</v>
      </c>
      <c r="AB63" s="12">
        <v>1130</v>
      </c>
      <c r="AC63" s="13">
        <v>750</v>
      </c>
      <c r="AD63" s="12">
        <v>1</v>
      </c>
      <c r="AE63" s="12">
        <v>0.25</v>
      </c>
      <c r="AF63" s="12">
        <f t="shared" si="20"/>
        <v>562.5</v>
      </c>
      <c r="AG63" s="13">
        <f t="shared" si="21"/>
        <v>635625</v>
      </c>
      <c r="AH63" s="13">
        <f t="shared" si="22"/>
        <v>762750</v>
      </c>
      <c r="AI63" s="12" t="e">
        <f t="shared" si="23"/>
        <v>#VALUE!</v>
      </c>
      <c r="AJ63" s="12">
        <v>4</v>
      </c>
      <c r="AK63" s="12" t="e">
        <f t="shared" si="24"/>
        <v>#VALUE!</v>
      </c>
      <c r="AL63" s="12" t="s">
        <v>100</v>
      </c>
      <c r="AM63" s="12">
        <f t="shared" si="25"/>
        <v>1130</v>
      </c>
      <c r="AN63" s="12" t="s">
        <v>101</v>
      </c>
      <c r="AO63" s="12" t="e">
        <f t="shared" si="26"/>
        <v>#VALUE!</v>
      </c>
      <c r="AP63" s="13" t="e">
        <f t="shared" si="27"/>
        <v>#VALUE!</v>
      </c>
      <c r="AQ63" s="13" t="e">
        <f t="shared" si="28"/>
        <v>#VALUE!</v>
      </c>
      <c r="AR63" s="13">
        <f t="shared" si="29"/>
        <v>562.5</v>
      </c>
      <c r="AS63" s="13" t="e">
        <f t="shared" si="30"/>
        <v>#VALUE!</v>
      </c>
      <c r="AT63" s="12" t="s">
        <v>102</v>
      </c>
      <c r="AU63" s="13" t="e">
        <f t="shared" si="31"/>
        <v>#VALUE!</v>
      </c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</row>
    <row r="64" spans="1:119" x14ac:dyDescent="0.25"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5"/>
      <c r="AD64" s="14"/>
      <c r="AE64" s="14" t="s">
        <v>225</v>
      </c>
      <c r="AF64" s="14" t="e">
        <f>SUMIF(AI13:AI63,"&gt;0",AG13:AG63)/AI64*1000</f>
        <v>#VALUE!</v>
      </c>
      <c r="AG64" s="15">
        <f>SUM(AG13:AG63)</f>
        <v>31103977.18267379</v>
      </c>
      <c r="AH64" s="15">
        <f>SUM(AH13:AH63)</f>
        <v>37324772.619208552</v>
      </c>
      <c r="AI64" s="14" t="e">
        <f>SUM(AI13:AI63)</f>
        <v>#VALUE!</v>
      </c>
      <c r="AJ64" s="14" t="e">
        <f>SUMIF(AK13:AK63,"&gt;0",AI13:AI63)/AK64</f>
        <v>#VALUE!</v>
      </c>
      <c r="AK64" s="14" t="e">
        <f>SUM(AK13:AK63)*0.8</f>
        <v>#VALUE!</v>
      </c>
      <c r="AL64" s="14" t="e">
        <f>SUMIF(AI13:AI63,"&gt;0",AM13:AM63)/AI64</f>
        <v>#VALUE!</v>
      </c>
      <c r="AM64" s="14">
        <f>SUM(AM13:AM63)</f>
        <v>6148518.4059246359</v>
      </c>
      <c r="AN64" s="14" t="e">
        <f>SUMIF(AI13:AI63,"&gt;0",AO13:AO63)/AI64</f>
        <v>#VALUE!</v>
      </c>
      <c r="AO64" s="14" t="e">
        <f>SUM(AO13:AO63)</f>
        <v>#VALUE!</v>
      </c>
      <c r="AP64" s="15" t="e">
        <f>SUMIF(AI13:AI63,"&gt;0",AG13:AG63)/AI64*1000</f>
        <v>#VALUE!</v>
      </c>
      <c r="AQ64" s="15" t="e">
        <f>SUMIF(AK13:AK63,"&gt;0",AG13:AG63)/AK64*1000</f>
        <v>#VALUE!</v>
      </c>
      <c r="AR64" s="15">
        <f>SUMIF(AM13:AM63,"&gt;0",AG13:AG63)/AM64</f>
        <v>5.0587759732006958</v>
      </c>
      <c r="AS64" s="15" t="e">
        <f>SUMIF(AO13:AO63,"&gt;0",AG13:AG63)/AO64</f>
        <v>#VALUE!</v>
      </c>
      <c r="AT64" s="14" t="e">
        <f>SUM(AM13:AT63)</f>
        <v>#VALUE!</v>
      </c>
      <c r="AU64" s="15" t="e">
        <f>SUMIF(AT13:AT63,"&gt;0",AG13:AG63)/AT64</f>
        <v>#VALUE!</v>
      </c>
      <c r="AV64" s="14" t="e">
        <f>SUMIF(AU13:AU63,"&gt;0",AG13:AG63)/AU64</f>
        <v>#VALUE!</v>
      </c>
    </row>
    <row r="65" spans="29:33" x14ac:dyDescent="0.25">
      <c r="AC65" s="16" t="s">
        <v>226</v>
      </c>
      <c r="AG65" s="13" t="e">
        <f>(AI64*2.5)*1.5/1000</f>
        <v>#VALUE!</v>
      </c>
    </row>
    <row r="66" spans="29:33" x14ac:dyDescent="0.25">
      <c r="AC66" s="16" t="s">
        <v>227</v>
      </c>
      <c r="AG66" s="13" t="e">
        <f>SUM(AG64:AG65)</f>
        <v>#VALUE!</v>
      </c>
    </row>
    <row r="67" spans="29:33" x14ac:dyDescent="0.25">
      <c r="AC67" s="16" t="s">
        <v>228</v>
      </c>
      <c r="AF67" t="s">
        <v>229</v>
      </c>
      <c r="AG67" s="13" t="e">
        <f>AG66*AF67</f>
        <v>#VALUE!</v>
      </c>
    </row>
    <row r="68" spans="29:33" x14ac:dyDescent="0.25">
      <c r="AC68" s="16" t="s">
        <v>230</v>
      </c>
      <c r="AF68" t="s">
        <v>231</v>
      </c>
      <c r="AG68" s="13" t="e">
        <f>((AG66)+AG67)*AF68</f>
        <v>#VALUE!</v>
      </c>
    </row>
    <row r="69" spans="29:33" x14ac:dyDescent="0.25">
      <c r="AC69" s="16" t="s">
        <v>232</v>
      </c>
      <c r="AG69" s="13" t="s">
        <v>233</v>
      </c>
    </row>
    <row r="70" spans="29:33" x14ac:dyDescent="0.25">
      <c r="AC70" s="16" t="s">
        <v>234</v>
      </c>
      <c r="AD70" s="17"/>
      <c r="AE70" s="17"/>
      <c r="AF70" s="17"/>
      <c r="AG70" s="13" t="e">
        <f>SUM(AG66:AG69)</f>
        <v>#VALUE!</v>
      </c>
    </row>
  </sheetData>
  <mergeCells count="52"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DK10:DO10"/>
    <mergeCell ref="DK11:DK12"/>
    <mergeCell ref="DL11:DL12"/>
    <mergeCell ref="DM11:DM12"/>
    <mergeCell ref="DN11:DN12"/>
    <mergeCell ref="DO11:DO12"/>
    <mergeCell ref="BU10:BY10"/>
    <mergeCell ref="BZ10:CD10"/>
    <mergeCell ref="CE10:CI10"/>
    <mergeCell ref="CJ10:CN10"/>
    <mergeCell ref="CO10:CS10"/>
  </mergeCells>
  <dataValidations count="2">
    <dataValidation type="list" allowBlank="1" showInputMessage="1" showErrorMessage="1" sqref="X13:X63">
      <formula1>"1000 показов, клики, пакет, просмотры, engagement, вовлечение, неделя, месяц, единица, единиц, день"</formula1>
    </dataValidation>
    <dataValidation type="list" allowBlank="1" showInputMessage="1" showErrorMessage="1" sqref="Z13:Z63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</dc:creator>
  <cp:lastModifiedBy>Лидия Давыдова</cp:lastModifiedBy>
  <dcterms:created xsi:type="dcterms:W3CDTF">2021-07-25T15:23:03Z</dcterms:created>
  <dcterms:modified xsi:type="dcterms:W3CDTF">2021-08-18T09:19:30Z</dcterms:modified>
</cp:coreProperties>
</file>