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140" windowWidth="19200" windowHeight="9930" tabRatio="600" firstSheet="0" activeTab="0" autoFilterDateGrouping="1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[$-419]d\ mmm;@"/>
    <numFmt numFmtId="165" formatCode="_-* #,##0.00\ _₽_-;\-* #,##0.00\ _₽_-;_-* &quot;-&quot;??\ _₽_-;_-@_-"/>
    <numFmt numFmtId="166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44">
    <xf numFmtId="0" fontId="0" fillId="0" borderId="0" pivotButton="0" quotePrefix="0" xfId="0"/>
    <xf numFmtId="0" fontId="2" fillId="4" borderId="5" applyAlignment="1" pivotButton="0" quotePrefix="0" xfId="1">
      <alignment horizontal="center" vertical="center" textRotation="90" wrapText="1"/>
    </xf>
    <xf numFmtId="16" fontId="2" fillId="4" borderId="5" applyAlignment="1" pivotButton="0" quotePrefix="0" xfId="1">
      <alignment horizontal="center" vertical="center" wrapText="1"/>
    </xf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/>
    </xf>
    <xf numFmtId="0" fontId="2" fillId="4" borderId="1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165" fontId="2" fillId="4" borderId="1" applyAlignment="1" pivotButton="0" quotePrefix="0" xfId="2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0" fontId="2" fillId="4" borderId="4" applyAlignment="1" pivotButton="0" quotePrefix="0" xfId="1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9" pivotButton="0" quotePrefix="0" xfId="0"/>
    <xf numFmtId="0" fontId="0" fillId="0" borderId="15" pivotButton="0" quotePrefix="0" xfId="0"/>
    <xf numFmtId="165" fontId="2" fillId="4" borderId="1" applyAlignment="1" pivotButton="0" quotePrefix="0" xfId="2">
      <alignment horizontal="center" vertical="center" wrapText="1"/>
    </xf>
    <xf numFmtId="0" fontId="2" fillId="4" borderId="16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2" pivotButton="0" quotePrefix="0" xfId="0"/>
    <xf numFmtId="0" fontId="0" fillId="0" borderId="11" pivotButton="0" quotePrefix="0" xfId="0"/>
    <xf numFmtId="0" fontId="0" fillId="0" borderId="19" pivotButton="0" quotePrefix="0" xfId="0"/>
    <xf numFmtId="0" fontId="0" fillId="0" borderId="13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7" pivotButton="0" quotePrefix="0" xfId="0"/>
    <xf numFmtId="0" fontId="0" fillId="0" borderId="22" pivotButton="0" quotePrefix="0" xfId="0"/>
    <xf numFmtId="166" fontId="0" fillId="0" borderId="22" pivotButton="0" quotePrefix="0" xfId="0"/>
    <xf numFmtId="0" fontId="7" fillId="7" borderId="0" pivotButton="0" quotePrefix="0" xfId="0"/>
    <xf numFmtId="166" fontId="7" fillId="7" borderId="0" pivotButton="0" quotePrefix="0" xfId="0"/>
    <xf numFmtId="0" fontId="0" fillId="0" borderId="24" pivotButton="0" quotePrefix="0" xfId="0"/>
    <xf numFmtId="0" fontId="0" fillId="0" borderId="23" pivotButton="0" quotePrefix="0" xfId="0"/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A70"/>
  <sheetViews>
    <sheetView tabSelected="1" topLeftCell="CF10" zoomScale="70" zoomScaleNormal="70" workbookViewId="0">
      <selection activeCell="DD29" sqref="DD29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6.42578125" customWidth="1" min="17" max="17"/>
    <col width="14.7109375" customWidth="1" min="18" max="18"/>
    <col width="17.42578125" customWidth="1" min="19" max="19"/>
    <col width="37.7109375" customWidth="1" min="20" max="20"/>
    <col width="28.140625" customWidth="1" min="21" max="21"/>
    <col width="23" customWidth="1" min="22" max="22"/>
    <col width="16.85546875" customWidth="1" min="23" max="23"/>
    <col width="17.140625" customWidth="1" min="24" max="24"/>
    <col width="6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0"/>
    <col width="11.5703125" customWidth="1" min="31" max="31"/>
    <col width="18.28515625" customWidth="1" min="32" max="32"/>
    <col width="17.7109375" customWidth="1" min="33" max="33"/>
    <col width="19.140625" customWidth="1" min="34" max="34"/>
    <col width="13.28515625" customWidth="1" min="35" max="35"/>
    <col width="10.5703125" customWidth="1" min="36" max="36"/>
    <col width="13.42578125" customWidth="1" min="37" max="37"/>
    <col width="11" customWidth="1" min="38" max="38"/>
    <col width="12.85546875" customWidth="1" min="39" max="39"/>
    <col width="12.140625" customWidth="1" min="41" max="41"/>
    <col width="11.28515625" customWidth="1" min="42" max="42"/>
    <col width="10.5703125" customWidth="1" min="43" max="43"/>
    <col width="13.42578125" customWidth="1" min="44" max="44"/>
    <col width="13.5703125" customWidth="1" min="45" max="45"/>
    <col width="12.28515625" customWidth="1" min="46" max="46"/>
    <col width="13.42578125" customWidth="1" min="47" max="47"/>
    <col width="12.28515625" customWidth="1" min="48" max="48"/>
    <col width="10.7109375" bestFit="1" customWidth="1" min="49" max="49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rick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>
        <is>
          <t>2</t>
        </is>
      </c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</row>
    <row r="10" ht="21" customHeight="1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4" t="inlineStr">
        <is>
          <t>#</t>
        </is>
      </c>
      <c r="R10" s="14" t="inlineStr">
        <is>
          <t>Селлер</t>
        </is>
      </c>
      <c r="S10" s="14" t="inlineStr">
        <is>
          <t>Сайт</t>
        </is>
      </c>
      <c r="T10" s="14" t="inlineStr">
        <is>
          <t>Место размещения на сайте и таргетинги</t>
        </is>
      </c>
      <c r="U10" s="14" t="inlineStr">
        <is>
          <t>Размер (в пикселях) / Формат</t>
        </is>
      </c>
      <c r="V10" s="14" t="inlineStr">
        <is>
          <t>Длительность видео</t>
        </is>
      </c>
      <c r="W10" s="14" t="inlineStr">
        <is>
          <t>Тип размещения</t>
        </is>
      </c>
      <c r="X10" s="14" t="inlineStr">
        <is>
          <t>Единица покупки</t>
        </is>
      </c>
      <c r="Y10" s="12" t="inlineStr">
        <is>
          <t>Период размещения</t>
        </is>
      </c>
      <c r="Z10" s="25" t="n"/>
      <c r="AA10" s="12" t="inlineStr">
        <is>
          <t xml:space="preserve">Количество единиц за период </t>
        </is>
      </c>
      <c r="AB10" s="12" t="inlineStr">
        <is>
          <t xml:space="preserve">Общее количество единиц </t>
        </is>
      </c>
      <c r="AC10" s="12" t="inlineStr">
        <is>
          <t>Цена 
(за единицу покупки), руб.</t>
        </is>
      </c>
      <c r="AD10" s="12" t="inlineStr">
        <is>
          <t>Наценки / Доп. Скидки</t>
        </is>
      </c>
      <c r="AE10" s="12" t="inlineStr">
        <is>
          <t>Скидка, %</t>
        </is>
      </c>
      <c r="AF10" s="12" t="inlineStr">
        <is>
          <t>CPM с учетом скидки</t>
        </is>
      </c>
      <c r="AG10" s="12" t="inlineStr">
        <is>
          <t>Стоимость размещения после скидки, руб.</t>
        </is>
      </c>
      <c r="AH10" s="12" t="inlineStr">
        <is>
          <t>Стоимость размещения после скидки, с НДС, руб.</t>
        </is>
      </c>
      <c r="AI10" s="16" t="inlineStr">
        <is>
          <t>Прогноз результатов</t>
        </is>
      </c>
      <c r="AJ10" s="26" t="n"/>
      <c r="AK10" s="26" t="n"/>
      <c r="AL10" s="26" t="n"/>
      <c r="AM10" s="26" t="n"/>
      <c r="AN10" s="26" t="n"/>
      <c r="AO10" s="26" t="n"/>
      <c r="AP10" s="26" t="n"/>
      <c r="AQ10" s="26" t="n"/>
      <c r="AR10" s="26" t="n"/>
      <c r="AS10" s="26" t="n"/>
      <c r="AT10" s="26" t="n"/>
      <c r="AU10" s="27" t="n"/>
      <c r="AV10" s="28" t="inlineStr">
        <is>
          <t>Апрель</t>
        </is>
      </c>
      <c r="AW10" s="26" t="n"/>
      <c r="AX10" s="26" t="n"/>
      <c r="AY10" s="26" t="n"/>
      <c r="AZ10" s="27" t="n"/>
      <c r="BA10" s="17" t="inlineStr">
        <is>
          <t>Май</t>
        </is>
      </c>
      <c r="BB10" s="26" t="n"/>
      <c r="BC10" s="26" t="n"/>
      <c r="BD10" s="26" t="n"/>
      <c r="BE10" s="26" t="n"/>
      <c r="BF10" s="27" t="n"/>
      <c r="BG10" s="17" t="inlineStr">
        <is>
          <t>Июнь</t>
        </is>
      </c>
      <c r="BH10" s="26" t="n"/>
      <c r="BI10" s="26" t="n"/>
      <c r="BJ10" s="26" t="n"/>
      <c r="BK10" s="27" t="n"/>
      <c r="BL10" s="17" t="inlineStr">
        <is>
          <t>Июль</t>
        </is>
      </c>
      <c r="BM10" s="26" t="n"/>
      <c r="BN10" s="26" t="n"/>
      <c r="BO10" s="26" t="n"/>
      <c r="BP10" s="27" t="n"/>
      <c r="BQ10" s="17" t="inlineStr">
        <is>
          <t>Август</t>
        </is>
      </c>
      <c r="BR10" s="26" t="n"/>
      <c r="BS10" s="26" t="n"/>
      <c r="BT10" s="26" t="n"/>
      <c r="BU10" s="26" t="n"/>
      <c r="BV10" s="27" t="n"/>
      <c r="BW10" s="17" t="inlineStr">
        <is>
          <t>Сентябрь</t>
        </is>
      </c>
      <c r="BX10" s="26" t="n"/>
      <c r="BY10" s="26" t="n"/>
      <c r="BZ10" s="26" t="n"/>
      <c r="CA10" s="27" t="n"/>
      <c r="CB10" s="29" t="inlineStr">
        <is>
          <t>Октябрь</t>
        </is>
      </c>
      <c r="CC10" s="26" t="n"/>
      <c r="CD10" s="26" t="n"/>
      <c r="CE10" s="26" t="n"/>
      <c r="CF10" s="30" t="n"/>
      <c r="CG10" s="17" t="inlineStr">
        <is>
          <t>Ноябрь</t>
        </is>
      </c>
      <c r="CH10" s="26" t="n"/>
      <c r="CI10" s="26" t="n"/>
      <c r="CJ10" s="26" t="n"/>
      <c r="CK10" s="27" t="n"/>
      <c r="CL10" s="17" t="inlineStr">
        <is>
          <t>Декабрь</t>
        </is>
      </c>
      <c r="CM10" s="26" t="n"/>
      <c r="CN10" s="26" t="n"/>
      <c r="CO10" s="27" t="n"/>
      <c r="CP10" s="29" t="inlineStr">
        <is>
          <t>Бюджет без учена НДС и АК</t>
        </is>
      </c>
      <c r="CQ10" s="26" t="n"/>
      <c r="CR10" s="26" t="n"/>
      <c r="CS10" s="26" t="n"/>
      <c r="CT10" s="30" t="n"/>
      <c r="CU10" s="17" t="inlineStr">
        <is>
          <t>Дата старта</t>
        </is>
      </c>
      <c r="CV10" s="17" t="inlineStr">
        <is>
          <t>Дата предоставления материалов</t>
        </is>
      </c>
      <c r="CW10" s="20" t="inlineStr">
        <is>
          <t>Прогноз результатов постклика</t>
        </is>
      </c>
      <c r="CX10" s="26" t="n"/>
      <c r="CY10" s="26" t="n"/>
      <c r="CZ10" s="26" t="n"/>
      <c r="DA10" s="26" t="n"/>
    </row>
    <row r="11" ht="43.5" customHeight="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1" t="n"/>
      <c r="R11" s="31" t="n"/>
      <c r="S11" s="31" t="n"/>
      <c r="T11" s="31" t="n"/>
      <c r="U11" s="31" t="n"/>
      <c r="V11" s="31" t="n"/>
      <c r="W11" s="31" t="n"/>
      <c r="X11" s="31" t="n"/>
      <c r="Y11" s="32" t="n"/>
      <c r="Z11" s="33" t="n"/>
      <c r="AA11" s="31" t="n"/>
      <c r="AB11" s="31" t="n"/>
      <c r="AC11" s="31" t="n"/>
      <c r="AD11" s="31" t="n"/>
      <c r="AE11" s="31" t="n"/>
      <c r="AF11" s="31" t="n"/>
      <c r="AG11" s="31" t="n"/>
      <c r="AH11" s="31" t="n"/>
      <c r="AI11" s="12" t="inlineStr">
        <is>
          <t>Количество показов</t>
        </is>
      </c>
      <c r="AJ11" s="12" t="inlineStr">
        <is>
          <t>Частота</t>
        </is>
      </c>
      <c r="AK11" s="12" t="inlineStr">
        <is>
          <t>Охват технический</t>
        </is>
      </c>
      <c r="AL11" s="12" t="inlineStr">
        <is>
          <t>VTR,%</t>
        </is>
      </c>
      <c r="AM11" s="12" t="inlineStr">
        <is>
          <t>Количество просмотров</t>
        </is>
      </c>
      <c r="AN11" s="12" t="inlineStr">
        <is>
          <t>CTR%</t>
        </is>
      </c>
      <c r="AO11" s="12" t="inlineStr">
        <is>
          <t>Количество кликов</t>
        </is>
      </c>
      <c r="AP11" s="12" t="inlineStr">
        <is>
          <t>CPM, руб.</t>
        </is>
      </c>
      <c r="AQ11" s="12" t="inlineStr">
        <is>
          <t>CPT, руб.</t>
        </is>
      </c>
      <c r="AR11" s="12" t="inlineStr">
        <is>
          <t>Стоимость за просмотр</t>
        </is>
      </c>
      <c r="AS11" s="12" t="inlineStr">
        <is>
          <t>Стоимость за клик, руб.</t>
        </is>
      </c>
      <c r="AT11" s="12" t="inlineStr">
        <is>
          <t>Количество лидов</t>
        </is>
      </c>
      <c r="AU11" s="12" t="inlineStr">
        <is>
          <t>Стоимость за лид, руб.</t>
        </is>
      </c>
      <c r="AV11" s="11">
        <f>AU12+1</f>
        <v/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BE12+1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" t="inlineStr">
        <is>
          <t>Апрель</t>
        </is>
      </c>
      <c r="CQ11" s="1">
        <f>BA10</f>
        <v/>
      </c>
      <c r="CR11" s="1">
        <f>BG10</f>
        <v/>
      </c>
      <c r="CS11" s="1">
        <f>BL10</f>
        <v/>
      </c>
      <c r="CT11" s="1">
        <f>BQ10</f>
        <v/>
      </c>
      <c r="CU11" s="31" t="n"/>
      <c r="CV11" s="31" t="n"/>
      <c r="CW11" s="23" t="inlineStr">
        <is>
          <t>% прохождения из кликов в визиты</t>
        </is>
      </c>
      <c r="CX11" s="23" t="inlineStr">
        <is>
          <t>Визиты</t>
        </is>
      </c>
      <c r="CY11" s="23" t="inlineStr">
        <is>
          <t>Показатель отказов</t>
        </is>
      </c>
      <c r="CZ11" s="23" t="inlineStr">
        <is>
          <t>Средняя глубина</t>
        </is>
      </c>
      <c r="DA11" s="23" t="inlineStr">
        <is>
          <t>Среднее время сессии</t>
        </is>
      </c>
    </row>
    <row r="12" ht="36" customHeight="1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4" t="n"/>
      <c r="R12" s="34" t="n"/>
      <c r="S12" s="34" t="n"/>
      <c r="T12" s="34" t="n"/>
      <c r="U12" s="34" t="n"/>
      <c r="V12" s="34" t="n"/>
      <c r="W12" s="34" t="n"/>
      <c r="X12" s="34" t="n"/>
      <c r="Y12" s="35" t="n"/>
      <c r="Z12" s="36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n"/>
      <c r="AM12" s="34" t="n"/>
      <c r="AN12" s="34" t="n"/>
      <c r="AO12" s="34" t="n"/>
      <c r="AP12" s="34" t="n"/>
      <c r="AQ12" s="34" t="n"/>
      <c r="AR12" s="34" t="n"/>
      <c r="AS12" s="34" t="n"/>
      <c r="AT12" s="34" t="n"/>
      <c r="AU12" s="34" t="n"/>
      <c r="AV12" s="10" t="n">
        <v>44290</v>
      </c>
      <c r="AW12" s="10">
        <f>AW11+6</f>
        <v/>
      </c>
      <c r="AX12" s="10">
        <f>AX11+6</f>
        <v/>
      </c>
      <c r="AY12" s="10">
        <f>AY11+6</f>
        <v/>
      </c>
      <c r="AZ12" s="10" t="n">
        <v>44316</v>
      </c>
      <c r="BA12" s="10" t="n">
        <v>44318</v>
      </c>
      <c r="BB12" s="10">
        <f>BB11+6</f>
        <v/>
      </c>
      <c r="BC12" s="10">
        <f>BC11+6</f>
        <v/>
      </c>
      <c r="BD12" s="10">
        <f>BD11+6</f>
        <v/>
      </c>
      <c r="BE12" s="10">
        <f>BE11+6</f>
        <v/>
      </c>
      <c r="BF12" s="10" t="n">
        <v>44347</v>
      </c>
      <c r="BG12" s="10" t="n">
        <v>44353</v>
      </c>
      <c r="BH12" s="10">
        <f>BH11+6</f>
        <v/>
      </c>
      <c r="BI12" s="10">
        <f>BI11+6</f>
        <v/>
      </c>
      <c r="BJ12" s="10">
        <f>BJ11+6</f>
        <v/>
      </c>
      <c r="BK12" s="10" t="n">
        <v>44377</v>
      </c>
      <c r="BL12" s="10" t="n">
        <v>44381</v>
      </c>
      <c r="BM12" s="10">
        <f>BM11+6</f>
        <v/>
      </c>
      <c r="BN12" s="10">
        <f>BN11+6</f>
        <v/>
      </c>
      <c r="BO12" s="10">
        <f>BO11+6</f>
        <v/>
      </c>
      <c r="BP12" s="10" t="n">
        <v>44408</v>
      </c>
      <c r="BQ12" s="10" t="n">
        <v>44409</v>
      </c>
      <c r="BR12" s="10">
        <f>BR11+6</f>
        <v/>
      </c>
      <c r="BS12" s="10">
        <f>BS11+6</f>
        <v/>
      </c>
      <c r="BT12" s="10">
        <f>BT11+6</f>
        <v/>
      </c>
      <c r="BU12" s="10">
        <f>BU11+6</f>
        <v/>
      </c>
      <c r="BV12" s="10" t="n">
        <v>44439</v>
      </c>
      <c r="BW12" s="10" t="n">
        <v>44444</v>
      </c>
      <c r="BX12" s="10">
        <f>BX11+6</f>
        <v/>
      </c>
      <c r="BY12" s="10">
        <f>BY11+6</f>
        <v/>
      </c>
      <c r="BZ12" s="10">
        <f>BZ11+6</f>
        <v/>
      </c>
      <c r="CA12" s="10" t="n">
        <v>44469</v>
      </c>
      <c r="CB12" s="10" t="n">
        <v>44472</v>
      </c>
      <c r="CC12" s="10">
        <f>CC11+6</f>
        <v/>
      </c>
      <c r="CD12" s="10">
        <f>CD11+6</f>
        <v/>
      </c>
      <c r="CE12" s="10">
        <f>CE11+6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CI11+6</f>
        <v/>
      </c>
      <c r="CJ12" s="10">
        <f>CJ11+6</f>
        <v/>
      </c>
      <c r="CK12" s="10" t="n">
        <v>44530</v>
      </c>
      <c r="CL12" s="10" t="n">
        <v>44535</v>
      </c>
      <c r="CM12" s="10">
        <f>CM11+6</f>
        <v/>
      </c>
      <c r="CN12" s="10">
        <f>CN11+6</f>
        <v/>
      </c>
      <c r="CO12" s="10">
        <f>CO11+6</f>
        <v/>
      </c>
      <c r="CP12" s="2" t="inlineStr">
        <is>
          <t>01.04-30.04</t>
        </is>
      </c>
      <c r="CQ12" s="2" t="inlineStr">
        <is>
          <t>10.05-31.05</t>
        </is>
      </c>
      <c r="CR12" s="2" t="inlineStr">
        <is>
          <t>01.06-30.06</t>
        </is>
      </c>
      <c r="CS12" s="2" t="inlineStr">
        <is>
          <t>01.07-31.07</t>
        </is>
      </c>
      <c r="CT12" s="2" t="inlineStr">
        <is>
          <t>01.08-31.08</t>
        </is>
      </c>
      <c r="CU12" s="34" t="n"/>
      <c r="CV12" s="34" t="n"/>
      <c r="CW12" s="37" t="n"/>
      <c r="CX12" s="37" t="n"/>
      <c r="CY12" s="37" t="n"/>
      <c r="CZ12" s="37" t="n"/>
      <c r="DA12" s="37" t="n"/>
    </row>
    <row r="13">
      <c r="A13" s="38" t="inlineStr">
        <is>
          <t>Все</t>
        </is>
      </c>
      <c r="B13" s="38" t="inlineStr">
        <is>
          <t>Все</t>
        </is>
      </c>
      <c r="C13" s="38" t="inlineStr">
        <is>
          <t>Видеохостинг</t>
        </is>
      </c>
      <c r="D13" s="38" t="inlineStr">
        <is>
          <t>охват</t>
        </is>
      </c>
      <c r="E13" s="38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38" t="inlineStr">
        <is>
          <t>да</t>
        </is>
      </c>
      <c r="G13" s="38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3" s="38" t="n">
        <v/>
      </c>
      <c r="I13" s="38" t="n">
        <v/>
      </c>
      <c r="J13" s="38" t="inlineStr">
        <is>
          <t>https://support.google.com/google-ads/answer/2375464?hl=ru</t>
        </is>
      </c>
      <c r="K13" s="38" t="inlineStr">
        <is>
          <t>отдел performance</t>
        </is>
      </c>
      <c r="L13" s="38" t="inlineStr">
        <is>
          <t>Brand Lift 
5000 долл. США (~400т.р.) в неделю (1 вопрос)
https://support.google.com/google-ads/answer/9049373?hl=ru</t>
        </is>
      </c>
      <c r="M13" s="38" t="inlineStr">
        <is>
          <t>нет</t>
        </is>
      </c>
      <c r="N13" s="38" t="inlineStr">
        <is>
          <t>нет</t>
        </is>
      </c>
      <c r="O13" s="38" t="n">
        <v/>
      </c>
      <c r="P13" s="38" t="n">
        <v/>
      </c>
      <c r="Q13" s="38" t="n">
        <v>1</v>
      </c>
      <c r="R13" s="38">
        <f>S13</f>
        <v/>
      </c>
      <c r="S13" s="38" t="inlineStr">
        <is>
          <t>YouTube+GDN</t>
        </is>
      </c>
      <c r="T13" s="38" t="inlineStr">
        <is>
          <t>ГЕО РФ, см. закладку "STA Таргетинги"</t>
        </is>
      </c>
      <c r="U13" s="38" t="inlineStr">
        <is>
          <t>Видео
In-stream (30 секунд)</t>
        </is>
      </c>
      <c r="V13" s="38" t="inlineStr">
        <is>
          <t>бриф 7ю1</t>
        </is>
      </c>
      <c r="W13" s="38" t="inlineStr">
        <is>
          <t>Динамика</t>
        </is>
      </c>
      <c r="X13" s="38" t="inlineStr">
        <is>
          <t>1000 показов</t>
        </is>
      </c>
      <c r="Y13" s="38">
        <f>COUNT(BF13:CK13)</f>
        <v/>
      </c>
      <c r="Z13" s="38" t="inlineStr">
        <is>
          <t>месяц</t>
        </is>
      </c>
      <c r="AA13" s="38">
        <f>AB13/Y13</f>
        <v/>
      </c>
      <c r="AB13" s="38" t="n">
        <v>3313399.776744186</v>
      </c>
      <c r="AC13" s="39" t="n">
        <v>0.5375</v>
      </c>
      <c r="AD13" s="38" t="n">
        <v>1</v>
      </c>
      <c r="AE13" s="38" t="inlineStr">
        <is>
          <t>1-3</t>
        </is>
      </c>
      <c r="AF13" s="38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39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39">
        <f>AG13*1.2</f>
        <v/>
      </c>
      <c r="AI13" s="38">
        <f>AM13/AL13</f>
        <v/>
      </c>
      <c r="AJ13" s="38" t="n">
        <v>2</v>
      </c>
      <c r="AK13" s="38">
        <f>AI13/AJ13</f>
        <v/>
      </c>
      <c r="AL13" s="38" t="inlineStr">
        <is>
          <t>ОТЧЕТ VTR</t>
        </is>
      </c>
      <c r="AM13" s="38">
        <f>AB13</f>
        <v/>
      </c>
      <c r="AN13" s="38" t="inlineStr">
        <is>
          <t>CTR</t>
        </is>
      </c>
      <c r="AO13" s="38">
        <f>AI13*AN13</f>
        <v/>
      </c>
      <c r="AP13" s="39">
        <f>AG13/AI13*1000</f>
        <v/>
      </c>
      <c r="AQ13" s="39">
        <f>AG13/AK13*1000</f>
        <v/>
      </c>
      <c r="AR13" s="39">
        <f>AG13/AM13</f>
        <v/>
      </c>
      <c r="AS13" s="39">
        <f>AG13/AO13</f>
        <v/>
      </c>
      <c r="AT13" s="38" t="inlineStr">
        <is>
          <t>отчеты кол лид</t>
        </is>
      </c>
      <c r="AU13" s="39">
        <f>AG13/AT13</f>
        <v/>
      </c>
      <c r="AV13" s="38" t="n"/>
      <c r="AW13" s="38" t="n"/>
      <c r="AX13" s="38" t="n"/>
      <c r="AY13" s="38" t="n"/>
      <c r="AZ13" s="38" t="n"/>
      <c r="BA13" s="38" t="n"/>
      <c r="BB13" s="38" t="n"/>
      <c r="BC13" s="38" t="n"/>
      <c r="BD13" s="38" t="n"/>
      <c r="BE13" s="38" t="n"/>
      <c r="BF13" s="38" t="n"/>
      <c r="BG13" s="38" t="n"/>
      <c r="BH13" s="38" t="n"/>
      <c r="BI13" s="38" t="n"/>
      <c r="BJ13" s="38" t="n"/>
      <c r="BK13" s="38" t="n"/>
      <c r="BL13" s="38" t="n"/>
      <c r="BM13" s="38" t="n"/>
      <c r="BN13" s="38" t="n"/>
      <c r="BO13" s="38" t="n"/>
      <c r="BP13" s="38" t="n"/>
      <c r="BQ13" s="38" t="n"/>
      <c r="BR13" s="38" t="n"/>
      <c r="BS13" s="38" t="n"/>
      <c r="BT13" s="38" t="n"/>
      <c r="BU13" s="38" t="n"/>
      <c r="BV13" s="38" t="n"/>
      <c r="BW13" s="38" t="n"/>
      <c r="BX13" s="38" t="n"/>
      <c r="BY13" s="38" t="n"/>
      <c r="BZ13" s="38" t="n"/>
      <c r="CA13" s="38" t="n"/>
      <c r="CB13" s="38" t="n"/>
      <c r="CC13" s="38" t="n"/>
      <c r="CD13" s="38" t="n"/>
      <c r="CE13" s="38" t="n"/>
      <c r="CF13" s="38" t="n"/>
      <c r="CG13" s="38" t="n"/>
      <c r="CH13" s="38" t="n"/>
      <c r="CI13" s="38" t="n"/>
      <c r="CJ13" s="38" t="n"/>
      <c r="CK13" s="38" t="n"/>
      <c r="CL13" s="38" t="n"/>
      <c r="CM13" s="38" t="n"/>
      <c r="CN13" s="38" t="n"/>
      <c r="CO13" s="38" t="n"/>
      <c r="CP13" s="38" t="n"/>
      <c r="CQ13" s="38" t="n"/>
      <c r="CR13" s="38" t="n"/>
      <c r="CS13" s="38" t="n"/>
      <c r="CT13" s="38" t="n"/>
      <c r="CU13" s="38" t="n"/>
      <c r="CV13" s="38" t="n"/>
      <c r="CW13" s="38" t="n"/>
      <c r="CX13" s="38" t="n"/>
      <c r="CY13" s="38" t="n"/>
      <c r="CZ13" s="38" t="n"/>
      <c r="DA13" s="38" t="n"/>
    </row>
    <row r="14">
      <c r="A14" s="38" t="inlineStr">
        <is>
          <t>Все</t>
        </is>
      </c>
      <c r="B14" s="38" t="inlineStr">
        <is>
          <t>Все</t>
        </is>
      </c>
      <c r="C14" s="38" t="inlineStr">
        <is>
          <t>Видеохостинг</t>
        </is>
      </c>
      <c r="D14" s="38" t="inlineStr">
        <is>
          <t>охват</t>
        </is>
      </c>
      <c r="E14" s="38" t="n">
        <v/>
      </c>
      <c r="F14" s="38" t="inlineStr">
        <is>
          <t>да</t>
        </is>
      </c>
      <c r="G14" s="38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4" s="38" t="n">
        <v/>
      </c>
      <c r="I14" s="38" t="n">
        <v/>
      </c>
      <c r="J14" s="38" t="inlineStr">
        <is>
          <t>https://support.google.com/google-ads/answer/2375464?hl=ru</t>
        </is>
      </c>
      <c r="K14" s="38" t="inlineStr">
        <is>
          <t>отдел performance</t>
        </is>
      </c>
      <c r="L14" s="38" t="inlineStr">
        <is>
          <t>Brand Lift 
5000 долл. США (~400т.р.) в неделю (1 вопрос)
https://support.google.com/google-ads/answer/9049373?hl=ru</t>
        </is>
      </c>
      <c r="M14" s="38" t="inlineStr">
        <is>
          <t>нет</t>
        </is>
      </c>
      <c r="N14" s="38" t="inlineStr">
        <is>
          <t>нет</t>
        </is>
      </c>
      <c r="O14" s="38" t="n">
        <v/>
      </c>
      <c r="P14" s="38" t="n">
        <v/>
      </c>
      <c r="Q14" s="38" t="n">
        <v>2</v>
      </c>
      <c r="R14" s="38">
        <f>S14</f>
        <v/>
      </c>
      <c r="S14" s="38" t="inlineStr">
        <is>
          <t>YouTube+GDN</t>
        </is>
      </c>
      <c r="T14" s="38" t="inlineStr">
        <is>
          <t>ГЕО РФ, см. закладку "STA Таргетинги"</t>
        </is>
      </c>
      <c r="U14" s="38" t="inlineStr">
        <is>
          <t>Видео
TrueView Unskippable, 20 секунд</t>
        </is>
      </c>
      <c r="V14" s="38" t="inlineStr">
        <is>
          <t>бриф 7ю1</t>
        </is>
      </c>
      <c r="W14" s="38" t="inlineStr">
        <is>
          <t>Динамика</t>
        </is>
      </c>
      <c r="X14" s="38" t="inlineStr">
        <is>
          <t>1000 показов</t>
        </is>
      </c>
      <c r="Y14" s="38">
        <f>COUNT(BF14:CK14)</f>
        <v/>
      </c>
      <c r="Z14" s="38" t="inlineStr">
        <is>
          <t>месяц</t>
        </is>
      </c>
      <c r="AA14" s="38">
        <f>AB14/Y14</f>
        <v/>
      </c>
      <c r="AB14" s="38" t="n">
        <v>18809.09786880694</v>
      </c>
      <c r="AC14" s="39" t="n">
        <v>139.75</v>
      </c>
      <c r="AD14" s="38" t="n">
        <v>1</v>
      </c>
      <c r="AE14" s="38" t="inlineStr">
        <is>
          <t>1-3</t>
        </is>
      </c>
      <c r="AF14" s="38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39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39">
        <f>AG14*1.2</f>
        <v/>
      </c>
      <c r="AI14" s="38">
        <f>AM14/AL14</f>
        <v/>
      </c>
      <c r="AJ14" s="38" t="n">
        <v>2</v>
      </c>
      <c r="AK14" s="38">
        <f>AI14/AJ14</f>
        <v/>
      </c>
      <c r="AL14" s="38" t="inlineStr">
        <is>
          <t>ОТЧЕТ VTR</t>
        </is>
      </c>
      <c r="AM14" s="38">
        <f>AB14</f>
        <v/>
      </c>
      <c r="AN14" s="38" t="inlineStr">
        <is>
          <t>CTR</t>
        </is>
      </c>
      <c r="AO14" s="38">
        <f>AI14*AN14</f>
        <v/>
      </c>
      <c r="AP14" s="39">
        <f>AG14/AI14*1000</f>
        <v/>
      </c>
      <c r="AQ14" s="39">
        <f>AG14/AK14*1000</f>
        <v/>
      </c>
      <c r="AR14" s="39">
        <f>AG14/AM14</f>
        <v/>
      </c>
      <c r="AS14" s="39">
        <f>AG14/AO14</f>
        <v/>
      </c>
      <c r="AT14" s="38" t="inlineStr">
        <is>
          <t>отчеты кол лид</t>
        </is>
      </c>
      <c r="AU14" s="39">
        <f>AG14/AT14</f>
        <v/>
      </c>
      <c r="AV14" s="38" t="n"/>
      <c r="AW14" s="38" t="n"/>
      <c r="AX14" s="38" t="n"/>
      <c r="AY14" s="38" t="n"/>
      <c r="AZ14" s="38" t="n"/>
      <c r="BA14" s="38" t="n"/>
      <c r="BB14" s="38" t="n"/>
      <c r="BC14" s="38" t="n"/>
      <c r="BD14" s="38" t="n"/>
      <c r="BE14" s="38" t="n"/>
      <c r="BF14" s="38" t="n"/>
      <c r="BG14" s="38" t="n"/>
      <c r="BH14" s="38" t="n"/>
      <c r="BI14" s="38" t="n"/>
      <c r="BJ14" s="38" t="n"/>
      <c r="BK14" s="38" t="n"/>
      <c r="BL14" s="38" t="n"/>
      <c r="BM14" s="38" t="n"/>
      <c r="BN14" s="38" t="n"/>
      <c r="BO14" s="38" t="n"/>
      <c r="BP14" s="38" t="n"/>
      <c r="BQ14" s="38" t="n"/>
      <c r="BR14" s="38" t="n"/>
      <c r="BS14" s="38" t="n"/>
      <c r="BT14" s="38" t="n"/>
      <c r="BU14" s="38" t="n"/>
      <c r="BV14" s="38" t="n"/>
      <c r="BW14" s="38" t="n"/>
      <c r="BX14" s="38" t="n"/>
      <c r="BY14" s="38" t="n"/>
      <c r="BZ14" s="38" t="n"/>
      <c r="CA14" s="38" t="n"/>
      <c r="CB14" s="38" t="n"/>
      <c r="CC14" s="38" t="n"/>
      <c r="CD14" s="38" t="n"/>
      <c r="CE14" s="38" t="n"/>
      <c r="CF14" s="38" t="n"/>
      <c r="CG14" s="38" t="n"/>
      <c r="CH14" s="38" t="n"/>
      <c r="CI14" s="38" t="n"/>
      <c r="CJ14" s="38" t="n"/>
      <c r="CK14" s="38" t="n"/>
      <c r="CL14" s="38" t="n"/>
      <c r="CM14" s="38" t="n"/>
      <c r="CN14" s="38" t="n"/>
      <c r="CO14" s="38" t="n"/>
      <c r="CP14" s="38" t="n"/>
      <c r="CQ14" s="38" t="n"/>
      <c r="CR14" s="38" t="n"/>
      <c r="CS14" s="38" t="n"/>
      <c r="CT14" s="38" t="n"/>
      <c r="CU14" s="38" t="n"/>
      <c r="CV14" s="38" t="n"/>
      <c r="CW14" s="38" t="n"/>
      <c r="CX14" s="38" t="n"/>
      <c r="CY14" s="38" t="n"/>
      <c r="CZ14" s="38" t="n"/>
      <c r="DA14" s="38" t="n"/>
    </row>
    <row r="15">
      <c r="A15" s="38" t="inlineStr">
        <is>
          <t>Все</t>
        </is>
      </c>
      <c r="B15" s="38" t="inlineStr">
        <is>
          <t>Все</t>
        </is>
      </c>
      <c r="C15" s="38" t="inlineStr">
        <is>
          <t>Видеохостинг</t>
        </is>
      </c>
      <c r="D15" s="38" t="inlineStr">
        <is>
          <t>охват</t>
        </is>
      </c>
      <c r="E15" s="38" t="n">
        <v/>
      </c>
      <c r="F15" s="38" t="inlineStr">
        <is>
          <t>да</t>
        </is>
      </c>
      <c r="G15" s="38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5" s="38" t="n">
        <v/>
      </c>
      <c r="I15" s="38" t="inlineStr">
        <is>
          <t>целевое касание будет не долгим и не качественным
Только на YT, без GDN</t>
        </is>
      </c>
      <c r="J15" s="38" t="inlineStr">
        <is>
          <t>https://support.google.com/google-ads/answer/2375464?hl=ru</t>
        </is>
      </c>
      <c r="K15" s="38" t="inlineStr">
        <is>
          <t>отдел performance</t>
        </is>
      </c>
      <c r="L15" s="38" t="inlineStr">
        <is>
          <t>Brand Lift 
5000 долл. США (~400т.р.) в неделю (1 вопрос)
https://support.google.com/google-ads/answer/9049373?hl=ru</t>
        </is>
      </c>
      <c r="M15" s="38" t="inlineStr">
        <is>
          <t>нет</t>
        </is>
      </c>
      <c r="N15" s="38" t="inlineStr">
        <is>
          <t>нет</t>
        </is>
      </c>
      <c r="O15" s="38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5" s="38" t="n">
        <v/>
      </c>
      <c r="Q15" s="38" t="n">
        <v>3</v>
      </c>
      <c r="R15" s="38">
        <f>S15</f>
        <v/>
      </c>
      <c r="S15" s="38" t="inlineStr">
        <is>
          <t>YouTube</t>
        </is>
      </c>
      <c r="T15" s="38" t="inlineStr">
        <is>
          <t>ГЕО РФ, см. закладку "STA Таргетинги"</t>
        </is>
      </c>
      <c r="U15" s="38" t="inlineStr">
        <is>
          <t>Видео
TrueView Discovery</t>
        </is>
      </c>
      <c r="V15" s="38" t="inlineStr">
        <is>
          <t>бриф 7ю1</t>
        </is>
      </c>
      <c r="W15" s="38" t="inlineStr">
        <is>
          <t>Динамика</t>
        </is>
      </c>
      <c r="X15" s="38" t="inlineStr">
        <is>
          <t>1000 показов</t>
        </is>
      </c>
      <c r="Y15" s="38">
        <f>COUNT(BF15:CK15)</f>
        <v/>
      </c>
      <c r="Z15" s="38" t="inlineStr">
        <is>
          <t>месяц</t>
        </is>
      </c>
      <c r="AA15" s="38">
        <f>AB15/Y15</f>
        <v/>
      </c>
      <c r="AB15" s="38" t="n">
        <v>913195.3313116423</v>
      </c>
      <c r="AC15" s="39" t="n">
        <v>1.3975</v>
      </c>
      <c r="AD15" s="38" t="n">
        <v>1</v>
      </c>
      <c r="AE15" s="38" t="inlineStr">
        <is>
          <t>1-3</t>
        </is>
      </c>
      <c r="AF15" s="38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39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39">
        <f>AG15*1.2</f>
        <v/>
      </c>
      <c r="AI15" s="38">
        <f>AM15/AL15</f>
        <v/>
      </c>
      <c r="AJ15" s="38" t="n">
        <v>2</v>
      </c>
      <c r="AK15" s="38">
        <f>AI15/AJ15</f>
        <v/>
      </c>
      <c r="AL15" s="38" t="inlineStr">
        <is>
          <t>ОТЧЕТ VTR</t>
        </is>
      </c>
      <c r="AM15" s="38">
        <f>AB15</f>
        <v/>
      </c>
      <c r="AN15" s="38" t="inlineStr">
        <is>
          <t>CTR</t>
        </is>
      </c>
      <c r="AO15" s="38">
        <f>AI15*AN15</f>
        <v/>
      </c>
      <c r="AP15" s="39">
        <f>AG15/AI15*1000</f>
        <v/>
      </c>
      <c r="AQ15" s="39">
        <f>AG15/AK15*1000</f>
        <v/>
      </c>
      <c r="AR15" s="39">
        <f>AG15/AM15</f>
        <v/>
      </c>
      <c r="AS15" s="39">
        <f>AG15/AO15</f>
        <v/>
      </c>
      <c r="AT15" s="38" t="inlineStr">
        <is>
          <t>отчеты кол лид</t>
        </is>
      </c>
      <c r="AU15" s="39">
        <f>AG15/AT15</f>
        <v/>
      </c>
      <c r="AV15" s="38" t="n"/>
      <c r="AW15" s="38" t="n"/>
      <c r="AX15" s="38" t="n"/>
      <c r="AY15" s="38" t="n"/>
      <c r="AZ15" s="38" t="n"/>
      <c r="BA15" s="38" t="n"/>
      <c r="BB15" s="38" t="n"/>
      <c r="BC15" s="38" t="n"/>
      <c r="BD15" s="38" t="n"/>
      <c r="BE15" s="38" t="n"/>
      <c r="BF15" s="38" t="n"/>
      <c r="BG15" s="38" t="n"/>
      <c r="BH15" s="38" t="n"/>
      <c r="BI15" s="38" t="n"/>
      <c r="BJ15" s="38" t="n"/>
      <c r="BK15" s="38" t="n"/>
      <c r="BL15" s="38" t="n"/>
      <c r="BM15" s="38" t="n"/>
      <c r="BN15" s="38" t="n"/>
      <c r="BO15" s="38" t="n"/>
      <c r="BP15" s="38" t="n"/>
      <c r="BQ15" s="38" t="n"/>
      <c r="BR15" s="38" t="n"/>
      <c r="BS15" s="38" t="n"/>
      <c r="BT15" s="38" t="n"/>
      <c r="BU15" s="38" t="n"/>
      <c r="BV15" s="38" t="n"/>
      <c r="BW15" s="38" t="n"/>
      <c r="BX15" s="38" t="n"/>
      <c r="BY15" s="38" t="n"/>
      <c r="BZ15" s="38" t="n"/>
      <c r="CA15" s="38" t="n"/>
      <c r="CB15" s="38" t="n"/>
      <c r="CC15" s="38" t="n"/>
      <c r="CD15" s="38" t="n"/>
      <c r="CE15" s="38" t="n"/>
      <c r="CF15" s="38" t="n"/>
      <c r="CG15" s="38" t="n"/>
      <c r="CH15" s="38" t="n"/>
      <c r="CI15" s="38" t="n"/>
      <c r="CJ15" s="38" t="n"/>
      <c r="CK15" s="38" t="n"/>
      <c r="CL15" s="38" t="n"/>
      <c r="CM15" s="38" t="n"/>
      <c r="CN15" s="38" t="n"/>
      <c r="CO15" s="38" t="n"/>
      <c r="CP15" s="38" t="n"/>
      <c r="CQ15" s="38" t="n"/>
      <c r="CR15" s="38" t="n"/>
      <c r="CS15" s="38" t="n"/>
      <c r="CT15" s="38" t="n"/>
      <c r="CU15" s="38" t="n"/>
      <c r="CV15" s="38" t="n"/>
      <c r="CW15" s="38" t="n"/>
      <c r="CX15" s="38" t="n"/>
      <c r="CY15" s="38" t="n"/>
      <c r="CZ15" s="38" t="n"/>
      <c r="DA15" s="38" t="n"/>
    </row>
    <row r="16">
      <c r="A16" s="38" t="inlineStr">
        <is>
          <t>Все</t>
        </is>
      </c>
      <c r="B16" s="38" t="inlineStr">
        <is>
          <t>Все</t>
        </is>
      </c>
      <c r="C16" s="38" t="inlineStr">
        <is>
          <t>PROGRAMMATIC</t>
        </is>
      </c>
      <c r="D16" s="38" t="inlineStr">
        <is>
          <t>охват</t>
        </is>
      </c>
      <c r="E16" s="38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38" t="inlineStr">
        <is>
          <t>да</t>
        </is>
      </c>
      <c r="G16" s="38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16" s="38" t="n">
        <v>0.25</v>
      </c>
      <c r="I16" s="38" t="inlineStr">
        <is>
          <t>политические проблемы в марте 2021 (не берем)</t>
        </is>
      </c>
      <c r="J16" s="38" t="inlineStr">
        <is>
          <t>\\DOCS\Public\_Подрядчики (прайсы, презентации, ТТ)\Segmento</t>
        </is>
      </c>
      <c r="K16" s="38" t="inlineStr">
        <is>
          <t>miroshnik@segmento.ru
babushkina@segmento.ru
eliseeva@segmento.ru
aramisov@segmento.ru</t>
        </is>
      </c>
      <c r="L16" s="38" t="inlineStr">
        <is>
          <t>Brand Lift 
бесплатно, при достижении 700 тыс. уников</t>
        </is>
      </c>
      <c r="M16" s="38" t="inlineStr">
        <is>
          <t>баннеры 250т.р, 
видео 500т.р.мес</t>
        </is>
      </c>
      <c r="N16" s="38" t="inlineStr">
        <is>
          <t>нет</t>
        </is>
      </c>
      <c r="O16" s="38" t="inlineStr">
        <is>
          <t>бесплатное изготовление креатива:
https://prnt.sc/10skash</t>
        </is>
      </c>
      <c r="P16" s="38" t="n">
        <v/>
      </c>
      <c r="Q16" s="38" t="n">
        <v>4</v>
      </c>
      <c r="R16" s="38">
        <f>S16</f>
        <v/>
      </c>
      <c r="S16" s="38" t="inlineStr">
        <is>
          <t>Segmento</t>
        </is>
      </c>
      <c r="T16" s="38" t="inlineStr">
        <is>
          <t>ГЕО ____, таргетинг по аудиторным сегментам, см. закладку "Segmento"</t>
        </is>
      </c>
      <c r="U16" s="38" t="inlineStr">
        <is>
          <t>Ролик 30 сек
Видео: in-stream: preroll, in-stream: mid-roll, in-stream: post-roll
Видео: in-article: preroll, in-article: mid-roll, in-article: post-roll</t>
        </is>
      </c>
      <c r="V16" s="38" t="inlineStr">
        <is>
          <t>бриф 7ю1</t>
        </is>
      </c>
      <c r="W16" s="38" t="inlineStr">
        <is>
          <t>Динамика</t>
        </is>
      </c>
      <c r="X16" s="38" t="inlineStr">
        <is>
          <t>1000 показов</t>
        </is>
      </c>
      <c r="Y16" s="38">
        <f>COUNT(BF16:CK16)</f>
        <v/>
      </c>
      <c r="Z16" s="38" t="inlineStr">
        <is>
          <t>месяц</t>
        </is>
      </c>
      <c r="AA16" s="38">
        <f>AB16/Y16</f>
        <v/>
      </c>
      <c r="AB16" s="38" t="n">
        <v>1600000</v>
      </c>
      <c r="AC16" s="39" t="n">
        <v>0.5</v>
      </c>
      <c r="AD16" s="38" t="n">
        <v>1</v>
      </c>
      <c r="AE16" s="38" t="inlineStr">
        <is>
          <t>1-3</t>
        </is>
      </c>
      <c r="AF16" s="38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39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39">
        <f>AG16*1.2</f>
        <v/>
      </c>
      <c r="AI16" s="38">
        <f>AM16/AL16</f>
        <v/>
      </c>
      <c r="AJ16" s="38" t="n">
        <v>4</v>
      </c>
      <c r="AK16" s="38">
        <f>AI16/AJ16</f>
        <v/>
      </c>
      <c r="AL16" s="38" t="inlineStr">
        <is>
          <t>ОТЧЕТ VTR</t>
        </is>
      </c>
      <c r="AM16" s="38">
        <f>AB16</f>
        <v/>
      </c>
      <c r="AN16" s="38" t="inlineStr">
        <is>
          <t>CTR</t>
        </is>
      </c>
      <c r="AO16" s="38">
        <f>AI16*AN16</f>
        <v/>
      </c>
      <c r="AP16" s="39">
        <f>AG16/AI16*1000</f>
        <v/>
      </c>
      <c r="AQ16" s="39">
        <f>AG16/AK16*1000</f>
        <v/>
      </c>
      <c r="AR16" s="39">
        <f>AG16/AM16</f>
        <v/>
      </c>
      <c r="AS16" s="39">
        <f>AG16/AO16</f>
        <v/>
      </c>
      <c r="AT16" s="38" t="inlineStr">
        <is>
          <t>отчеты кол лид</t>
        </is>
      </c>
      <c r="AU16" s="39">
        <f>AG16/AT16</f>
        <v/>
      </c>
      <c r="AV16" s="38" t="n"/>
      <c r="AW16" s="38" t="n"/>
      <c r="AX16" s="38" t="n"/>
      <c r="AY16" s="38" t="n"/>
      <c r="AZ16" s="38" t="n"/>
      <c r="BA16" s="38" t="n"/>
      <c r="BB16" s="38" t="n"/>
      <c r="BC16" s="38" t="n"/>
      <c r="BD16" s="38" t="n"/>
      <c r="BE16" s="38" t="n"/>
      <c r="BF16" s="38" t="n"/>
      <c r="BG16" s="38" t="n"/>
      <c r="BH16" s="38" t="n"/>
      <c r="BI16" s="38" t="n"/>
      <c r="BJ16" s="38" t="n"/>
      <c r="BK16" s="38" t="n"/>
      <c r="BL16" s="38" t="n"/>
      <c r="BM16" s="38" t="n"/>
      <c r="BN16" s="38" t="n"/>
      <c r="BO16" s="38" t="n"/>
      <c r="BP16" s="38" t="n"/>
      <c r="BQ16" s="38" t="n"/>
      <c r="BR16" s="38" t="n"/>
      <c r="BS16" s="38" t="n"/>
      <c r="BT16" s="38" t="n"/>
      <c r="BU16" s="38" t="n"/>
      <c r="BV16" s="38" t="n"/>
      <c r="BW16" s="38" t="n"/>
      <c r="BX16" s="38" t="n"/>
      <c r="BY16" s="38" t="n"/>
      <c r="BZ16" s="38" t="n"/>
      <c r="CA16" s="38" t="n"/>
      <c r="CB16" s="38" t="n"/>
      <c r="CC16" s="38" t="n"/>
      <c r="CD16" s="38" t="n"/>
      <c r="CE16" s="38" t="n"/>
      <c r="CF16" s="38" t="n"/>
      <c r="CG16" s="38" t="n"/>
      <c r="CH16" s="38" t="n"/>
      <c r="CI16" s="38" t="n"/>
      <c r="CJ16" s="38" t="n"/>
      <c r="CK16" s="38" t="n"/>
      <c r="CL16" s="38" t="n"/>
      <c r="CM16" s="38" t="n"/>
      <c r="CN16" s="38" t="n"/>
      <c r="CO16" s="38" t="n"/>
      <c r="CP16" s="38" t="n"/>
      <c r="CQ16" s="38" t="n"/>
      <c r="CR16" s="38" t="n"/>
      <c r="CS16" s="38" t="n"/>
      <c r="CT16" s="38" t="n"/>
      <c r="CU16" s="38" t="n"/>
      <c r="CV16" s="38" t="n"/>
      <c r="CW16" s="38" t="n"/>
      <c r="CX16" s="38" t="n"/>
      <c r="CY16" s="38" t="n"/>
      <c r="CZ16" s="38" t="n"/>
      <c r="DA16" s="38" t="n"/>
    </row>
    <row r="17">
      <c r="A17" s="38" t="inlineStr">
        <is>
          <t>Все</t>
        </is>
      </c>
      <c r="B17" s="38" t="inlineStr">
        <is>
          <t>Все</t>
        </is>
      </c>
      <c r="C17" s="38" t="inlineStr">
        <is>
          <t>PROGRAMMATIC</t>
        </is>
      </c>
      <c r="D17" s="38" t="inlineStr">
        <is>
          <t>охват</t>
        </is>
      </c>
      <c r="E17" s="38" t="inlineStr">
        <is>
          <t>https://reklama.ramblergroup.com/tt/</t>
        </is>
      </c>
      <c r="F17" s="38" t="inlineStr">
        <is>
          <t>да</t>
        </is>
      </c>
      <c r="G17" s="38" t="n">
        <v/>
      </c>
      <c r="H17" s="38" t="n">
        <v/>
      </c>
      <c r="I17" s="38" t="inlineStr">
        <is>
          <t>входной бюджет</t>
        </is>
      </c>
      <c r="J17" s="38" t="inlineStr">
        <is>
          <t>\\DOCS\Public\_Подрядчики (прайсы, презентации, ТТ)\Rambler</t>
        </is>
      </c>
      <c r="K17" s="38" t="inlineStr">
        <is>
          <t>закупка через Dentsu- еще раз уточнить у баинга (Lihacheva Olesya &lt;Olesya.Lihacheva@dxglobal.ru&gt;)
уточнения по таргетингам Petrochenkova Sofiya &lt;s.petrochenkova@rambler-co.ru&gt;</t>
        </is>
      </c>
      <c r="L17" s="38" t="n">
        <v/>
      </c>
      <c r="M17" s="38" t="inlineStr">
        <is>
          <t>Не менее 250 000 руб. без учета НДС (после скидки) при первом размещении.
Потом 500тр.</t>
        </is>
      </c>
      <c r="N17" s="38" t="inlineStr">
        <is>
          <t>нет</t>
        </is>
      </c>
      <c r="O17" s="38" t="inlineStr">
        <is>
          <t xml:space="preserve"> - НЕТ сезонников
 - интересы без наценок
- низкий CPM (при сравнении с программатик)</t>
        </is>
      </c>
      <c r="P17" s="38" t="n">
        <v/>
      </c>
      <c r="Q17" s="38" t="n">
        <v>5</v>
      </c>
      <c r="R17" s="38">
        <f>S17</f>
        <v/>
      </c>
      <c r="S17" s="38" t="inlineStr">
        <is>
          <t>Пакет XL Flex Rambler&amp;Сo 
Desktop+Mobile Reach Video PMP</t>
        </is>
      </c>
      <c r="T17" s="38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17" s="38" t="inlineStr">
        <is>
          <t>Видео (15 секунд)</t>
        </is>
      </c>
      <c r="V17" s="38" t="inlineStr">
        <is>
          <t>бриф 7ю1</t>
        </is>
      </c>
      <c r="W17" s="38" t="inlineStr">
        <is>
          <t>Динамика</t>
        </is>
      </c>
      <c r="X17" s="38" t="inlineStr">
        <is>
          <t>1000 показов</t>
        </is>
      </c>
      <c r="Y17" s="38">
        <f>COUNT(BF17:CK17)</f>
        <v/>
      </c>
      <c r="Z17" s="38" t="inlineStr">
        <is>
          <t>месяц</t>
        </is>
      </c>
      <c r="AA17" s="38">
        <f>AB17/Y17</f>
        <v/>
      </c>
      <c r="AB17" s="38" t="n">
        <v>1111.2</v>
      </c>
      <c r="AC17" s="39" t="n">
        <v>450</v>
      </c>
      <c r="AD17" s="38" t="n">
        <v>1</v>
      </c>
      <c r="AE17" s="38" t="inlineStr">
        <is>
          <t>1-3</t>
        </is>
      </c>
      <c r="AF17" s="38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39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39">
        <f>AG17*1.2</f>
        <v/>
      </c>
      <c r="AI17" s="38">
        <f>AM17/AL17</f>
        <v/>
      </c>
      <c r="AJ17" s="38" t="n">
        <v>3</v>
      </c>
      <c r="AK17" s="38">
        <f>AI17/AJ17</f>
        <v/>
      </c>
      <c r="AL17" s="38" t="inlineStr">
        <is>
          <t>ОТЧЕТ VTR</t>
        </is>
      </c>
      <c r="AM17" s="38">
        <f>AB17</f>
        <v/>
      </c>
      <c r="AN17" s="38" t="inlineStr">
        <is>
          <t>CTR</t>
        </is>
      </c>
      <c r="AO17" s="38">
        <f>AI17*AN17</f>
        <v/>
      </c>
      <c r="AP17" s="39">
        <f>AG17/AI17*1000</f>
        <v/>
      </c>
      <c r="AQ17" s="39">
        <f>AG17/AK17*1000</f>
        <v/>
      </c>
      <c r="AR17" s="39">
        <f>AG17/AM17</f>
        <v/>
      </c>
      <c r="AS17" s="39">
        <f>AG17/AO17</f>
        <v/>
      </c>
      <c r="AT17" s="38" t="inlineStr">
        <is>
          <t>отчеты кол лид</t>
        </is>
      </c>
      <c r="AU17" s="39">
        <f>AG17/AT17</f>
        <v/>
      </c>
      <c r="AV17" s="38" t="n"/>
      <c r="AW17" s="38" t="n"/>
      <c r="AX17" s="38" t="n"/>
      <c r="AY17" s="38" t="n"/>
      <c r="AZ17" s="38" t="n"/>
      <c r="BA17" s="38" t="n"/>
      <c r="BB17" s="38" t="n"/>
      <c r="BC17" s="38" t="n"/>
      <c r="BD17" s="38" t="n"/>
      <c r="BE17" s="38" t="n"/>
      <c r="BF17" s="38" t="n"/>
      <c r="BG17" s="38" t="n"/>
      <c r="BH17" s="38" t="n"/>
      <c r="BI17" s="38" t="n"/>
      <c r="BJ17" s="38" t="n"/>
      <c r="BK17" s="38" t="n"/>
      <c r="BL17" s="38" t="n"/>
      <c r="BM17" s="38" t="n"/>
      <c r="BN17" s="38" t="n"/>
      <c r="BO17" s="38" t="n"/>
      <c r="BP17" s="38" t="n"/>
      <c r="BQ17" s="38" t="n"/>
      <c r="BR17" s="38" t="n"/>
      <c r="BS17" s="38" t="n"/>
      <c r="BT17" s="38" t="n"/>
      <c r="BU17" s="38" t="n"/>
      <c r="BV17" s="38" t="n"/>
      <c r="BW17" s="38" t="n"/>
      <c r="BX17" s="38" t="n"/>
      <c r="BY17" s="38" t="n"/>
      <c r="BZ17" s="38" t="n"/>
      <c r="CA17" s="38" t="n"/>
      <c r="CB17" s="38" t="n"/>
      <c r="CC17" s="38" t="n"/>
      <c r="CD17" s="38" t="n"/>
      <c r="CE17" s="38" t="n"/>
      <c r="CF17" s="38" t="n"/>
      <c r="CG17" s="38" t="n"/>
      <c r="CH17" s="38" t="n"/>
      <c r="CI17" s="38" t="n"/>
      <c r="CJ17" s="38" t="n"/>
      <c r="CK17" s="38" t="n"/>
      <c r="CL17" s="38" t="n"/>
      <c r="CM17" s="38" t="n"/>
      <c r="CN17" s="38" t="n"/>
      <c r="CO17" s="38" t="n"/>
      <c r="CP17" s="38" t="n"/>
      <c r="CQ17" s="38" t="n"/>
      <c r="CR17" s="38" t="n"/>
      <c r="CS17" s="38" t="n"/>
      <c r="CT17" s="38" t="n"/>
      <c r="CU17" s="38" t="n"/>
      <c r="CV17" s="38" t="n"/>
      <c r="CW17" s="38" t="n"/>
      <c r="CX17" s="38" t="n"/>
      <c r="CY17" s="38" t="n"/>
      <c r="CZ17" s="38" t="n"/>
      <c r="DA17" s="38" t="n"/>
    </row>
    <row r="18">
      <c r="A18" s="38" t="inlineStr">
        <is>
          <t>Все</t>
        </is>
      </c>
      <c r="B18" s="38" t="inlineStr">
        <is>
          <t>Все</t>
        </is>
      </c>
      <c r="C18" s="38" t="inlineStr">
        <is>
          <t>PROGRAMMATIC</t>
        </is>
      </c>
      <c r="D18" s="38" t="inlineStr">
        <is>
          <t>охват</t>
        </is>
      </c>
      <c r="E18" s="38" t="inlineStr">
        <is>
          <t xml:space="preserve">https://dsp.soloway.ru/doc/requirements.html </t>
        </is>
      </c>
      <c r="F18" s="38" t="inlineStr">
        <is>
          <t>да</t>
        </is>
      </c>
      <c r="G18" s="38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18" s="38" t="inlineStr">
        <is>
          <t>270р.</t>
        </is>
      </c>
      <c r="I18" s="38" t="n">
        <v/>
      </c>
      <c r="J18" s="38" t="inlineStr">
        <is>
          <t>\\DOCS\Public\_Подрядчики (прайсы, презентации, ТТ)\Soloway</t>
        </is>
      </c>
      <c r="K18" s="38" t="inlineStr">
        <is>
          <t>Julia Garafieva &lt;sales@soloway.ru&gt;</t>
        </is>
      </c>
      <c r="L18" s="38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18" s="38" t="inlineStr">
        <is>
          <t>100 тысяч рублей до НДС на месяц</t>
        </is>
      </c>
      <c r="N18" s="38" t="inlineStr">
        <is>
          <t>нет</t>
        </is>
      </c>
      <c r="O18" s="38" t="n">
        <v/>
      </c>
      <c r="P18" s="38" t="n">
        <v>1</v>
      </c>
      <c r="Q18" s="38" t="n">
        <v>6</v>
      </c>
      <c r="R18" s="38">
        <f>S18</f>
        <v/>
      </c>
      <c r="S18" s="38" t="inlineStr">
        <is>
          <t>Soloway</t>
        </is>
      </c>
      <c r="T18" s="38" t="inlineStr">
        <is>
          <t>Гео - РФ
Таргетинг по аудиторным сегментам</t>
        </is>
      </c>
      <c r="U18" s="38" t="inlineStr">
        <is>
          <t xml:space="preserve">Видео
Allroll (InStream) + 
Native (InPage) - </t>
        </is>
      </c>
      <c r="V18" s="38" t="inlineStr">
        <is>
          <t>бриф 7ю1</t>
        </is>
      </c>
      <c r="W18" s="38" t="inlineStr">
        <is>
          <t>Динамика</t>
        </is>
      </c>
      <c r="X18" s="38" t="inlineStr">
        <is>
          <t>1000 показов</t>
        </is>
      </c>
      <c r="Y18" s="38">
        <f>COUNT(BF18:CK18)</f>
        <v/>
      </c>
      <c r="Z18" s="38" t="inlineStr">
        <is>
          <t>месяц</t>
        </is>
      </c>
      <c r="AA18" s="38">
        <f>AB18/Y18</f>
        <v/>
      </c>
      <c r="AB18" s="38" t="n">
        <v>1852</v>
      </c>
      <c r="AC18" s="39" t="n">
        <v>324</v>
      </c>
      <c r="AD18" s="38" t="n">
        <v>1</v>
      </c>
      <c r="AE18" s="38" t="inlineStr">
        <is>
          <t>1-3</t>
        </is>
      </c>
      <c r="AF18" s="38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39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39">
        <f>AG18*1.2</f>
        <v/>
      </c>
      <c r="AI18" s="38">
        <f>AM18/AL18</f>
        <v/>
      </c>
      <c r="AJ18" s="38" t="n">
        <v>2</v>
      </c>
      <c r="AK18" s="38">
        <f>AI18/AJ18</f>
        <v/>
      </c>
      <c r="AL18" s="38" t="inlineStr">
        <is>
          <t>ОТЧЕТ VTR</t>
        </is>
      </c>
      <c r="AM18" s="38">
        <f>AB18</f>
        <v/>
      </c>
      <c r="AN18" s="38" t="inlineStr">
        <is>
          <t>CTR</t>
        </is>
      </c>
      <c r="AO18" s="38">
        <f>AI18*AN18</f>
        <v/>
      </c>
      <c r="AP18" s="39">
        <f>AG18/AI18*1000</f>
        <v/>
      </c>
      <c r="AQ18" s="39">
        <f>AG18/AK18*1000</f>
        <v/>
      </c>
      <c r="AR18" s="39">
        <f>AG18/AM18</f>
        <v/>
      </c>
      <c r="AS18" s="39">
        <f>AG18/AO18</f>
        <v/>
      </c>
      <c r="AT18" s="38" t="inlineStr">
        <is>
          <t>отчеты кол лид</t>
        </is>
      </c>
      <c r="AU18" s="39">
        <f>AG18/AT18</f>
        <v/>
      </c>
      <c r="AV18" s="38" t="n"/>
      <c r="AW18" s="38" t="n"/>
      <c r="AX18" s="38" t="n"/>
      <c r="AY18" s="38" t="n"/>
      <c r="AZ18" s="38" t="n"/>
      <c r="BA18" s="38" t="n"/>
      <c r="BB18" s="38" t="n"/>
      <c r="BC18" s="38" t="n"/>
      <c r="BD18" s="38" t="n"/>
      <c r="BE18" s="38" t="n"/>
      <c r="BF18" s="38" t="n"/>
      <c r="BG18" s="38" t="n"/>
      <c r="BH18" s="38" t="n"/>
      <c r="BI18" s="38" t="n"/>
      <c r="BJ18" s="38" t="n"/>
      <c r="BK18" s="38" t="n"/>
      <c r="BL18" s="38" t="n"/>
      <c r="BM18" s="38" t="n"/>
      <c r="BN18" s="38" t="n"/>
      <c r="BO18" s="38" t="n"/>
      <c r="BP18" s="38" t="n"/>
      <c r="BQ18" s="38" t="n"/>
      <c r="BR18" s="38" t="n"/>
      <c r="BS18" s="38" t="n"/>
      <c r="BT18" s="38" t="n"/>
      <c r="BU18" s="38" t="n"/>
      <c r="BV18" s="38" t="n"/>
      <c r="BW18" s="38" t="n"/>
      <c r="BX18" s="38" t="n"/>
      <c r="BY18" s="38" t="n"/>
      <c r="BZ18" s="38" t="n"/>
      <c r="CA18" s="38" t="n"/>
      <c r="CB18" s="38" t="n"/>
      <c r="CC18" s="38" t="n"/>
      <c r="CD18" s="38" t="n"/>
      <c r="CE18" s="38" t="n"/>
      <c r="CF18" s="38" t="n"/>
      <c r="CG18" s="38" t="n"/>
      <c r="CH18" s="38" t="n"/>
      <c r="CI18" s="38" t="n"/>
      <c r="CJ18" s="38" t="n"/>
      <c r="CK18" s="38" t="n"/>
      <c r="CL18" s="38" t="n"/>
      <c r="CM18" s="38" t="n"/>
      <c r="CN18" s="38" t="n"/>
      <c r="CO18" s="38" t="n"/>
      <c r="CP18" s="38" t="n"/>
      <c r="CQ18" s="38" t="n"/>
      <c r="CR18" s="38" t="n"/>
      <c r="CS18" s="38" t="n"/>
      <c r="CT18" s="38" t="n"/>
      <c r="CU18" s="38" t="n"/>
      <c r="CV18" s="38" t="n"/>
      <c r="CW18" s="38" t="n"/>
      <c r="CX18" s="38" t="n"/>
      <c r="CY18" s="38" t="n"/>
      <c r="CZ18" s="38" t="n"/>
      <c r="DA18" s="38" t="n"/>
    </row>
    <row r="19">
      <c r="A19" s="38" t="inlineStr">
        <is>
          <t>Все</t>
        </is>
      </c>
      <c r="B19" s="38" t="inlineStr">
        <is>
          <t>Все</t>
        </is>
      </c>
      <c r="C19" s="38" t="inlineStr">
        <is>
          <t>Портал</t>
        </is>
      </c>
      <c r="D19" s="38" t="inlineStr">
        <is>
          <t>охват</t>
        </is>
      </c>
      <c r="E19" s="38" t="inlineStr">
        <is>
          <t>https://yandex.ru/legal/banner_adv_rules/</t>
        </is>
      </c>
      <c r="F19" s="38" t="inlineStr">
        <is>
          <t>да</t>
        </is>
      </c>
      <c r="G19" s="38" t="inlineStr">
        <is>
          <t>Материалы за 2 недели до старта, т.к. с первого раза не проходят модерацию, жесткие требования</t>
        </is>
      </c>
      <c r="H19" s="38" t="n">
        <v/>
      </c>
      <c r="I19" s="38" t="inlineStr">
        <is>
          <t>входной бюджет 1млн.р.</t>
        </is>
      </c>
      <c r="J19" s="38" t="inlineStr">
        <is>
          <t>https://yandex.ru/adv/products/display/mainpage</t>
        </is>
      </c>
      <c r="K19" s="38" t="inlineStr">
        <is>
          <t>закупка через DX</t>
        </is>
      </c>
      <c r="L19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9" s="38" t="n">
        <v>1150000</v>
      </c>
      <c r="N19" s="38" t="inlineStr">
        <is>
          <t>нет</t>
        </is>
      </c>
      <c r="O19" s="38" t="inlineStr">
        <is>
          <t>CPT 345р.</t>
        </is>
      </c>
      <c r="P19" s="38" t="inlineStr">
        <is>
          <t xml:space="preserve">Закупка через DAN </t>
        </is>
      </c>
      <c r="Q19" s="38" t="n">
        <v>7</v>
      </c>
      <c r="R19" s="38">
        <f>S19</f>
        <v/>
      </c>
      <c r="S19" s="38" t="inlineStr">
        <is>
          <t>Yandex.ru</t>
        </is>
      </c>
      <c r="T19" s="38" t="inlineStr">
        <is>
          <t>"Начинающий", Главные страницы, Desktop+Mobile, Динамика, РФ</t>
        </is>
      </c>
      <c r="U19" s="38" t="inlineStr">
        <is>
          <t>728×90/ 320×67</t>
        </is>
      </c>
      <c r="V19" s="38" t="inlineStr">
        <is>
          <t>бриф 7ю1</t>
        </is>
      </c>
      <c r="W19" s="38" t="inlineStr">
        <is>
          <t>Динамика</t>
        </is>
      </c>
      <c r="X19" s="38" t="inlineStr">
        <is>
          <t>1000 показов</t>
        </is>
      </c>
      <c r="Y19" s="38">
        <f>COUNT(BF19:CK19)</f>
        <v/>
      </c>
      <c r="Z19" s="38" t="inlineStr">
        <is>
          <t>месяц</t>
        </is>
      </c>
      <c r="AA19" s="38">
        <f>AB19/Y19</f>
        <v/>
      </c>
      <c r="AB19" s="38" t="n">
        <v>1</v>
      </c>
      <c r="AC19" s="39" t="n">
        <v>1150000</v>
      </c>
      <c r="AD19" s="38" t="n">
        <v>0.7</v>
      </c>
      <c r="AE19" s="38" t="inlineStr">
        <is>
          <t>1-3</t>
        </is>
      </c>
      <c r="AF19" s="38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39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39">
        <f>AG19*1.2</f>
        <v/>
      </c>
      <c r="AI19" s="38">
        <f>AM19/AL19</f>
        <v/>
      </c>
      <c r="AJ19" s="38" t="n">
        <v>1.5</v>
      </c>
      <c r="AK19" s="38">
        <f>AI19/AJ19</f>
        <v/>
      </c>
      <c r="AL19" s="38" t="inlineStr">
        <is>
          <t>ОТЧЕТ VTR</t>
        </is>
      </c>
      <c r="AM19" s="38">
        <f>AB19</f>
        <v/>
      </c>
      <c r="AN19" s="38" t="inlineStr">
        <is>
          <t>CTR</t>
        </is>
      </c>
      <c r="AO19" s="38">
        <f>AI19*AN19</f>
        <v/>
      </c>
      <c r="AP19" s="39">
        <f>AG19/AI19*1000</f>
        <v/>
      </c>
      <c r="AQ19" s="39">
        <f>AG19/AK19*1000</f>
        <v/>
      </c>
      <c r="AR19" s="39">
        <f>AG19/AM19</f>
        <v/>
      </c>
      <c r="AS19" s="39">
        <f>AG19/AO19</f>
        <v/>
      </c>
      <c r="AT19" s="38" t="inlineStr">
        <is>
          <t>отчеты кол лид</t>
        </is>
      </c>
      <c r="AU19" s="39">
        <f>AG19/AT19</f>
        <v/>
      </c>
      <c r="AV19" s="38" t="n"/>
      <c r="AW19" s="38" t="n"/>
      <c r="AX19" s="38" t="n"/>
      <c r="AY19" s="38" t="n"/>
      <c r="AZ19" s="38" t="n"/>
      <c r="BA19" s="38" t="n"/>
      <c r="BB19" s="38" t="n"/>
      <c r="BC19" s="38" t="n"/>
      <c r="BD19" s="38" t="n"/>
      <c r="BE19" s="38" t="n"/>
      <c r="BF19" s="38" t="n"/>
      <c r="BG19" s="38" t="n"/>
      <c r="BH19" s="38" t="n"/>
      <c r="BI19" s="38" t="n"/>
      <c r="BJ19" s="38" t="n"/>
      <c r="BK19" s="38" t="n"/>
      <c r="BL19" s="38" t="n"/>
      <c r="BM19" s="38" t="n"/>
      <c r="BN19" s="38" t="n"/>
      <c r="BO19" s="38" t="n"/>
      <c r="BP19" s="38" t="n"/>
      <c r="BQ19" s="38" t="n"/>
      <c r="BR19" s="38" t="n"/>
      <c r="BS19" s="38" t="n"/>
      <c r="BT19" s="38" t="n"/>
      <c r="BU19" s="38" t="n"/>
      <c r="BV19" s="38" t="n"/>
      <c r="BW19" s="38" t="n"/>
      <c r="BX19" s="38" t="n"/>
      <c r="BY19" s="38" t="n"/>
      <c r="BZ19" s="38" t="n"/>
      <c r="CA19" s="38" t="n"/>
      <c r="CB19" s="38" t="n"/>
      <c r="CC19" s="38" t="n"/>
      <c r="CD19" s="38" t="n"/>
      <c r="CE19" s="38" t="n"/>
      <c r="CF19" s="38" t="n"/>
      <c r="CG19" s="38" t="n"/>
      <c r="CH19" s="38" t="n"/>
      <c r="CI19" s="38" t="n"/>
      <c r="CJ19" s="38" t="n"/>
      <c r="CK19" s="38" t="n"/>
      <c r="CL19" s="38" t="n"/>
      <c r="CM19" s="38" t="n"/>
      <c r="CN19" s="38" t="n"/>
      <c r="CO19" s="38" t="n"/>
      <c r="CP19" s="38" t="n"/>
      <c r="CQ19" s="38" t="n"/>
      <c r="CR19" s="38" t="n"/>
      <c r="CS19" s="38" t="n"/>
      <c r="CT19" s="38" t="n"/>
      <c r="CU19" s="38" t="n"/>
      <c r="CV19" s="38" t="n"/>
      <c r="CW19" s="38" t="n"/>
      <c r="CX19" s="38" t="n"/>
      <c r="CY19" s="38" t="n"/>
      <c r="CZ19" s="38" t="n"/>
      <c r="DA19" s="38" t="n"/>
    </row>
    <row r="20">
      <c r="A20" s="38" t="inlineStr">
        <is>
          <t>Все</t>
        </is>
      </c>
      <c r="B20" s="38" t="inlineStr">
        <is>
          <t>Все</t>
        </is>
      </c>
      <c r="C20" s="38" t="inlineStr">
        <is>
          <t>Портал</t>
        </is>
      </c>
      <c r="D20" s="38" t="inlineStr">
        <is>
          <t>охват</t>
        </is>
      </c>
      <c r="E20" s="38" t="inlineStr">
        <is>
          <t>https://yandex.ru/legal/banner_adv_rules/</t>
        </is>
      </c>
      <c r="F20" s="38" t="inlineStr">
        <is>
          <t>да</t>
        </is>
      </c>
      <c r="G20" s="38" t="inlineStr">
        <is>
          <t>Материалы за 2 недели до старта, т.к. с первого раза не проходят модерацию, жесткие требования</t>
        </is>
      </c>
      <c r="H20" s="38" t="n">
        <v/>
      </c>
      <c r="I20" s="38" t="inlineStr">
        <is>
          <t>входной бюджет 1млн.р.</t>
        </is>
      </c>
      <c r="J20" s="38" t="inlineStr">
        <is>
          <t>https://yandex.ru/adv/products/display/mainpage</t>
        </is>
      </c>
      <c r="K20" s="38" t="inlineStr">
        <is>
          <t>закупка через DX</t>
        </is>
      </c>
      <c r="L20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0" s="38" t="n">
        <v>1150000</v>
      </c>
      <c r="N20" s="38" t="inlineStr">
        <is>
          <t>нет</t>
        </is>
      </c>
      <c r="O20" s="38" t="inlineStr">
        <is>
          <t>CPT 345р.</t>
        </is>
      </c>
      <c r="P20" s="38" t="inlineStr">
        <is>
          <t xml:space="preserve">Закупка через DAN </t>
        </is>
      </c>
      <c r="Q20" s="38" t="n">
        <v>8</v>
      </c>
      <c r="R20" s="38">
        <f>S20</f>
        <v/>
      </c>
      <c r="S20" s="38" t="inlineStr">
        <is>
          <t>Yandex.ru</t>
        </is>
      </c>
      <c r="T20" s="38" t="inlineStr">
        <is>
          <t>"Начинающий", Главные страницы, Desktop+Mobile, Динамика, РФ</t>
        </is>
      </c>
      <c r="U20" s="38" t="inlineStr">
        <is>
          <t>728×90/ 320×67</t>
        </is>
      </c>
      <c r="V20" s="38" t="inlineStr">
        <is>
          <t>бриф 7ю1</t>
        </is>
      </c>
      <c r="W20" s="38" t="inlineStr">
        <is>
          <t>Динамика</t>
        </is>
      </c>
      <c r="X20" s="38" t="inlineStr">
        <is>
          <t>1000 показов</t>
        </is>
      </c>
      <c r="Y20" s="38">
        <f>COUNT(BF20:CK20)</f>
        <v/>
      </c>
      <c r="Z20" s="38" t="inlineStr">
        <is>
          <t>месяц</t>
        </is>
      </c>
      <c r="AA20" s="38">
        <f>AB20/Y20</f>
        <v/>
      </c>
      <c r="AB20" s="38" t="n">
        <v>1</v>
      </c>
      <c r="AC20" s="39" t="n">
        <v>1150000</v>
      </c>
      <c r="AD20" s="38" t="n">
        <v>0.8</v>
      </c>
      <c r="AE20" s="38" t="inlineStr">
        <is>
          <t>1-3</t>
        </is>
      </c>
      <c r="AF20" s="38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39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39">
        <f>AG20*1.2</f>
        <v/>
      </c>
      <c r="AI20" s="38">
        <f>AM20/AL20</f>
        <v/>
      </c>
      <c r="AJ20" s="38" t="n">
        <v>1.5</v>
      </c>
      <c r="AK20" s="38">
        <f>AI20/AJ20</f>
        <v/>
      </c>
      <c r="AL20" s="38" t="inlineStr">
        <is>
          <t>ОТЧЕТ VTR</t>
        </is>
      </c>
      <c r="AM20" s="38">
        <f>AB20</f>
        <v/>
      </c>
      <c r="AN20" s="38" t="inlineStr">
        <is>
          <t>CTR</t>
        </is>
      </c>
      <c r="AO20" s="38">
        <f>AI20*AN20</f>
        <v/>
      </c>
      <c r="AP20" s="39">
        <f>AG20/AI20*1000</f>
        <v/>
      </c>
      <c r="AQ20" s="39">
        <f>AG20/AK20*1000</f>
        <v/>
      </c>
      <c r="AR20" s="39">
        <f>AG20/AM20</f>
        <v/>
      </c>
      <c r="AS20" s="39">
        <f>AG20/AO20</f>
        <v/>
      </c>
      <c r="AT20" s="38" t="inlineStr">
        <is>
          <t>отчеты кол лид</t>
        </is>
      </c>
      <c r="AU20" s="39">
        <f>AG20/AT20</f>
        <v/>
      </c>
      <c r="AV20" s="38" t="n"/>
      <c r="AW20" s="38" t="n"/>
      <c r="AX20" s="38" t="n"/>
      <c r="AY20" s="38" t="n"/>
      <c r="AZ20" s="38" t="n"/>
      <c r="BA20" s="38" t="n"/>
      <c r="BB20" s="38" t="n"/>
      <c r="BC20" s="38" t="n"/>
      <c r="BD20" s="38" t="n"/>
      <c r="BE20" s="38" t="n"/>
      <c r="BF20" s="38" t="n"/>
      <c r="BG20" s="38" t="n"/>
      <c r="BH20" s="38" t="n"/>
      <c r="BI20" s="38" t="n"/>
      <c r="BJ20" s="38" t="n"/>
      <c r="BK20" s="38" t="n"/>
      <c r="BL20" s="38" t="n"/>
      <c r="BM20" s="38" t="n"/>
      <c r="BN20" s="38" t="n"/>
      <c r="BO20" s="38" t="n"/>
      <c r="BP20" s="38" t="n"/>
      <c r="BQ20" s="38" t="n"/>
      <c r="BR20" s="38" t="n"/>
      <c r="BS20" s="38" t="n"/>
      <c r="BT20" s="38" t="n"/>
      <c r="BU20" s="38" t="n"/>
      <c r="BV20" s="38" t="n"/>
      <c r="BW20" s="38" t="n"/>
      <c r="BX20" s="38" t="n"/>
      <c r="BY20" s="38" t="n"/>
      <c r="BZ20" s="38" t="n"/>
      <c r="CA20" s="38" t="n"/>
      <c r="CB20" s="38" t="n"/>
      <c r="CC20" s="38" t="n"/>
      <c r="CD20" s="38" t="n"/>
      <c r="CE20" s="38" t="n"/>
      <c r="CF20" s="38" t="n"/>
      <c r="CG20" s="38" t="n"/>
      <c r="CH20" s="38" t="n"/>
      <c r="CI20" s="38" t="n"/>
      <c r="CJ20" s="38" t="n"/>
      <c r="CK20" s="38" t="n"/>
      <c r="CL20" s="38" t="n"/>
      <c r="CM20" s="38" t="n"/>
      <c r="CN20" s="38" t="n"/>
      <c r="CO20" s="38" t="n"/>
      <c r="CP20" s="38" t="n"/>
      <c r="CQ20" s="38" t="n"/>
      <c r="CR20" s="38" t="n"/>
      <c r="CS20" s="38" t="n"/>
      <c r="CT20" s="38" t="n"/>
      <c r="CU20" s="38" t="n"/>
      <c r="CV20" s="38" t="n"/>
      <c r="CW20" s="38" t="n"/>
      <c r="CX20" s="38" t="n"/>
      <c r="CY20" s="38" t="n"/>
      <c r="CZ20" s="38" t="n"/>
      <c r="DA20" s="38" t="n"/>
    </row>
    <row r="21">
      <c r="A21" s="38" t="inlineStr">
        <is>
          <t>Все</t>
        </is>
      </c>
      <c r="B21" s="38" t="inlineStr">
        <is>
          <t>Все</t>
        </is>
      </c>
      <c r="C21" s="38" t="inlineStr">
        <is>
          <t>Портал</t>
        </is>
      </c>
      <c r="D21" s="38" t="inlineStr">
        <is>
          <t>охват</t>
        </is>
      </c>
      <c r="E21" s="38" t="inlineStr">
        <is>
          <t>https://yandex.ru/legal/banner_adv_rules/</t>
        </is>
      </c>
      <c r="F21" s="38" t="inlineStr">
        <is>
          <t>да</t>
        </is>
      </c>
      <c r="G21" s="38" t="inlineStr">
        <is>
          <t>Материалы за 2 недели до старта, т.к. с первого раза не проходят модерацию, жесткие требования</t>
        </is>
      </c>
      <c r="H21" s="38" t="n">
        <v/>
      </c>
      <c r="I21" s="38" t="inlineStr">
        <is>
          <t>входной бюджет 1млн.р.</t>
        </is>
      </c>
      <c r="J21" s="38" t="inlineStr">
        <is>
          <t>https://yandex.ru/adv/products/display/mainpage</t>
        </is>
      </c>
      <c r="K21" s="38" t="inlineStr">
        <is>
          <t>закупка через DX</t>
        </is>
      </c>
      <c r="L21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1" s="38" t="n">
        <v>1150000</v>
      </c>
      <c r="N21" s="38" t="inlineStr">
        <is>
          <t>нет</t>
        </is>
      </c>
      <c r="O21" s="38" t="inlineStr">
        <is>
          <t>CPT 345р.</t>
        </is>
      </c>
      <c r="P21" s="38" t="inlineStr">
        <is>
          <t xml:space="preserve">Закупка через DAN </t>
        </is>
      </c>
      <c r="Q21" s="38" t="n">
        <v>9</v>
      </c>
      <c r="R21" s="38">
        <f>S21</f>
        <v/>
      </c>
      <c r="S21" s="38" t="inlineStr">
        <is>
          <t>Yandex.ru</t>
        </is>
      </c>
      <c r="T21" s="38" t="inlineStr">
        <is>
          <t>"Начинающий", Главные страницы, Desktop+Mobile, Динамика, РФ</t>
        </is>
      </c>
      <c r="U21" s="38" t="inlineStr">
        <is>
          <t>728×90/ 320×67</t>
        </is>
      </c>
      <c r="V21" s="38" t="inlineStr">
        <is>
          <t>бриф 7ю1</t>
        </is>
      </c>
      <c r="W21" s="38" t="inlineStr">
        <is>
          <t>Динамика</t>
        </is>
      </c>
      <c r="X21" s="38" t="inlineStr">
        <is>
          <t>1000 показов</t>
        </is>
      </c>
      <c r="Y21" s="38">
        <f>COUNT(BF21:CK21)</f>
        <v/>
      </c>
      <c r="Z21" s="38" t="inlineStr">
        <is>
          <t>месяц</t>
        </is>
      </c>
      <c r="AA21" s="38">
        <f>AB21/Y21</f>
        <v/>
      </c>
      <c r="AB21" s="38" t="n">
        <v>1</v>
      </c>
      <c r="AC21" s="39" t="n">
        <v>1150000</v>
      </c>
      <c r="AD21" s="38" t="n">
        <v>1</v>
      </c>
      <c r="AE21" s="38" t="inlineStr">
        <is>
          <t>1-3</t>
        </is>
      </c>
      <c r="AF21" s="38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39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39">
        <f>AG21*1.2</f>
        <v/>
      </c>
      <c r="AI21" s="38">
        <f>AM21/AL21</f>
        <v/>
      </c>
      <c r="AJ21" s="38" t="n">
        <v>1.5</v>
      </c>
      <c r="AK21" s="38">
        <f>AI21/AJ21</f>
        <v/>
      </c>
      <c r="AL21" s="38" t="inlineStr">
        <is>
          <t>ОТЧЕТ VTR</t>
        </is>
      </c>
      <c r="AM21" s="38">
        <f>AB21</f>
        <v/>
      </c>
      <c r="AN21" s="38" t="inlineStr">
        <is>
          <t>CTR</t>
        </is>
      </c>
      <c r="AO21" s="38">
        <f>AI21*AN21</f>
        <v/>
      </c>
      <c r="AP21" s="39">
        <f>AG21/AI21*1000</f>
        <v/>
      </c>
      <c r="AQ21" s="39">
        <f>AG21/AK21*1000</f>
        <v/>
      </c>
      <c r="AR21" s="39">
        <f>AG21/AM21</f>
        <v/>
      </c>
      <c r="AS21" s="39">
        <f>AG21/AO21</f>
        <v/>
      </c>
      <c r="AT21" s="38" t="inlineStr">
        <is>
          <t>отчеты кол лид</t>
        </is>
      </c>
      <c r="AU21" s="39">
        <f>AG21/AT21</f>
        <v/>
      </c>
      <c r="AV21" s="38" t="n"/>
      <c r="AW21" s="38" t="n"/>
      <c r="AX21" s="38" t="n"/>
      <c r="AY21" s="38" t="n"/>
      <c r="AZ21" s="38" t="n"/>
      <c r="BA21" s="38" t="n"/>
      <c r="BB21" s="38" t="n"/>
      <c r="BC21" s="38" t="n"/>
      <c r="BD21" s="38" t="n"/>
      <c r="BE21" s="38" t="n"/>
      <c r="BF21" s="38" t="n"/>
      <c r="BG21" s="38" t="n"/>
      <c r="BH21" s="38" t="n"/>
      <c r="BI21" s="38" t="n"/>
      <c r="BJ21" s="38" t="n"/>
      <c r="BK21" s="38" t="n"/>
      <c r="BL21" s="38" t="n"/>
      <c r="BM21" s="38" t="n"/>
      <c r="BN21" s="38" t="n"/>
      <c r="BO21" s="38" t="n"/>
      <c r="BP21" s="38" t="n"/>
      <c r="BQ21" s="38" t="n"/>
      <c r="BR21" s="38" t="n"/>
      <c r="BS21" s="38" t="n"/>
      <c r="BT21" s="38" t="n"/>
      <c r="BU21" s="38" t="n"/>
      <c r="BV21" s="38" t="n"/>
      <c r="BW21" s="38" t="n"/>
      <c r="BX21" s="38" t="n"/>
      <c r="BY21" s="38" t="n"/>
      <c r="BZ21" s="38" t="n"/>
      <c r="CA21" s="38" t="n"/>
      <c r="CB21" s="38" t="n"/>
      <c r="CC21" s="38" t="n"/>
      <c r="CD21" s="38" t="n"/>
      <c r="CE21" s="38" t="n"/>
      <c r="CF21" s="38" t="n"/>
      <c r="CG21" s="38" t="n"/>
      <c r="CH21" s="38" t="n"/>
      <c r="CI21" s="38" t="n"/>
      <c r="CJ21" s="38" t="n"/>
      <c r="CK21" s="38" t="n"/>
      <c r="CL21" s="38" t="n"/>
      <c r="CM21" s="38" t="n"/>
      <c r="CN21" s="38" t="n"/>
      <c r="CO21" s="38" t="n"/>
      <c r="CP21" s="38" t="n"/>
      <c r="CQ21" s="38" t="n"/>
      <c r="CR21" s="38" t="n"/>
      <c r="CS21" s="38" t="n"/>
      <c r="CT21" s="38" t="n"/>
      <c r="CU21" s="38" t="n"/>
      <c r="CV21" s="38" t="n"/>
      <c r="CW21" s="38" t="n"/>
      <c r="CX21" s="38" t="n"/>
      <c r="CY21" s="38" t="n"/>
      <c r="CZ21" s="38" t="n"/>
      <c r="DA21" s="38" t="n"/>
    </row>
    <row r="22">
      <c r="A22" s="38" t="inlineStr">
        <is>
          <t>Все</t>
        </is>
      </c>
      <c r="B22" s="38" t="inlineStr">
        <is>
          <t>Все</t>
        </is>
      </c>
      <c r="C22" s="38" t="inlineStr">
        <is>
          <t>Портал</t>
        </is>
      </c>
      <c r="D22" s="38" t="inlineStr">
        <is>
          <t>охват</t>
        </is>
      </c>
      <c r="E22" s="38" t="inlineStr">
        <is>
          <t>https://yandex.ru/legal/banner_adv_rules/</t>
        </is>
      </c>
      <c r="F22" s="38" t="inlineStr">
        <is>
          <t>да</t>
        </is>
      </c>
      <c r="G22" s="38" t="inlineStr">
        <is>
          <t>Материалы за 2 недели до старта, т.к. с первого раза не проходят модерацию, жесткие требования</t>
        </is>
      </c>
      <c r="H22" s="38" t="n">
        <v/>
      </c>
      <c r="I22" s="38" t="inlineStr">
        <is>
          <t>входной бюджет 1млн.р.</t>
        </is>
      </c>
      <c r="J22" s="38" t="inlineStr">
        <is>
          <t>https://yandex.ru/adv/products/display/mainpage</t>
        </is>
      </c>
      <c r="K22" s="38" t="inlineStr">
        <is>
          <t>закупка через DX</t>
        </is>
      </c>
      <c r="L22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2" s="38" t="n">
        <v>1150000</v>
      </c>
      <c r="N22" s="38" t="inlineStr">
        <is>
          <t>нет</t>
        </is>
      </c>
      <c r="O22" s="38" t="inlineStr">
        <is>
          <t>CPT 345р.</t>
        </is>
      </c>
      <c r="P22" s="38" t="inlineStr">
        <is>
          <t xml:space="preserve">Закупка через DAN </t>
        </is>
      </c>
      <c r="Q22" s="38" t="n">
        <v>10</v>
      </c>
      <c r="R22" s="38">
        <f>S22</f>
        <v/>
      </c>
      <c r="S22" s="38" t="inlineStr">
        <is>
          <t>Yandex.ru</t>
        </is>
      </c>
      <c r="T22" s="38" t="inlineStr">
        <is>
          <t>"Начинающий", Главные страницы, Desktop+Mobile, Динамика, РФ</t>
        </is>
      </c>
      <c r="U22" s="38" t="inlineStr">
        <is>
          <t>728×90/ 320×67</t>
        </is>
      </c>
      <c r="V22" s="38" t="inlineStr">
        <is>
          <t>бриф 7ю1</t>
        </is>
      </c>
      <c r="W22" s="38" t="inlineStr">
        <is>
          <t>Динамика</t>
        </is>
      </c>
      <c r="X22" s="38" t="inlineStr">
        <is>
          <t>1000 показов</t>
        </is>
      </c>
      <c r="Y22" s="38">
        <f>COUNT(BF22:CK22)</f>
        <v/>
      </c>
      <c r="Z22" s="38" t="inlineStr">
        <is>
          <t>месяц</t>
        </is>
      </c>
      <c r="AA22" s="38">
        <f>AB22/Y22</f>
        <v/>
      </c>
      <c r="AB22" s="38" t="n">
        <v>1</v>
      </c>
      <c r="AC22" s="39" t="n">
        <v>1150000</v>
      </c>
      <c r="AD22" s="38" t="n">
        <v>1</v>
      </c>
      <c r="AE22" s="38" t="inlineStr">
        <is>
          <t>1-3</t>
        </is>
      </c>
      <c r="AF22" s="38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39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39">
        <f>AG22*1.2</f>
        <v/>
      </c>
      <c r="AI22" s="38">
        <f>AM22/AL22</f>
        <v/>
      </c>
      <c r="AJ22" s="38" t="n">
        <v>1.5</v>
      </c>
      <c r="AK22" s="38">
        <f>AI22/AJ22</f>
        <v/>
      </c>
      <c r="AL22" s="38" t="inlineStr">
        <is>
          <t>ОТЧЕТ VTR</t>
        </is>
      </c>
      <c r="AM22" s="38">
        <f>AB22</f>
        <v/>
      </c>
      <c r="AN22" s="38" t="inlineStr">
        <is>
          <t>CTR</t>
        </is>
      </c>
      <c r="AO22" s="38">
        <f>AI22*AN22</f>
        <v/>
      </c>
      <c r="AP22" s="39">
        <f>AG22/AI22*1000</f>
        <v/>
      </c>
      <c r="AQ22" s="39">
        <f>AG22/AK22*1000</f>
        <v/>
      </c>
      <c r="AR22" s="39">
        <f>AG22/AM22</f>
        <v/>
      </c>
      <c r="AS22" s="39">
        <f>AG22/AO22</f>
        <v/>
      </c>
      <c r="AT22" s="38" t="inlineStr">
        <is>
          <t>отчеты кол лид</t>
        </is>
      </c>
      <c r="AU22" s="39">
        <f>AG22/AT22</f>
        <v/>
      </c>
      <c r="AV22" s="38" t="n"/>
      <c r="AW22" s="38" t="n"/>
      <c r="AX22" s="38" t="n"/>
      <c r="AY22" s="38" t="n"/>
      <c r="AZ22" s="38" t="n"/>
      <c r="BA22" s="38" t="n"/>
      <c r="BB22" s="38" t="n"/>
      <c r="BC22" s="38" t="n"/>
      <c r="BD22" s="38" t="n"/>
      <c r="BE22" s="38" t="n"/>
      <c r="BF22" s="38" t="n"/>
      <c r="BG22" s="38" t="n"/>
      <c r="BH22" s="38" t="n"/>
      <c r="BI22" s="38" t="n"/>
      <c r="BJ22" s="38" t="n"/>
      <c r="BK22" s="38" t="n"/>
      <c r="BL22" s="38" t="n"/>
      <c r="BM22" s="38" t="n"/>
      <c r="BN22" s="38" t="n"/>
      <c r="BO22" s="38" t="n"/>
      <c r="BP22" s="38" t="n"/>
      <c r="BQ22" s="38" t="n"/>
      <c r="BR22" s="38" t="n"/>
      <c r="BS22" s="38" t="n"/>
      <c r="BT22" s="38" t="n"/>
      <c r="BU22" s="38" t="n"/>
      <c r="BV22" s="38" t="n"/>
      <c r="BW22" s="38" t="n"/>
      <c r="BX22" s="38" t="n"/>
      <c r="BY22" s="38" t="n"/>
      <c r="BZ22" s="38" t="n"/>
      <c r="CA22" s="38" t="n"/>
      <c r="CB22" s="38" t="n"/>
      <c r="CC22" s="38" t="n"/>
      <c r="CD22" s="38" t="n"/>
      <c r="CE22" s="38" t="n"/>
      <c r="CF22" s="38" t="n"/>
      <c r="CG22" s="38" t="n"/>
      <c r="CH22" s="38" t="n"/>
      <c r="CI22" s="38" t="n"/>
      <c r="CJ22" s="38" t="n"/>
      <c r="CK22" s="38" t="n"/>
      <c r="CL22" s="38" t="n"/>
      <c r="CM22" s="38" t="n"/>
      <c r="CN22" s="38" t="n"/>
      <c r="CO22" s="38" t="n"/>
      <c r="CP22" s="38" t="n"/>
      <c r="CQ22" s="38" t="n"/>
      <c r="CR22" s="38" t="n"/>
      <c r="CS22" s="38" t="n"/>
      <c r="CT22" s="38" t="n"/>
      <c r="CU22" s="38" t="n"/>
      <c r="CV22" s="38" t="n"/>
      <c r="CW22" s="38" t="n"/>
      <c r="CX22" s="38" t="n"/>
      <c r="CY22" s="38" t="n"/>
      <c r="CZ22" s="38" t="n"/>
      <c r="DA22" s="38" t="n"/>
    </row>
    <row r="23">
      <c r="A23" s="38" t="inlineStr">
        <is>
          <t>Все</t>
        </is>
      </c>
      <c r="B23" s="38" t="inlineStr">
        <is>
          <t>Все</t>
        </is>
      </c>
      <c r="C23" s="38" t="inlineStr">
        <is>
          <t>Портал</t>
        </is>
      </c>
      <c r="D23" s="38" t="inlineStr">
        <is>
          <t>охват</t>
        </is>
      </c>
      <c r="E23" s="38" t="inlineStr">
        <is>
          <t>https://yandex.ru/legal/banner_adv_rules/</t>
        </is>
      </c>
      <c r="F23" s="38" t="inlineStr">
        <is>
          <t>да</t>
        </is>
      </c>
      <c r="G23" s="38" t="inlineStr">
        <is>
          <t>Материалы за 2 недели до старта, т.к. с первого раза не проходят модерацию, жесткие требования</t>
        </is>
      </c>
      <c r="H23" s="38" t="n">
        <v/>
      </c>
      <c r="I23" s="38" t="inlineStr">
        <is>
          <t>входной бюджет 1млн.р.</t>
        </is>
      </c>
      <c r="J23" s="38" t="inlineStr">
        <is>
          <t>https://yandex.ru/adv/products/display/mainpage</t>
        </is>
      </c>
      <c r="K23" s="38" t="inlineStr">
        <is>
          <t>закупка через DX</t>
        </is>
      </c>
      <c r="L23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3" s="38" t="n">
        <v>1150000</v>
      </c>
      <c r="N23" s="38" t="inlineStr">
        <is>
          <t>нет</t>
        </is>
      </c>
      <c r="O23" s="38" t="inlineStr">
        <is>
          <t>CPT 345р.</t>
        </is>
      </c>
      <c r="P23" s="38" t="inlineStr">
        <is>
          <t xml:space="preserve">Закупка через DAN </t>
        </is>
      </c>
      <c r="Q23" s="38" t="n">
        <v>11</v>
      </c>
      <c r="R23" s="38">
        <f>S23</f>
        <v/>
      </c>
      <c r="S23" s="38" t="inlineStr">
        <is>
          <t>Yandex.ru</t>
        </is>
      </c>
      <c r="T23" s="38" t="inlineStr">
        <is>
          <t>"Начинающий", Главные страницы, Desktop+Mobile, Динамика, РФ</t>
        </is>
      </c>
      <c r="U23" s="38" t="inlineStr">
        <is>
          <t>728×90/ 320×67</t>
        </is>
      </c>
      <c r="V23" s="38" t="inlineStr">
        <is>
          <t>бриф 7ю1</t>
        </is>
      </c>
      <c r="W23" s="38" t="inlineStr">
        <is>
          <t>Динамика</t>
        </is>
      </c>
      <c r="X23" s="38" t="inlineStr">
        <is>
          <t>1000 показов</t>
        </is>
      </c>
      <c r="Y23" s="38">
        <f>COUNT(BF23:CK23)</f>
        <v/>
      </c>
      <c r="Z23" s="38" t="inlineStr">
        <is>
          <t>месяц</t>
        </is>
      </c>
      <c r="AA23" s="38">
        <f>AB23/Y23</f>
        <v/>
      </c>
      <c r="AB23" s="38" t="n">
        <v>1</v>
      </c>
      <c r="AC23" s="39" t="n">
        <v>1150000</v>
      </c>
      <c r="AD23" s="38" t="n">
        <v>1</v>
      </c>
      <c r="AE23" s="38" t="inlineStr">
        <is>
          <t>1-3</t>
        </is>
      </c>
      <c r="AF23" s="38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39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39">
        <f>AG23*1.2</f>
        <v/>
      </c>
      <c r="AI23" s="38">
        <f>AM23/AL23</f>
        <v/>
      </c>
      <c r="AJ23" s="38" t="n">
        <v>1.5</v>
      </c>
      <c r="AK23" s="38">
        <f>AI23/AJ23</f>
        <v/>
      </c>
      <c r="AL23" s="38" t="inlineStr">
        <is>
          <t>ОТЧЕТ VTR</t>
        </is>
      </c>
      <c r="AM23" s="38">
        <f>AB23</f>
        <v/>
      </c>
      <c r="AN23" s="38" t="inlineStr">
        <is>
          <t>CTR</t>
        </is>
      </c>
      <c r="AO23" s="38">
        <f>AI23*AN23</f>
        <v/>
      </c>
      <c r="AP23" s="39">
        <f>AG23/AI23*1000</f>
        <v/>
      </c>
      <c r="AQ23" s="39">
        <f>AG23/AK23*1000</f>
        <v/>
      </c>
      <c r="AR23" s="39">
        <f>AG23/AM23</f>
        <v/>
      </c>
      <c r="AS23" s="39">
        <f>AG23/AO23</f>
        <v/>
      </c>
      <c r="AT23" s="38" t="inlineStr">
        <is>
          <t>отчеты кол лид</t>
        </is>
      </c>
      <c r="AU23" s="39">
        <f>AG23/AT23</f>
        <v/>
      </c>
      <c r="AV23" s="38" t="n"/>
      <c r="AW23" s="38" t="n"/>
      <c r="AX23" s="38" t="n"/>
      <c r="AY23" s="38" t="n"/>
      <c r="AZ23" s="38" t="n"/>
      <c r="BA23" s="38" t="n"/>
      <c r="BB23" s="38" t="n"/>
      <c r="BC23" s="38" t="n"/>
      <c r="BD23" s="38" t="n"/>
      <c r="BE23" s="38" t="n"/>
      <c r="BF23" s="38" t="n"/>
      <c r="BG23" s="38" t="n"/>
      <c r="BH23" s="38" t="n"/>
      <c r="BI23" s="38" t="n"/>
      <c r="BJ23" s="38" t="n"/>
      <c r="BK23" s="38" t="n"/>
      <c r="BL23" s="38" t="n"/>
      <c r="BM23" s="38" t="n"/>
      <c r="BN23" s="38" t="n"/>
      <c r="BO23" s="38" t="n"/>
      <c r="BP23" s="38" t="n"/>
      <c r="BQ23" s="38" t="n"/>
      <c r="BR23" s="38" t="n"/>
      <c r="BS23" s="38" t="n"/>
      <c r="BT23" s="38" t="n"/>
      <c r="BU23" s="38" t="n"/>
      <c r="BV23" s="38" t="n"/>
      <c r="BW23" s="38" t="n"/>
      <c r="BX23" s="38" t="n"/>
      <c r="BY23" s="38" t="n"/>
      <c r="BZ23" s="38" t="n"/>
      <c r="CA23" s="38" t="n"/>
      <c r="CB23" s="38" t="n"/>
      <c r="CC23" s="38" t="n"/>
      <c r="CD23" s="38" t="n"/>
      <c r="CE23" s="38" t="n"/>
      <c r="CF23" s="38" t="n"/>
      <c r="CG23" s="38" t="n"/>
      <c r="CH23" s="38" t="n"/>
      <c r="CI23" s="38" t="n"/>
      <c r="CJ23" s="38" t="n"/>
      <c r="CK23" s="38" t="n"/>
      <c r="CL23" s="38" t="n"/>
      <c r="CM23" s="38" t="n"/>
      <c r="CN23" s="38" t="n"/>
      <c r="CO23" s="38" t="n"/>
      <c r="CP23" s="38" t="n"/>
      <c r="CQ23" s="38" t="n"/>
      <c r="CR23" s="38" t="n"/>
      <c r="CS23" s="38" t="n"/>
      <c r="CT23" s="38" t="n"/>
      <c r="CU23" s="38" t="n"/>
      <c r="CV23" s="38" t="n"/>
      <c r="CW23" s="38" t="n"/>
      <c r="CX23" s="38" t="n"/>
      <c r="CY23" s="38" t="n"/>
      <c r="CZ23" s="38" t="n"/>
      <c r="DA23" s="38" t="n"/>
    </row>
    <row r="24">
      <c r="A24" s="38" t="inlineStr">
        <is>
          <t>Все</t>
        </is>
      </c>
      <c r="B24" s="38" t="inlineStr">
        <is>
          <t>Все</t>
        </is>
      </c>
      <c r="C24" s="38" t="inlineStr">
        <is>
          <t>Портал</t>
        </is>
      </c>
      <c r="D24" s="38" t="inlineStr">
        <is>
          <t>охват</t>
        </is>
      </c>
      <c r="E24" s="38" t="inlineStr">
        <is>
          <t>https://yandex.ru/legal/banner_adv_rules/</t>
        </is>
      </c>
      <c r="F24" s="38" t="inlineStr">
        <is>
          <t>да</t>
        </is>
      </c>
      <c r="G24" s="38" t="inlineStr">
        <is>
          <t>Материалы за 2 недели до старта, т.к. с первого раза не проходят модерацию, жесткие требования</t>
        </is>
      </c>
      <c r="H24" s="38" t="n">
        <v/>
      </c>
      <c r="I24" s="38" t="inlineStr">
        <is>
          <t>входной бюджет 1млн.р.</t>
        </is>
      </c>
      <c r="J24" s="38" t="inlineStr">
        <is>
          <t>https://yandex.ru/adv/products/display/mainpage</t>
        </is>
      </c>
      <c r="K24" s="38" t="inlineStr">
        <is>
          <t>закупка через DX</t>
        </is>
      </c>
      <c r="L24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4" s="38" t="n">
        <v>1150000</v>
      </c>
      <c r="N24" s="38" t="inlineStr">
        <is>
          <t>нет</t>
        </is>
      </c>
      <c r="O24" s="38" t="inlineStr">
        <is>
          <t>CPT 345р.</t>
        </is>
      </c>
      <c r="P24" s="38" t="inlineStr">
        <is>
          <t xml:space="preserve">Закупка через DAN </t>
        </is>
      </c>
      <c r="Q24" s="38" t="n">
        <v>12</v>
      </c>
      <c r="R24" s="38">
        <f>S24</f>
        <v/>
      </c>
      <c r="S24" s="38" t="inlineStr">
        <is>
          <t>Yandex.ru</t>
        </is>
      </c>
      <c r="T24" s="38" t="inlineStr">
        <is>
          <t>"Начинающий", Главные страницы, Desktop+Mobile, Динамика, РФ</t>
        </is>
      </c>
      <c r="U24" s="38" t="inlineStr">
        <is>
          <t>728×90/ 320×67</t>
        </is>
      </c>
      <c r="V24" s="38" t="inlineStr">
        <is>
          <t>бриф 7ю1</t>
        </is>
      </c>
      <c r="W24" s="38" t="inlineStr">
        <is>
          <t>Динамика</t>
        </is>
      </c>
      <c r="X24" s="38" t="inlineStr">
        <is>
          <t>1000 показов</t>
        </is>
      </c>
      <c r="Y24" s="38">
        <f>COUNT(BF24:CK24)</f>
        <v/>
      </c>
      <c r="Z24" s="38" t="inlineStr">
        <is>
          <t>месяц</t>
        </is>
      </c>
      <c r="AA24" s="38">
        <f>AB24/Y24</f>
        <v/>
      </c>
      <c r="AB24" s="38" t="n">
        <v>1</v>
      </c>
      <c r="AC24" s="39" t="n">
        <v>1150000</v>
      </c>
      <c r="AD24" s="38" t="n">
        <v>1</v>
      </c>
      <c r="AE24" s="38" t="inlineStr">
        <is>
          <t>1-3</t>
        </is>
      </c>
      <c r="AF24" s="38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39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39">
        <f>AG24*1.2</f>
        <v/>
      </c>
      <c r="AI24" s="38">
        <f>AM24/AL24</f>
        <v/>
      </c>
      <c r="AJ24" s="38" t="n">
        <v>1.5</v>
      </c>
      <c r="AK24" s="38">
        <f>AI24/AJ24</f>
        <v/>
      </c>
      <c r="AL24" s="38" t="inlineStr">
        <is>
          <t>ОТЧЕТ VTR</t>
        </is>
      </c>
      <c r="AM24" s="38">
        <f>AB24</f>
        <v/>
      </c>
      <c r="AN24" s="38" t="inlineStr">
        <is>
          <t>CTR</t>
        </is>
      </c>
      <c r="AO24" s="38">
        <f>AI24*AN24</f>
        <v/>
      </c>
      <c r="AP24" s="39">
        <f>AG24/AI24*1000</f>
        <v/>
      </c>
      <c r="AQ24" s="39">
        <f>AG24/AK24*1000</f>
        <v/>
      </c>
      <c r="AR24" s="39">
        <f>AG24/AM24</f>
        <v/>
      </c>
      <c r="AS24" s="39">
        <f>AG24/AO24</f>
        <v/>
      </c>
      <c r="AT24" s="38" t="inlineStr">
        <is>
          <t>отчеты кол лид</t>
        </is>
      </c>
      <c r="AU24" s="39">
        <f>AG24/AT24</f>
        <v/>
      </c>
      <c r="AV24" s="38" t="n"/>
      <c r="AW24" s="38" t="n"/>
      <c r="AX24" s="38" t="n"/>
      <c r="AY24" s="38" t="n"/>
      <c r="AZ24" s="38" t="n"/>
      <c r="BA24" s="38" t="n"/>
      <c r="BB24" s="38" t="n"/>
      <c r="BC24" s="38" t="n"/>
      <c r="BD24" s="38" t="n"/>
      <c r="BE24" s="38" t="n"/>
      <c r="BF24" s="38" t="n"/>
      <c r="BG24" s="38" t="n"/>
      <c r="BH24" s="38" t="n"/>
      <c r="BI24" s="38" t="n"/>
      <c r="BJ24" s="38" t="n"/>
      <c r="BK24" s="38" t="n"/>
      <c r="BL24" s="38" t="n"/>
      <c r="BM24" s="38" t="n"/>
      <c r="BN24" s="38" t="n"/>
      <c r="BO24" s="38" t="n"/>
      <c r="BP24" s="38" t="n"/>
      <c r="BQ24" s="38" t="n"/>
      <c r="BR24" s="38" t="n"/>
      <c r="BS24" s="38" t="n"/>
      <c r="BT24" s="38" t="n"/>
      <c r="BU24" s="38" t="n"/>
      <c r="BV24" s="38" t="n"/>
      <c r="BW24" s="38" t="n"/>
      <c r="BX24" s="38" t="n"/>
      <c r="BY24" s="38" t="n"/>
      <c r="BZ24" s="38" t="n"/>
      <c r="CA24" s="38" t="n"/>
      <c r="CB24" s="38" t="n"/>
      <c r="CC24" s="38" t="n"/>
      <c r="CD24" s="38" t="n"/>
      <c r="CE24" s="38" t="n"/>
      <c r="CF24" s="38" t="n"/>
      <c r="CG24" s="38" t="n"/>
      <c r="CH24" s="38" t="n"/>
      <c r="CI24" s="38" t="n"/>
      <c r="CJ24" s="38" t="n"/>
      <c r="CK24" s="38" t="n"/>
      <c r="CL24" s="38" t="n"/>
      <c r="CM24" s="38" t="n"/>
      <c r="CN24" s="38" t="n"/>
      <c r="CO24" s="38" t="n"/>
      <c r="CP24" s="38" t="n"/>
      <c r="CQ24" s="38" t="n"/>
      <c r="CR24" s="38" t="n"/>
      <c r="CS24" s="38" t="n"/>
      <c r="CT24" s="38" t="n"/>
      <c r="CU24" s="38" t="n"/>
      <c r="CV24" s="38" t="n"/>
      <c r="CW24" s="38" t="n"/>
      <c r="CX24" s="38" t="n"/>
      <c r="CY24" s="38" t="n"/>
      <c r="CZ24" s="38" t="n"/>
      <c r="DA24" s="38" t="n"/>
    </row>
    <row r="25">
      <c r="A25" s="38" t="inlineStr">
        <is>
          <t>Все</t>
        </is>
      </c>
      <c r="B25" s="38" t="inlineStr">
        <is>
          <t>Все</t>
        </is>
      </c>
      <c r="C25" s="38" t="inlineStr">
        <is>
          <t>Портал</t>
        </is>
      </c>
      <c r="D25" s="38" t="inlineStr">
        <is>
          <t>охват</t>
        </is>
      </c>
      <c r="E25" s="38" t="inlineStr">
        <is>
          <t>https://yandex.ru/legal/banner_adv_rules/</t>
        </is>
      </c>
      <c r="F25" s="38" t="inlineStr">
        <is>
          <t>да</t>
        </is>
      </c>
      <c r="G25" s="38" t="inlineStr">
        <is>
          <t>Материалы за 2 недели до старта, т.к. с первого раза не проходят модерацию, жесткие требования</t>
        </is>
      </c>
      <c r="H25" s="38" t="n">
        <v/>
      </c>
      <c r="I25" s="38" t="inlineStr">
        <is>
          <t>входной бюджет 1млн.р.</t>
        </is>
      </c>
      <c r="J25" s="38" t="inlineStr">
        <is>
          <t>https://yandex.ru/adv/products/display/mainpage</t>
        </is>
      </c>
      <c r="K25" s="38" t="inlineStr">
        <is>
          <t>закупка через DX</t>
        </is>
      </c>
      <c r="L25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5" s="38" t="n">
        <v>1150000</v>
      </c>
      <c r="N25" s="38" t="inlineStr">
        <is>
          <t>нет</t>
        </is>
      </c>
      <c r="O25" s="38" t="inlineStr">
        <is>
          <t>CPT 345р.</t>
        </is>
      </c>
      <c r="P25" s="38" t="inlineStr">
        <is>
          <t xml:space="preserve">Закупка через DAN </t>
        </is>
      </c>
      <c r="Q25" s="38" t="n">
        <v>13</v>
      </c>
      <c r="R25" s="38">
        <f>S25</f>
        <v/>
      </c>
      <c r="S25" s="38" t="inlineStr">
        <is>
          <t>Yandex.ru</t>
        </is>
      </c>
      <c r="T25" s="38" t="inlineStr">
        <is>
          <t>"Начинающий", Главные страницы, Desktop+Mobile, Динамика, РФ</t>
        </is>
      </c>
      <c r="U25" s="38" t="inlineStr">
        <is>
          <t>728×90/ 320×67</t>
        </is>
      </c>
      <c r="V25" s="38" t="inlineStr">
        <is>
          <t>бриф 7ю1</t>
        </is>
      </c>
      <c r="W25" s="38" t="inlineStr">
        <is>
          <t>Динамика</t>
        </is>
      </c>
      <c r="X25" s="38" t="inlineStr">
        <is>
          <t>1000 показов</t>
        </is>
      </c>
      <c r="Y25" s="38">
        <f>COUNT(BF25:CK25)</f>
        <v/>
      </c>
      <c r="Z25" s="38" t="inlineStr">
        <is>
          <t>месяц</t>
        </is>
      </c>
      <c r="AA25" s="38">
        <f>AB25/Y25</f>
        <v/>
      </c>
      <c r="AB25" s="38" t="n">
        <v>1</v>
      </c>
      <c r="AC25" s="39" t="n">
        <v>1150000</v>
      </c>
      <c r="AD25" s="38" t="n">
        <v>1</v>
      </c>
      <c r="AE25" s="38" t="inlineStr">
        <is>
          <t>1-3</t>
        </is>
      </c>
      <c r="AF25" s="38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39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39">
        <f>AG25*1.2</f>
        <v/>
      </c>
      <c r="AI25" s="38">
        <f>AM25/AL25</f>
        <v/>
      </c>
      <c r="AJ25" s="38" t="n">
        <v>1.5</v>
      </c>
      <c r="AK25" s="38">
        <f>AI25/AJ25</f>
        <v/>
      </c>
      <c r="AL25" s="38" t="inlineStr">
        <is>
          <t>ОТЧЕТ VTR</t>
        </is>
      </c>
      <c r="AM25" s="38">
        <f>AB25</f>
        <v/>
      </c>
      <c r="AN25" s="38" t="inlineStr">
        <is>
          <t>CTR</t>
        </is>
      </c>
      <c r="AO25" s="38">
        <f>AI25*AN25</f>
        <v/>
      </c>
      <c r="AP25" s="39">
        <f>AG25/AI25*1000</f>
        <v/>
      </c>
      <c r="AQ25" s="39">
        <f>AG25/AK25*1000</f>
        <v/>
      </c>
      <c r="AR25" s="39">
        <f>AG25/AM25</f>
        <v/>
      </c>
      <c r="AS25" s="39">
        <f>AG25/AO25</f>
        <v/>
      </c>
      <c r="AT25" s="38" t="inlineStr">
        <is>
          <t>отчеты кол лид</t>
        </is>
      </c>
      <c r="AU25" s="39">
        <f>AG25/AT25</f>
        <v/>
      </c>
      <c r="AV25" s="38" t="n"/>
      <c r="AW25" s="38" t="n"/>
      <c r="AX25" s="38" t="n"/>
      <c r="AY25" s="38" t="n"/>
      <c r="AZ25" s="38" t="n"/>
      <c r="BA25" s="38" t="n"/>
      <c r="BB25" s="38" t="n"/>
      <c r="BC25" s="38" t="n"/>
      <c r="BD25" s="38" t="n"/>
      <c r="BE25" s="38" t="n"/>
      <c r="BF25" s="38" t="n"/>
      <c r="BG25" s="38" t="n"/>
      <c r="BH25" s="38" t="n"/>
      <c r="BI25" s="38" t="n"/>
      <c r="BJ25" s="38" t="n"/>
      <c r="BK25" s="38" t="n"/>
      <c r="BL25" s="38" t="n"/>
      <c r="BM25" s="38" t="n"/>
      <c r="BN25" s="38" t="n"/>
      <c r="BO25" s="38" t="n"/>
      <c r="BP25" s="38" t="n"/>
      <c r="BQ25" s="38" t="n"/>
      <c r="BR25" s="38" t="n"/>
      <c r="BS25" s="38" t="n"/>
      <c r="BT25" s="38" t="n"/>
      <c r="BU25" s="38" t="n"/>
      <c r="BV25" s="38" t="n"/>
      <c r="BW25" s="38" t="n"/>
      <c r="BX25" s="38" t="n"/>
      <c r="BY25" s="38" t="n"/>
      <c r="BZ25" s="38" t="n"/>
      <c r="CA25" s="38" t="n"/>
      <c r="CB25" s="38" t="n"/>
      <c r="CC25" s="38" t="n"/>
      <c r="CD25" s="38" t="n"/>
      <c r="CE25" s="38" t="n"/>
      <c r="CF25" s="38" t="n"/>
      <c r="CG25" s="38" t="n"/>
      <c r="CH25" s="38" t="n"/>
      <c r="CI25" s="38" t="n"/>
      <c r="CJ25" s="38" t="n"/>
      <c r="CK25" s="38" t="n"/>
      <c r="CL25" s="38" t="n"/>
      <c r="CM25" s="38" t="n"/>
      <c r="CN25" s="38" t="n"/>
      <c r="CO25" s="38" t="n"/>
      <c r="CP25" s="38" t="n"/>
      <c r="CQ25" s="38" t="n"/>
      <c r="CR25" s="38" t="n"/>
      <c r="CS25" s="38" t="n"/>
      <c r="CT25" s="38" t="n"/>
      <c r="CU25" s="38" t="n"/>
      <c r="CV25" s="38" t="n"/>
      <c r="CW25" s="38" t="n"/>
      <c r="CX25" s="38" t="n"/>
      <c r="CY25" s="38" t="n"/>
      <c r="CZ25" s="38" t="n"/>
      <c r="DA25" s="38" t="n"/>
    </row>
    <row r="26">
      <c r="A26" s="38" t="inlineStr">
        <is>
          <t>Все</t>
        </is>
      </c>
      <c r="B26" s="38" t="inlineStr">
        <is>
          <t>Все</t>
        </is>
      </c>
      <c r="C26" s="38" t="inlineStr">
        <is>
          <t>Портал</t>
        </is>
      </c>
      <c r="D26" s="38" t="inlineStr">
        <is>
          <t>охват</t>
        </is>
      </c>
      <c r="E26" s="38" t="inlineStr">
        <is>
          <t>https://yandex.ru/legal/banner_adv_rules/</t>
        </is>
      </c>
      <c r="F26" s="38" t="inlineStr">
        <is>
          <t>да</t>
        </is>
      </c>
      <c r="G26" s="38" t="inlineStr">
        <is>
          <t>Материалы за 2 недели до старта, т.к. с первого раза не проходят модерацию, жесткие требования</t>
        </is>
      </c>
      <c r="H26" s="38" t="n">
        <v/>
      </c>
      <c r="I26" s="38" t="inlineStr">
        <is>
          <t>входной бюджет 1млн.р.</t>
        </is>
      </c>
      <c r="J26" s="38" t="inlineStr">
        <is>
          <t>https://yandex.ru/adv/products/display/mainpage</t>
        </is>
      </c>
      <c r="K26" s="38" t="inlineStr">
        <is>
          <t>закупка через DX</t>
        </is>
      </c>
      <c r="L26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6" s="38" t="n">
        <v>1150000</v>
      </c>
      <c r="N26" s="38" t="inlineStr">
        <is>
          <t>нет</t>
        </is>
      </c>
      <c r="O26" s="38" t="inlineStr">
        <is>
          <t>CPT 345р.</t>
        </is>
      </c>
      <c r="P26" s="38" t="inlineStr">
        <is>
          <t xml:space="preserve">Закупка через DAN </t>
        </is>
      </c>
      <c r="Q26" s="38" t="n">
        <v>14</v>
      </c>
      <c r="R26" s="38">
        <f>S26</f>
        <v/>
      </c>
      <c r="S26" s="38" t="inlineStr">
        <is>
          <t>Yandex.ru</t>
        </is>
      </c>
      <c r="T26" s="38" t="inlineStr">
        <is>
          <t>"Начинающий", Главные страницы, Desktop+Mobile, Динамика, РФ</t>
        </is>
      </c>
      <c r="U26" s="38" t="inlineStr">
        <is>
          <t>728×90/ 320×67</t>
        </is>
      </c>
      <c r="V26" s="38" t="inlineStr">
        <is>
          <t>бриф 7ю1</t>
        </is>
      </c>
      <c r="W26" s="38" t="inlineStr">
        <is>
          <t>Динамика</t>
        </is>
      </c>
      <c r="X26" s="38" t="inlineStr">
        <is>
          <t>1000 показов</t>
        </is>
      </c>
      <c r="Y26" s="38">
        <f>COUNT(BF26:CK26)</f>
        <v/>
      </c>
      <c r="Z26" s="38" t="inlineStr">
        <is>
          <t>месяц</t>
        </is>
      </c>
      <c r="AA26" s="38">
        <f>AB26/Y26</f>
        <v/>
      </c>
      <c r="AB26" s="38" t="n">
        <v>1</v>
      </c>
      <c r="AC26" s="39" t="n">
        <v>1150000</v>
      </c>
      <c r="AD26" s="38" t="n">
        <v>1</v>
      </c>
      <c r="AE26" s="38" t="inlineStr">
        <is>
          <t>1-3</t>
        </is>
      </c>
      <c r="AF26" s="38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39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39">
        <f>AG26*1.2</f>
        <v/>
      </c>
      <c r="AI26" s="38">
        <f>AM26/AL26</f>
        <v/>
      </c>
      <c r="AJ26" s="38" t="n">
        <v>1.5</v>
      </c>
      <c r="AK26" s="38">
        <f>AI26/AJ26</f>
        <v/>
      </c>
      <c r="AL26" s="38" t="inlineStr">
        <is>
          <t>ОТЧЕТ VTR</t>
        </is>
      </c>
      <c r="AM26" s="38">
        <f>AB26</f>
        <v/>
      </c>
      <c r="AN26" s="38" t="inlineStr">
        <is>
          <t>CTR</t>
        </is>
      </c>
      <c r="AO26" s="38">
        <f>AI26*AN26</f>
        <v/>
      </c>
      <c r="AP26" s="39">
        <f>AG26/AI26*1000</f>
        <v/>
      </c>
      <c r="AQ26" s="39">
        <f>AG26/AK26*1000</f>
        <v/>
      </c>
      <c r="AR26" s="39">
        <f>AG26/AM26</f>
        <v/>
      </c>
      <c r="AS26" s="39">
        <f>AG26/AO26</f>
        <v/>
      </c>
      <c r="AT26" s="38" t="inlineStr">
        <is>
          <t>отчеты кол лид</t>
        </is>
      </c>
      <c r="AU26" s="39">
        <f>AG26/AT26</f>
        <v/>
      </c>
      <c r="AV26" s="38" t="n"/>
      <c r="AW26" s="38" t="n"/>
      <c r="AX26" s="38" t="n"/>
      <c r="AY26" s="38" t="n"/>
      <c r="AZ26" s="38" t="n"/>
      <c r="BA26" s="38" t="n"/>
      <c r="BB26" s="38" t="n"/>
      <c r="BC26" s="38" t="n"/>
      <c r="BD26" s="38" t="n"/>
      <c r="BE26" s="38" t="n"/>
      <c r="BF26" s="38" t="n"/>
      <c r="BG26" s="38" t="n"/>
      <c r="BH26" s="38" t="n"/>
      <c r="BI26" s="38" t="n"/>
      <c r="BJ26" s="38" t="n"/>
      <c r="BK26" s="38" t="n"/>
      <c r="BL26" s="38" t="n"/>
      <c r="BM26" s="38" t="n"/>
      <c r="BN26" s="38" t="n"/>
      <c r="BO26" s="38" t="n"/>
      <c r="BP26" s="38" t="n"/>
      <c r="BQ26" s="38" t="n"/>
      <c r="BR26" s="38" t="n"/>
      <c r="BS26" s="38" t="n"/>
      <c r="BT26" s="38" t="n"/>
      <c r="BU26" s="38" t="n"/>
      <c r="BV26" s="38" t="n"/>
      <c r="BW26" s="38" t="n"/>
      <c r="BX26" s="38" t="n"/>
      <c r="BY26" s="38" t="n"/>
      <c r="BZ26" s="38" t="n"/>
      <c r="CA26" s="38" t="n"/>
      <c r="CB26" s="38" t="n"/>
      <c r="CC26" s="38" t="n"/>
      <c r="CD26" s="38" t="n"/>
      <c r="CE26" s="38" t="n"/>
      <c r="CF26" s="38" t="n"/>
      <c r="CG26" s="38" t="n"/>
      <c r="CH26" s="38" t="n"/>
      <c r="CI26" s="38" t="n"/>
      <c r="CJ26" s="38" t="n"/>
      <c r="CK26" s="38" t="n"/>
      <c r="CL26" s="38" t="n"/>
      <c r="CM26" s="38" t="n"/>
      <c r="CN26" s="38" t="n"/>
      <c r="CO26" s="38" t="n"/>
      <c r="CP26" s="38" t="n"/>
      <c r="CQ26" s="38" t="n"/>
      <c r="CR26" s="38" t="n"/>
      <c r="CS26" s="38" t="n"/>
      <c r="CT26" s="38" t="n"/>
      <c r="CU26" s="38" t="n"/>
      <c r="CV26" s="38" t="n"/>
      <c r="CW26" s="38" t="n"/>
      <c r="CX26" s="38" t="n"/>
      <c r="CY26" s="38" t="n"/>
      <c r="CZ26" s="38" t="n"/>
      <c r="DA26" s="38" t="n"/>
    </row>
    <row r="27">
      <c r="A27" s="38" t="inlineStr">
        <is>
          <t>Все</t>
        </is>
      </c>
      <c r="B27" s="38" t="inlineStr">
        <is>
          <t>Все</t>
        </is>
      </c>
      <c r="C27" s="38" t="inlineStr">
        <is>
          <t>Портал</t>
        </is>
      </c>
      <c r="D27" s="38" t="inlineStr">
        <is>
          <t>охват</t>
        </is>
      </c>
      <c r="E27" s="38" t="inlineStr">
        <is>
          <t>https://yandex.ru/legal/banner_adv_rules/</t>
        </is>
      </c>
      <c r="F27" s="38" t="inlineStr">
        <is>
          <t>да</t>
        </is>
      </c>
      <c r="G27" s="38" t="inlineStr">
        <is>
          <t>Материалы за 2 недели до старта, т.к. с первого раза не проходят модерацию, жесткие требования</t>
        </is>
      </c>
      <c r="H27" s="38" t="n">
        <v/>
      </c>
      <c r="I27" s="38" t="inlineStr">
        <is>
          <t>входной бюджет 1млн.р.</t>
        </is>
      </c>
      <c r="J27" s="38" t="inlineStr">
        <is>
          <t>https://yandex.ru/adv/products/display/mainpage</t>
        </is>
      </c>
      <c r="K27" s="38" t="inlineStr">
        <is>
          <t>закупка через DX</t>
        </is>
      </c>
      <c r="L27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7" s="38" t="n">
        <v>1150000</v>
      </c>
      <c r="N27" s="38" t="inlineStr">
        <is>
          <t>нет</t>
        </is>
      </c>
      <c r="O27" s="38" t="inlineStr">
        <is>
          <t>CPT 345р.</t>
        </is>
      </c>
      <c r="P27" s="38" t="inlineStr">
        <is>
          <t xml:space="preserve">Закупка через DAN </t>
        </is>
      </c>
      <c r="Q27" s="38" t="n">
        <v>15</v>
      </c>
      <c r="R27" s="38">
        <f>S27</f>
        <v/>
      </c>
      <c r="S27" s="38" t="inlineStr">
        <is>
          <t>Yandex.ru</t>
        </is>
      </c>
      <c r="T27" s="38" t="inlineStr">
        <is>
          <t>"Начинающий", Главные страницы, Desktop+Mobile, Динамика, РФ</t>
        </is>
      </c>
      <c r="U27" s="38" t="inlineStr">
        <is>
          <t>728×90/ 320×67</t>
        </is>
      </c>
      <c r="V27" s="38" t="inlineStr">
        <is>
          <t>бриф 7ю1</t>
        </is>
      </c>
      <c r="W27" s="38" t="inlineStr">
        <is>
          <t>Динамика</t>
        </is>
      </c>
      <c r="X27" s="38" t="inlineStr">
        <is>
          <t>1000 показов</t>
        </is>
      </c>
      <c r="Y27" s="38">
        <f>COUNT(BF27:CK27)</f>
        <v/>
      </c>
      <c r="Z27" s="38" t="inlineStr">
        <is>
          <t>месяц</t>
        </is>
      </c>
      <c r="AA27" s="38">
        <f>AB27/Y27</f>
        <v/>
      </c>
      <c r="AB27" s="38" t="n">
        <v>1</v>
      </c>
      <c r="AC27" s="39" t="n">
        <v>1150000</v>
      </c>
      <c r="AD27" s="38" t="n">
        <v>1.3</v>
      </c>
      <c r="AE27" s="38" t="inlineStr">
        <is>
          <t>1-3</t>
        </is>
      </c>
      <c r="AF27" s="38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39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39">
        <f>AG27*1.2</f>
        <v/>
      </c>
      <c r="AI27" s="38">
        <f>AM27/AL27</f>
        <v/>
      </c>
      <c r="AJ27" s="38" t="n">
        <v>1.5</v>
      </c>
      <c r="AK27" s="38">
        <f>AI27/AJ27</f>
        <v/>
      </c>
      <c r="AL27" s="38" t="inlineStr">
        <is>
          <t>ОТЧЕТ VTR</t>
        </is>
      </c>
      <c r="AM27" s="38">
        <f>AB27</f>
        <v/>
      </c>
      <c r="AN27" s="38" t="inlineStr">
        <is>
          <t>CTR</t>
        </is>
      </c>
      <c r="AO27" s="38">
        <f>AI27*AN27</f>
        <v/>
      </c>
      <c r="AP27" s="39">
        <f>AG27/AI27*1000</f>
        <v/>
      </c>
      <c r="AQ27" s="39">
        <f>AG27/AK27*1000</f>
        <v/>
      </c>
      <c r="AR27" s="39">
        <f>AG27/AM27</f>
        <v/>
      </c>
      <c r="AS27" s="39">
        <f>AG27/AO27</f>
        <v/>
      </c>
      <c r="AT27" s="38" t="inlineStr">
        <is>
          <t>отчеты кол лид</t>
        </is>
      </c>
      <c r="AU27" s="39">
        <f>AG27/AT27</f>
        <v/>
      </c>
      <c r="AV27" s="38" t="n"/>
      <c r="AW27" s="38" t="n"/>
      <c r="AX27" s="38" t="n"/>
      <c r="AY27" s="38" t="n"/>
      <c r="AZ27" s="38" t="n"/>
      <c r="BA27" s="38" t="n"/>
      <c r="BB27" s="38" t="n"/>
      <c r="BC27" s="38" t="n"/>
      <c r="BD27" s="38" t="n"/>
      <c r="BE27" s="38" t="n"/>
      <c r="BF27" s="38" t="n"/>
      <c r="BG27" s="38" t="n"/>
      <c r="BH27" s="38" t="n"/>
      <c r="BI27" s="38" t="n"/>
      <c r="BJ27" s="38" t="n"/>
      <c r="BK27" s="38" t="n"/>
      <c r="BL27" s="38" t="n"/>
      <c r="BM27" s="38" t="n"/>
      <c r="BN27" s="38" t="n"/>
      <c r="BO27" s="38" t="n"/>
      <c r="BP27" s="38" t="n"/>
      <c r="BQ27" s="38" t="n"/>
      <c r="BR27" s="38" t="n"/>
      <c r="BS27" s="38" t="n"/>
      <c r="BT27" s="38" t="n"/>
      <c r="BU27" s="38" t="n"/>
      <c r="BV27" s="38" t="n"/>
      <c r="BW27" s="38" t="n"/>
      <c r="BX27" s="38" t="n"/>
      <c r="BY27" s="38" t="n"/>
      <c r="BZ27" s="38" t="n"/>
      <c r="CA27" s="38" t="n"/>
      <c r="CB27" s="38" t="n"/>
      <c r="CC27" s="38" t="n"/>
      <c r="CD27" s="38" t="n"/>
      <c r="CE27" s="38" t="n"/>
      <c r="CF27" s="38" t="n"/>
      <c r="CG27" s="38" t="n"/>
      <c r="CH27" s="38" t="n"/>
      <c r="CI27" s="38" t="n"/>
      <c r="CJ27" s="38" t="n"/>
      <c r="CK27" s="38" t="n"/>
      <c r="CL27" s="38" t="n"/>
      <c r="CM27" s="38" t="n"/>
      <c r="CN27" s="38" t="n"/>
      <c r="CO27" s="38" t="n"/>
      <c r="CP27" s="38" t="n"/>
      <c r="CQ27" s="38" t="n"/>
      <c r="CR27" s="38" t="n"/>
      <c r="CS27" s="38" t="n"/>
      <c r="CT27" s="38" t="n"/>
      <c r="CU27" s="38" t="n"/>
      <c r="CV27" s="38" t="n"/>
      <c r="CW27" s="38" t="n"/>
      <c r="CX27" s="38" t="n"/>
      <c r="CY27" s="38" t="n"/>
      <c r="CZ27" s="38" t="n"/>
      <c r="DA27" s="38" t="n"/>
    </row>
    <row r="28">
      <c r="A28" s="38" t="inlineStr">
        <is>
          <t>Все</t>
        </is>
      </c>
      <c r="B28" s="38" t="inlineStr">
        <is>
          <t>Все</t>
        </is>
      </c>
      <c r="C28" s="38" t="inlineStr">
        <is>
          <t>Портал</t>
        </is>
      </c>
      <c r="D28" s="38" t="inlineStr">
        <is>
          <t>охват</t>
        </is>
      </c>
      <c r="E28" s="38" t="inlineStr">
        <is>
          <t>https://yandex.ru/legal/banner_adv_rules/</t>
        </is>
      </c>
      <c r="F28" s="38" t="inlineStr">
        <is>
          <t>да</t>
        </is>
      </c>
      <c r="G28" s="38" t="inlineStr">
        <is>
          <t>Материалы за 2 недели до старта, т.к. с первого раза не проходят модерацию, жесткие требования</t>
        </is>
      </c>
      <c r="H28" s="38" t="n">
        <v/>
      </c>
      <c r="I28" s="38" t="inlineStr">
        <is>
          <t>входной бюджет 1млн.р.</t>
        </is>
      </c>
      <c r="J28" s="38" t="inlineStr">
        <is>
          <t>https://yandex.ru/adv/products/display/mainpage</t>
        </is>
      </c>
      <c r="K28" s="38" t="inlineStr">
        <is>
          <t>закупка через DX</t>
        </is>
      </c>
      <c r="L28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8" s="38" t="n">
        <v>1150000</v>
      </c>
      <c r="N28" s="38" t="inlineStr">
        <is>
          <t>нет</t>
        </is>
      </c>
      <c r="O28" s="38" t="inlineStr">
        <is>
          <t>CPT 345р.</t>
        </is>
      </c>
      <c r="P28" s="38" t="inlineStr">
        <is>
          <t xml:space="preserve">Закупка через DAN </t>
        </is>
      </c>
      <c r="Q28" s="38" t="n">
        <v>16</v>
      </c>
      <c r="R28" s="38">
        <f>S28</f>
        <v/>
      </c>
      <c r="S28" s="38" t="inlineStr">
        <is>
          <t>Yandex.ru</t>
        </is>
      </c>
      <c r="T28" s="38" t="inlineStr">
        <is>
          <t>"Начинающий", Главные страницы, Desktop+Mobile, Динамика, РФ</t>
        </is>
      </c>
      <c r="U28" s="38" t="inlineStr">
        <is>
          <t>728×90/ 320×67</t>
        </is>
      </c>
      <c r="V28" s="38" t="inlineStr">
        <is>
          <t>бриф 7ю1</t>
        </is>
      </c>
      <c r="W28" s="38" t="inlineStr">
        <is>
          <t>Динамика</t>
        </is>
      </c>
      <c r="X28" s="38" t="inlineStr">
        <is>
          <t>1000 показов</t>
        </is>
      </c>
      <c r="Y28" s="38">
        <f>COUNT(BF28:CK28)</f>
        <v/>
      </c>
      <c r="Z28" s="38" t="inlineStr">
        <is>
          <t>месяц</t>
        </is>
      </c>
      <c r="AA28" s="38">
        <f>AB28/Y28</f>
        <v/>
      </c>
      <c r="AB28" s="38" t="n">
        <v>1</v>
      </c>
      <c r="AC28" s="39" t="n">
        <v>1150000</v>
      </c>
      <c r="AD28" s="38" t="n">
        <v>1.3</v>
      </c>
      <c r="AE28" s="38" t="inlineStr">
        <is>
          <t>1-3</t>
        </is>
      </c>
      <c r="AF28" s="38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39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39">
        <f>AG28*1.2</f>
        <v/>
      </c>
      <c r="AI28" s="38">
        <f>AM28/AL28</f>
        <v/>
      </c>
      <c r="AJ28" s="38" t="n">
        <v>1.5</v>
      </c>
      <c r="AK28" s="38">
        <f>AI28/AJ28</f>
        <v/>
      </c>
      <c r="AL28" s="38" t="inlineStr">
        <is>
          <t>ОТЧЕТ VTR</t>
        </is>
      </c>
      <c r="AM28" s="38">
        <f>AB28</f>
        <v/>
      </c>
      <c r="AN28" s="38" t="inlineStr">
        <is>
          <t>CTR</t>
        </is>
      </c>
      <c r="AO28" s="38">
        <f>AI28*AN28</f>
        <v/>
      </c>
      <c r="AP28" s="39">
        <f>AG28/AI28*1000</f>
        <v/>
      </c>
      <c r="AQ28" s="39">
        <f>AG28/AK28*1000</f>
        <v/>
      </c>
      <c r="AR28" s="39">
        <f>AG28/AM28</f>
        <v/>
      </c>
      <c r="AS28" s="39">
        <f>AG28/AO28</f>
        <v/>
      </c>
      <c r="AT28" s="38" t="inlineStr">
        <is>
          <t>отчеты кол лид</t>
        </is>
      </c>
      <c r="AU28" s="39">
        <f>AG28/AT28</f>
        <v/>
      </c>
      <c r="AV28" s="38" t="n"/>
      <c r="AW28" s="38" t="n"/>
      <c r="AX28" s="38" t="n"/>
      <c r="AY28" s="38" t="n"/>
      <c r="AZ28" s="38" t="n"/>
      <c r="BA28" s="38" t="n"/>
      <c r="BB28" s="38" t="n"/>
      <c r="BC28" s="38" t="n"/>
      <c r="BD28" s="38" t="n"/>
      <c r="BE28" s="38" t="n"/>
      <c r="BF28" s="38" t="n"/>
      <c r="BG28" s="38" t="n"/>
      <c r="BH28" s="38" t="n"/>
      <c r="BI28" s="38" t="n"/>
      <c r="BJ28" s="38" t="n"/>
      <c r="BK28" s="38" t="n"/>
      <c r="BL28" s="38" t="n"/>
      <c r="BM28" s="38" t="n"/>
      <c r="BN28" s="38" t="n"/>
      <c r="BO28" s="38" t="n"/>
      <c r="BP28" s="38" t="n"/>
      <c r="BQ28" s="38" t="n"/>
      <c r="BR28" s="38" t="n"/>
      <c r="BS28" s="38" t="n"/>
      <c r="BT28" s="38" t="n"/>
      <c r="BU28" s="38" t="n"/>
      <c r="BV28" s="38" t="n"/>
      <c r="BW28" s="38" t="n"/>
      <c r="BX28" s="38" t="n"/>
      <c r="BY28" s="38" t="n"/>
      <c r="BZ28" s="38" t="n"/>
      <c r="CA28" s="38" t="n"/>
      <c r="CB28" s="38" t="n"/>
      <c r="CC28" s="38" t="n"/>
      <c r="CD28" s="38" t="n"/>
      <c r="CE28" s="38" t="n"/>
      <c r="CF28" s="38" t="n"/>
      <c r="CG28" s="38" t="n"/>
      <c r="CH28" s="38" t="n"/>
      <c r="CI28" s="38" t="n"/>
      <c r="CJ28" s="38" t="n"/>
      <c r="CK28" s="38" t="n"/>
      <c r="CL28" s="38" t="n"/>
      <c r="CM28" s="38" t="n"/>
      <c r="CN28" s="38" t="n"/>
      <c r="CO28" s="38" t="n"/>
      <c r="CP28" s="38" t="n"/>
      <c r="CQ28" s="38" t="n"/>
      <c r="CR28" s="38" t="n"/>
      <c r="CS28" s="38" t="n"/>
      <c r="CT28" s="38" t="n"/>
      <c r="CU28" s="38" t="n"/>
      <c r="CV28" s="38" t="n"/>
      <c r="CW28" s="38" t="n"/>
      <c r="CX28" s="38" t="n"/>
      <c r="CY28" s="38" t="n"/>
      <c r="CZ28" s="38" t="n"/>
      <c r="DA28" s="38" t="n"/>
    </row>
    <row r="29">
      <c r="A29" s="38" t="inlineStr">
        <is>
          <t>Все</t>
        </is>
      </c>
      <c r="B29" s="38" t="inlineStr">
        <is>
          <t>Все</t>
        </is>
      </c>
      <c r="C29" s="38" t="inlineStr">
        <is>
          <t>Портал</t>
        </is>
      </c>
      <c r="D29" s="38" t="inlineStr">
        <is>
          <t>охват</t>
        </is>
      </c>
      <c r="E29" s="38" t="inlineStr">
        <is>
          <t>https://yandex.ru/legal/banner_adv_rules/</t>
        </is>
      </c>
      <c r="F29" s="38" t="inlineStr">
        <is>
          <t>да</t>
        </is>
      </c>
      <c r="G29" s="38" t="inlineStr">
        <is>
          <t>Материалы за 2 недели до старта, т.к. с первого раза не проходят модерацию, жесткие требования</t>
        </is>
      </c>
      <c r="H29" s="38" t="n">
        <v/>
      </c>
      <c r="I29" s="38" t="inlineStr">
        <is>
          <t>входной бюджет 1млн.р.</t>
        </is>
      </c>
      <c r="J29" s="38" t="inlineStr">
        <is>
          <t>https://yandex.ru/adv/products/display/mainpage</t>
        </is>
      </c>
      <c r="K29" s="38" t="inlineStr">
        <is>
          <t>закупка через DX</t>
        </is>
      </c>
      <c r="L29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9" s="38" t="n">
        <v>1150000</v>
      </c>
      <c r="N29" s="38" t="inlineStr">
        <is>
          <t>нет</t>
        </is>
      </c>
      <c r="O29" s="38" t="inlineStr">
        <is>
          <t>CPT 345р.</t>
        </is>
      </c>
      <c r="P29" s="38" t="inlineStr">
        <is>
          <t xml:space="preserve">Закупка через DAN </t>
        </is>
      </c>
      <c r="Q29" s="38" t="n">
        <v>17</v>
      </c>
      <c r="R29" s="38">
        <f>S29</f>
        <v/>
      </c>
      <c r="S29" s="38" t="inlineStr">
        <is>
          <t>Yandex.ru</t>
        </is>
      </c>
      <c r="T29" s="38" t="inlineStr">
        <is>
          <t>"Начинающий", Главные страницы, Desktop+Mobile, Динамика, РФ</t>
        </is>
      </c>
      <c r="U29" s="38" t="inlineStr">
        <is>
          <t>728×90/ 320×67</t>
        </is>
      </c>
      <c r="V29" s="38" t="inlineStr">
        <is>
          <t>бриф 7ю1</t>
        </is>
      </c>
      <c r="W29" s="38" t="inlineStr">
        <is>
          <t>Динамика</t>
        </is>
      </c>
      <c r="X29" s="38" t="inlineStr">
        <is>
          <t>1000 показов</t>
        </is>
      </c>
      <c r="Y29" s="38">
        <f>COUNT(BF29:CK29)</f>
        <v/>
      </c>
      <c r="Z29" s="38" t="inlineStr">
        <is>
          <t>месяц</t>
        </is>
      </c>
      <c r="AA29" s="38">
        <f>AB29/Y29</f>
        <v/>
      </c>
      <c r="AB29" s="38" t="n">
        <v>1</v>
      </c>
      <c r="AC29" s="39" t="n">
        <v>1150000</v>
      </c>
      <c r="AD29" s="38" t="n">
        <v>1.3</v>
      </c>
      <c r="AE29" s="38" t="inlineStr">
        <is>
          <t>1-3</t>
        </is>
      </c>
      <c r="AF29" s="38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39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39">
        <f>AG29*1.2</f>
        <v/>
      </c>
      <c r="AI29" s="38">
        <f>AM29/AL29</f>
        <v/>
      </c>
      <c r="AJ29" s="38" t="n">
        <v>1.5</v>
      </c>
      <c r="AK29" s="38">
        <f>AI29/AJ29</f>
        <v/>
      </c>
      <c r="AL29" s="38" t="inlineStr">
        <is>
          <t>ОТЧЕТ VTR</t>
        </is>
      </c>
      <c r="AM29" s="38">
        <f>AB29</f>
        <v/>
      </c>
      <c r="AN29" s="38" t="inlineStr">
        <is>
          <t>CTR</t>
        </is>
      </c>
      <c r="AO29" s="38">
        <f>AI29*AN29</f>
        <v/>
      </c>
      <c r="AP29" s="39">
        <f>AG29/AI29*1000</f>
        <v/>
      </c>
      <c r="AQ29" s="39">
        <f>AG29/AK29*1000</f>
        <v/>
      </c>
      <c r="AR29" s="39">
        <f>AG29/AM29</f>
        <v/>
      </c>
      <c r="AS29" s="39">
        <f>AG29/AO29</f>
        <v/>
      </c>
      <c r="AT29" s="38" t="inlineStr">
        <is>
          <t>отчеты кол лид</t>
        </is>
      </c>
      <c r="AU29" s="39">
        <f>AG29/AT29</f>
        <v/>
      </c>
      <c r="AV29" s="38" t="n"/>
      <c r="AW29" s="38" t="n"/>
      <c r="AX29" s="38" t="n"/>
      <c r="AY29" s="38" t="n"/>
      <c r="AZ29" s="38" t="n"/>
      <c r="BA29" s="38" t="n"/>
      <c r="BB29" s="38" t="n"/>
      <c r="BC29" s="38" t="n"/>
      <c r="BD29" s="38" t="n"/>
      <c r="BE29" s="38" t="n"/>
      <c r="BF29" s="38" t="n"/>
      <c r="BG29" s="38" t="n"/>
      <c r="BH29" s="38" t="n"/>
      <c r="BI29" s="38" t="n"/>
      <c r="BJ29" s="38" t="n"/>
      <c r="BK29" s="38" t="n"/>
      <c r="BL29" s="38" t="n"/>
      <c r="BM29" s="38" t="n"/>
      <c r="BN29" s="38" t="n"/>
      <c r="BO29" s="38" t="n"/>
      <c r="BP29" s="38" t="n"/>
      <c r="BQ29" s="38" t="n"/>
      <c r="BR29" s="38" t="n"/>
      <c r="BS29" s="38" t="n"/>
      <c r="BT29" s="38" t="n"/>
      <c r="BU29" s="38" t="n"/>
      <c r="BV29" s="38" t="n"/>
      <c r="BW29" s="38" t="n"/>
      <c r="BX29" s="38" t="n"/>
      <c r="BY29" s="38" t="n"/>
      <c r="BZ29" s="38" t="n"/>
      <c r="CA29" s="38" t="n"/>
      <c r="CB29" s="38" t="n"/>
      <c r="CC29" s="38" t="n"/>
      <c r="CD29" s="38" t="n"/>
      <c r="CE29" s="38" t="n"/>
      <c r="CF29" s="38" t="n"/>
      <c r="CG29" s="38" t="n"/>
      <c r="CH29" s="38" t="n"/>
      <c r="CI29" s="38" t="n"/>
      <c r="CJ29" s="38" t="n"/>
      <c r="CK29" s="38" t="n"/>
      <c r="CL29" s="38" t="n"/>
      <c r="CM29" s="38" t="n"/>
      <c r="CN29" s="38" t="n"/>
      <c r="CO29" s="38" t="n"/>
      <c r="CP29" s="38" t="n"/>
      <c r="CQ29" s="38" t="n"/>
      <c r="CR29" s="38" t="n"/>
      <c r="CS29" s="38" t="n"/>
      <c r="CT29" s="38" t="n"/>
      <c r="CU29" s="38" t="n"/>
      <c r="CV29" s="38" t="n"/>
      <c r="CW29" s="38" t="n"/>
      <c r="CX29" s="38" t="n"/>
      <c r="CY29" s="38" t="n"/>
      <c r="CZ29" s="38" t="n"/>
      <c r="DA29" s="38" t="n"/>
    </row>
    <row r="30">
      <c r="A30" s="38" t="inlineStr">
        <is>
          <t>Все</t>
        </is>
      </c>
      <c r="B30" s="38" t="inlineStr">
        <is>
          <t>Все</t>
        </is>
      </c>
      <c r="C30" s="38" t="inlineStr">
        <is>
          <t>Портал</t>
        </is>
      </c>
      <c r="D30" s="38" t="inlineStr">
        <is>
          <t>охват</t>
        </is>
      </c>
      <c r="E30" s="38" t="inlineStr">
        <is>
          <t>https://yandex.ru/legal/banner_adv_rules/</t>
        </is>
      </c>
      <c r="F30" s="38" t="inlineStr">
        <is>
          <t>да</t>
        </is>
      </c>
      <c r="G30" s="38" t="inlineStr">
        <is>
          <t>Материалы за 2 недели до старта, т.к. с первого раза не проходят модерацию, жесткие требования</t>
        </is>
      </c>
      <c r="H30" s="38" t="n">
        <v/>
      </c>
      <c r="I30" s="38" t="inlineStr">
        <is>
          <t>входной бюджет 1млн.р.</t>
        </is>
      </c>
      <c r="J30" s="38" t="inlineStr">
        <is>
          <t>https://yandex.ru/adv/products/display/mainpage</t>
        </is>
      </c>
      <c r="K30" s="38" t="inlineStr">
        <is>
          <t>закупка через DX</t>
        </is>
      </c>
      <c r="L30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30" s="38" t="n">
        <v>1150000</v>
      </c>
      <c r="N30" s="38" t="inlineStr">
        <is>
          <t>нет</t>
        </is>
      </c>
      <c r="O30" s="38" t="inlineStr">
        <is>
          <t>CPT 345р.</t>
        </is>
      </c>
      <c r="P30" s="38" t="inlineStr">
        <is>
          <t xml:space="preserve">Закупка через DAN </t>
        </is>
      </c>
      <c r="Q30" s="38" t="n">
        <v>18</v>
      </c>
      <c r="R30" s="38">
        <f>S30</f>
        <v/>
      </c>
      <c r="S30" s="38" t="inlineStr">
        <is>
          <t>Yandex.ru</t>
        </is>
      </c>
      <c r="T30" s="38" t="inlineStr">
        <is>
          <t>"Начинающий", Главные страницы, Desktop+Mobile, Динамика, РФ</t>
        </is>
      </c>
      <c r="U30" s="38" t="inlineStr">
        <is>
          <t>728×90/ 320×67</t>
        </is>
      </c>
      <c r="V30" s="38" t="inlineStr">
        <is>
          <t>бриф 7ю1</t>
        </is>
      </c>
      <c r="W30" s="38" t="inlineStr">
        <is>
          <t>Динамика</t>
        </is>
      </c>
      <c r="X30" s="38" t="inlineStr">
        <is>
          <t>1000 показов</t>
        </is>
      </c>
      <c r="Y30" s="38">
        <f>COUNT(BF30:CK30)</f>
        <v/>
      </c>
      <c r="Z30" s="38" t="inlineStr">
        <is>
          <t>месяц</t>
        </is>
      </c>
      <c r="AA30" s="38">
        <f>AB30/Y30</f>
        <v/>
      </c>
      <c r="AB30" s="38" t="n">
        <v>1</v>
      </c>
      <c r="AC30" s="39" t="n">
        <v>1150000</v>
      </c>
      <c r="AD30" s="38" t="n">
        <v>1.3</v>
      </c>
      <c r="AE30" s="38" t="inlineStr">
        <is>
          <t>1-3</t>
        </is>
      </c>
      <c r="AF30" s="38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39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39">
        <f>AG30*1.2</f>
        <v/>
      </c>
      <c r="AI30" s="38">
        <f>AM30/AL30</f>
        <v/>
      </c>
      <c r="AJ30" s="38" t="n">
        <v>1.5</v>
      </c>
      <c r="AK30" s="38">
        <f>AI30/AJ30</f>
        <v/>
      </c>
      <c r="AL30" s="38" t="inlineStr">
        <is>
          <t>ОТЧЕТ VTR</t>
        </is>
      </c>
      <c r="AM30" s="38">
        <f>AB30</f>
        <v/>
      </c>
      <c r="AN30" s="38" t="inlineStr">
        <is>
          <t>CTR</t>
        </is>
      </c>
      <c r="AO30" s="38">
        <f>AI30*AN30</f>
        <v/>
      </c>
      <c r="AP30" s="39">
        <f>AG30/AI30*1000</f>
        <v/>
      </c>
      <c r="AQ30" s="39">
        <f>AG30/AK30*1000</f>
        <v/>
      </c>
      <c r="AR30" s="39">
        <f>AG30/AM30</f>
        <v/>
      </c>
      <c r="AS30" s="39">
        <f>AG30/AO30</f>
        <v/>
      </c>
      <c r="AT30" s="38" t="inlineStr">
        <is>
          <t>отчеты кол лид</t>
        </is>
      </c>
      <c r="AU30" s="39">
        <f>AG30/AT30</f>
        <v/>
      </c>
      <c r="AV30" s="38" t="n"/>
      <c r="AW30" s="38" t="n"/>
      <c r="AX30" s="38" t="n"/>
      <c r="AY30" s="38" t="n"/>
      <c r="AZ30" s="38" t="n"/>
      <c r="BA30" s="38" t="n"/>
      <c r="BB30" s="38" t="n"/>
      <c r="BC30" s="38" t="n"/>
      <c r="BD30" s="38" t="n"/>
      <c r="BE30" s="38" t="n"/>
      <c r="BF30" s="38" t="n"/>
      <c r="BG30" s="38" t="n"/>
      <c r="BH30" s="38" t="n"/>
      <c r="BI30" s="38" t="n"/>
      <c r="BJ30" s="38" t="n"/>
      <c r="BK30" s="38" t="n"/>
      <c r="BL30" s="38" t="n"/>
      <c r="BM30" s="38" t="n"/>
      <c r="BN30" s="38" t="n"/>
      <c r="BO30" s="38" t="n"/>
      <c r="BP30" s="38" t="n"/>
      <c r="BQ30" s="38" t="n"/>
      <c r="BR30" s="38" t="n"/>
      <c r="BS30" s="38" t="n"/>
      <c r="BT30" s="38" t="n"/>
      <c r="BU30" s="38" t="n"/>
      <c r="BV30" s="38" t="n"/>
      <c r="BW30" s="38" t="n"/>
      <c r="BX30" s="38" t="n"/>
      <c r="BY30" s="38" t="n"/>
      <c r="BZ30" s="38" t="n"/>
      <c r="CA30" s="38" t="n"/>
      <c r="CB30" s="38" t="n"/>
      <c r="CC30" s="38" t="n"/>
      <c r="CD30" s="38" t="n"/>
      <c r="CE30" s="38" t="n"/>
      <c r="CF30" s="38" t="n"/>
      <c r="CG30" s="38" t="n"/>
      <c r="CH30" s="38" t="n"/>
      <c r="CI30" s="38" t="n"/>
      <c r="CJ30" s="38" t="n"/>
      <c r="CK30" s="38" t="n"/>
      <c r="CL30" s="38" t="n"/>
      <c r="CM30" s="38" t="n"/>
      <c r="CN30" s="38" t="n"/>
      <c r="CO30" s="38" t="n"/>
      <c r="CP30" s="38" t="n"/>
      <c r="CQ30" s="38" t="n"/>
      <c r="CR30" s="38" t="n"/>
      <c r="CS30" s="38" t="n"/>
      <c r="CT30" s="38" t="n"/>
      <c r="CU30" s="38" t="n"/>
      <c r="CV30" s="38" t="n"/>
      <c r="CW30" s="38" t="n"/>
      <c r="CX30" s="38" t="n"/>
      <c r="CY30" s="38" t="n"/>
      <c r="CZ30" s="38" t="n"/>
      <c r="DA30" s="38" t="n"/>
    </row>
    <row r="31">
      <c r="A31" s="38" t="inlineStr">
        <is>
          <t>Все</t>
        </is>
      </c>
      <c r="B31" s="38" t="inlineStr">
        <is>
          <t>Все</t>
        </is>
      </c>
      <c r="C31" s="38" t="inlineStr">
        <is>
          <t>Сеть</t>
        </is>
      </c>
      <c r="D31" s="38" t="inlineStr">
        <is>
          <t>охват</t>
        </is>
      </c>
      <c r="E31" s="38" t="n">
        <v/>
      </c>
      <c r="F31" s="38" t="inlineStr">
        <is>
          <t>да</t>
        </is>
      </c>
      <c r="G31" s="38" t="n">
        <v/>
      </c>
      <c r="H31" s="38" t="n">
        <v/>
      </c>
      <c r="I31" s="38" t="inlineStr">
        <is>
          <t>высокий CPM/CPT</t>
        </is>
      </c>
      <c r="J31" s="38" t="inlineStr">
        <is>
          <t>\\DOCS\Public\_Подрядчики (прайсы, презентации, ТТ)\GPMD</t>
        </is>
      </c>
      <c r="K31" s="38" t="inlineStr">
        <is>
          <t xml:space="preserve">Гроссу Дмитрий &lt;DGrossu@gpm-digital.com&gt;
Белоусова Дарья &lt;DBelousova@gpm-digital.com&gt;
</t>
        </is>
      </c>
      <c r="L31" s="38" t="n">
        <v/>
      </c>
      <c r="M31" s="38" t="inlineStr">
        <is>
          <t>In-roll 2 000 000 показов до 2 недель</t>
        </is>
      </c>
      <c r="N31" s="38" t="inlineStr">
        <is>
          <t>нет</t>
        </is>
      </c>
      <c r="O31" s="38" t="n">
        <v/>
      </c>
      <c r="P31" s="38" t="inlineStr">
        <is>
          <t>GPMD</t>
        </is>
      </c>
      <c r="Q31" s="38" t="n">
        <v>19</v>
      </c>
      <c r="R31" s="38">
        <f>S31</f>
        <v/>
      </c>
      <c r="S31" s="38" t="inlineStr">
        <is>
          <t>GPMD</t>
        </is>
      </c>
      <c r="T31" s="38" t="inlineStr">
        <is>
          <t>Видеоплеер на страницах сайтов сетевое размещение  (Desktop+Mobile)</t>
        </is>
      </c>
      <c r="U31" s="38" t="inlineStr">
        <is>
          <t>Видео
In-ролл (до 20 секунд)</t>
        </is>
      </c>
      <c r="V31" s="38" t="inlineStr">
        <is>
          <t>бриф 7ю1</t>
        </is>
      </c>
      <c r="W31" s="38" t="inlineStr">
        <is>
          <t>Динамика</t>
        </is>
      </c>
      <c r="X31" s="38" t="inlineStr">
        <is>
          <t>1000 показов</t>
        </is>
      </c>
      <c r="Y31" s="38">
        <f>COUNT(BF31:CK31)</f>
        <v/>
      </c>
      <c r="Z31" s="38" t="inlineStr">
        <is>
          <t>месяц</t>
        </is>
      </c>
      <c r="AA31" s="38">
        <f>AB31/Y31</f>
        <v/>
      </c>
      <c r="AB31" s="38" t="n">
        <v>500</v>
      </c>
      <c r="AC31" s="39" t="n">
        <v>750</v>
      </c>
      <c r="AD31" s="38" t="n">
        <v>0.75</v>
      </c>
      <c r="AE31" s="38" t="inlineStr">
        <is>
          <t>3</t>
        </is>
      </c>
      <c r="AF31" s="38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39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39">
        <f>AG31*1.2</f>
        <v/>
      </c>
      <c r="AI31" s="38">
        <f>AM31/AL31</f>
        <v/>
      </c>
      <c r="AJ31" s="38" t="n">
        <v>4</v>
      </c>
      <c r="AK31" s="38">
        <f>AI31/AJ31</f>
        <v/>
      </c>
      <c r="AL31" s="38" t="inlineStr">
        <is>
          <t>ОТЧЕТ VTR</t>
        </is>
      </c>
      <c r="AM31" s="38">
        <f>AB31</f>
        <v/>
      </c>
      <c r="AN31" s="38" t="inlineStr">
        <is>
          <t>CTR</t>
        </is>
      </c>
      <c r="AO31" s="38">
        <f>AI31*AN31</f>
        <v/>
      </c>
      <c r="AP31" s="39">
        <f>AG31/AI31*1000</f>
        <v/>
      </c>
      <c r="AQ31" s="39">
        <f>AG31/AK31*1000</f>
        <v/>
      </c>
      <c r="AR31" s="39">
        <f>AG31/AM31</f>
        <v/>
      </c>
      <c r="AS31" s="39">
        <f>AG31/AO31</f>
        <v/>
      </c>
      <c r="AT31" s="38" t="inlineStr">
        <is>
          <t>отчеты кол лид</t>
        </is>
      </c>
      <c r="AU31" s="39">
        <f>AG31/AT31</f>
        <v/>
      </c>
      <c r="AV31" s="38" t="n"/>
      <c r="AW31" s="38" t="n"/>
      <c r="AX31" s="38" t="n"/>
      <c r="AY31" s="38" t="n"/>
      <c r="AZ31" s="38" t="n"/>
      <c r="BA31" s="38" t="n"/>
      <c r="BB31" s="38" t="n"/>
      <c r="BC31" s="38" t="n"/>
      <c r="BD31" s="38" t="n"/>
      <c r="BE31" s="38" t="n"/>
      <c r="BF31" s="38" t="n"/>
      <c r="BG31" s="38" t="n"/>
      <c r="BH31" s="38" t="n"/>
      <c r="BI31" s="38" t="n"/>
      <c r="BJ31" s="38" t="n"/>
      <c r="BK31" s="38" t="n"/>
      <c r="BL31" s="38" t="n"/>
      <c r="BM31" s="38" t="n"/>
      <c r="BN31" s="38" t="n"/>
      <c r="BO31" s="38" t="n"/>
      <c r="BP31" s="38" t="n"/>
      <c r="BQ31" s="38" t="n"/>
      <c r="BR31" s="38" t="n"/>
      <c r="BS31" s="38" t="n"/>
      <c r="BT31" s="38" t="n"/>
      <c r="BU31" s="38" t="n"/>
      <c r="BV31" s="38" t="n"/>
      <c r="BW31" s="38" t="n"/>
      <c r="BX31" s="38" t="n"/>
      <c r="BY31" s="38" t="n"/>
      <c r="BZ31" s="38" t="n"/>
      <c r="CA31" s="38" t="n"/>
      <c r="CB31" s="38" t="n"/>
      <c r="CC31" s="38" t="n"/>
      <c r="CD31" s="38" t="n"/>
      <c r="CE31" s="38" t="n"/>
      <c r="CF31" s="38" t="n"/>
      <c r="CG31" s="38" t="n"/>
      <c r="CH31" s="38" t="n"/>
      <c r="CI31" s="38" t="n"/>
      <c r="CJ31" s="38" t="n"/>
      <c r="CK31" s="38" t="n"/>
      <c r="CL31" s="38" t="n"/>
      <c r="CM31" s="38" t="n"/>
      <c r="CN31" s="38" t="n"/>
      <c r="CO31" s="38" t="n"/>
      <c r="CP31" s="38" t="n"/>
      <c r="CQ31" s="38" t="n"/>
      <c r="CR31" s="38" t="n"/>
      <c r="CS31" s="38" t="n"/>
      <c r="CT31" s="38" t="n"/>
      <c r="CU31" s="38" t="n"/>
      <c r="CV31" s="38" t="n"/>
      <c r="CW31" s="38" t="n"/>
      <c r="CX31" s="38" t="n"/>
      <c r="CY31" s="38" t="n"/>
      <c r="CZ31" s="38" t="n"/>
      <c r="DA31" s="38" t="n"/>
    </row>
    <row r="32">
      <c r="A32" s="38" t="inlineStr">
        <is>
          <t>Все</t>
        </is>
      </c>
      <c r="B32" s="38" t="inlineStr">
        <is>
          <t>Все</t>
        </is>
      </c>
      <c r="C32" s="38" t="inlineStr">
        <is>
          <t>Сеть</t>
        </is>
      </c>
      <c r="D32" s="38" t="inlineStr">
        <is>
          <t>охват</t>
        </is>
      </c>
      <c r="E32" s="38" t="n">
        <v/>
      </c>
      <c r="F32" s="38" t="inlineStr">
        <is>
          <t>да</t>
        </is>
      </c>
      <c r="G32" s="38" t="n">
        <v/>
      </c>
      <c r="H32" s="38" t="n">
        <v/>
      </c>
      <c r="I32" s="38" t="inlineStr">
        <is>
          <t>высокий CPM/CPT</t>
        </is>
      </c>
      <c r="J32" s="38" t="inlineStr">
        <is>
          <t>\\DOCS\Public\_Подрядчики (прайсы, презентации, ТТ)\GPMD</t>
        </is>
      </c>
      <c r="K32" s="38" t="inlineStr">
        <is>
          <t xml:space="preserve">Гроссу Дмитрий &lt;DGrossu@gpm-digital.com&gt;
Белоусова Дарья &lt;DBelousova@gpm-digital.com&gt;
</t>
        </is>
      </c>
      <c r="L32" s="38" t="n">
        <v/>
      </c>
      <c r="M32" s="38" t="inlineStr">
        <is>
          <t>In-roll 2 000 000 показов до 2 недель</t>
        </is>
      </c>
      <c r="N32" s="38" t="inlineStr">
        <is>
          <t>нет</t>
        </is>
      </c>
      <c r="O32" s="38" t="n">
        <v/>
      </c>
      <c r="P32" s="38" t="inlineStr">
        <is>
          <t>GPMD</t>
        </is>
      </c>
      <c r="Q32" s="38" t="n">
        <v>20</v>
      </c>
      <c r="R32" s="38">
        <f>S32</f>
        <v/>
      </c>
      <c r="S32" s="38" t="inlineStr">
        <is>
          <t>GPMD</t>
        </is>
      </c>
      <c r="T32" s="38" t="inlineStr">
        <is>
          <t>Видеоплеер на страницах сайтов сетевое размещение  (Desktop+Mobile)</t>
        </is>
      </c>
      <c r="U32" s="38" t="inlineStr">
        <is>
          <t>Видео
In-ролл (до 20 секунд)</t>
        </is>
      </c>
      <c r="V32" s="38" t="inlineStr">
        <is>
          <t>бриф 7ю1</t>
        </is>
      </c>
      <c r="W32" s="38" t="inlineStr">
        <is>
          <t>Динамика</t>
        </is>
      </c>
      <c r="X32" s="38" t="inlineStr">
        <is>
          <t>1000 показов</t>
        </is>
      </c>
      <c r="Y32" s="38">
        <f>COUNT(BF32:CK32)</f>
        <v/>
      </c>
      <c r="Z32" s="38" t="inlineStr">
        <is>
          <t>месяц</t>
        </is>
      </c>
      <c r="AA32" s="38">
        <f>AB32/Y32</f>
        <v/>
      </c>
      <c r="AB32" s="38" t="n">
        <v>500</v>
      </c>
      <c r="AC32" s="39" t="n">
        <v>750</v>
      </c>
      <c r="AD32" s="38" t="n">
        <v>0.95</v>
      </c>
      <c r="AE32" s="38" t="inlineStr">
        <is>
          <t>3</t>
        </is>
      </c>
      <c r="AF32" s="38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32" s="39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32" s="39">
        <f>AG32*1.2</f>
        <v/>
      </c>
      <c r="AI32" s="38">
        <f>AM32/AL32</f>
        <v/>
      </c>
      <c r="AJ32" s="38" t="n">
        <v>4</v>
      </c>
      <c r="AK32" s="38">
        <f>AI32/AJ32</f>
        <v/>
      </c>
      <c r="AL32" s="38" t="inlineStr">
        <is>
          <t>ОТЧЕТ VTR</t>
        </is>
      </c>
      <c r="AM32" s="38">
        <f>AB32</f>
        <v/>
      </c>
      <c r="AN32" s="38" t="inlineStr">
        <is>
          <t>CTR</t>
        </is>
      </c>
      <c r="AO32" s="38">
        <f>AI32*AN32</f>
        <v/>
      </c>
      <c r="AP32" s="39">
        <f>AG32/AI32*1000</f>
        <v/>
      </c>
      <c r="AQ32" s="39">
        <f>AG32/AK32*1000</f>
        <v/>
      </c>
      <c r="AR32" s="39">
        <f>AG32/AM32</f>
        <v/>
      </c>
      <c r="AS32" s="39">
        <f>AG32/AO32</f>
        <v/>
      </c>
      <c r="AT32" s="38" t="inlineStr">
        <is>
          <t>отчеты кол лид</t>
        </is>
      </c>
      <c r="AU32" s="39">
        <f>AG32/AT32</f>
        <v/>
      </c>
      <c r="AV32" s="38" t="n"/>
      <c r="AW32" s="38" t="n"/>
      <c r="AX32" s="38" t="n"/>
      <c r="AY32" s="38" t="n"/>
      <c r="AZ32" s="38" t="n"/>
      <c r="BA32" s="38" t="n"/>
      <c r="BB32" s="38" t="n"/>
      <c r="BC32" s="38" t="n"/>
      <c r="BD32" s="38" t="n"/>
      <c r="BE32" s="38" t="n"/>
      <c r="BF32" s="38" t="n"/>
      <c r="BG32" s="38" t="n"/>
      <c r="BH32" s="38" t="n"/>
      <c r="BI32" s="38" t="n"/>
      <c r="BJ32" s="38" t="n"/>
      <c r="BK32" s="38" t="n"/>
      <c r="BL32" s="38" t="n"/>
      <c r="BM32" s="38" t="n"/>
      <c r="BN32" s="38" t="n"/>
      <c r="BO32" s="38" t="n"/>
      <c r="BP32" s="38" t="n"/>
      <c r="BQ32" s="38" t="n"/>
      <c r="BR32" s="38" t="n"/>
      <c r="BS32" s="38" t="n"/>
      <c r="BT32" s="38" t="n"/>
      <c r="BU32" s="38" t="n"/>
      <c r="BV32" s="38" t="n"/>
      <c r="BW32" s="38" t="n"/>
      <c r="BX32" s="38" t="n"/>
      <c r="BY32" s="38" t="n"/>
      <c r="BZ32" s="38" t="n"/>
      <c r="CA32" s="38" t="n"/>
      <c r="CB32" s="38" t="n"/>
      <c r="CC32" s="38" t="n"/>
      <c r="CD32" s="38" t="n"/>
      <c r="CE32" s="38" t="n"/>
      <c r="CF32" s="38" t="n"/>
      <c r="CG32" s="38" t="n"/>
      <c r="CH32" s="38" t="n"/>
      <c r="CI32" s="38" t="n"/>
      <c r="CJ32" s="38" t="n"/>
      <c r="CK32" s="38" t="n"/>
      <c r="CL32" s="38" t="n"/>
      <c r="CM32" s="38" t="n"/>
      <c r="CN32" s="38" t="n"/>
      <c r="CO32" s="38" t="n"/>
      <c r="CP32" s="38" t="n"/>
      <c r="CQ32" s="38" t="n"/>
      <c r="CR32" s="38" t="n"/>
      <c r="CS32" s="38" t="n"/>
      <c r="CT32" s="38" t="n"/>
      <c r="CU32" s="38" t="n"/>
      <c r="CV32" s="38" t="n"/>
      <c r="CW32" s="38" t="n"/>
      <c r="CX32" s="38" t="n"/>
      <c r="CY32" s="38" t="n"/>
      <c r="CZ32" s="38" t="n"/>
      <c r="DA32" s="38" t="n"/>
    </row>
    <row r="33">
      <c r="A33" s="38" t="inlineStr">
        <is>
          <t>Все</t>
        </is>
      </c>
      <c r="B33" s="38" t="inlineStr">
        <is>
          <t>Все</t>
        </is>
      </c>
      <c r="C33" s="38" t="inlineStr">
        <is>
          <t>Сеть</t>
        </is>
      </c>
      <c r="D33" s="38" t="inlineStr">
        <is>
          <t>охват</t>
        </is>
      </c>
      <c r="E33" s="38" t="n">
        <v/>
      </c>
      <c r="F33" s="38" t="inlineStr">
        <is>
          <t>да</t>
        </is>
      </c>
      <c r="G33" s="38" t="n">
        <v/>
      </c>
      <c r="H33" s="38" t="n">
        <v/>
      </c>
      <c r="I33" s="38" t="inlineStr">
        <is>
          <t>высокий CPM/CPT</t>
        </is>
      </c>
      <c r="J33" s="38" t="inlineStr">
        <is>
          <t>\\DOCS\Public\_Подрядчики (прайсы, презентации, ТТ)\GPMD</t>
        </is>
      </c>
      <c r="K33" s="38" t="inlineStr">
        <is>
          <t xml:space="preserve">Гроссу Дмитрий &lt;DGrossu@gpm-digital.com&gt;
Белоусова Дарья &lt;DBelousova@gpm-digital.com&gt;
</t>
        </is>
      </c>
      <c r="L33" s="38" t="n">
        <v/>
      </c>
      <c r="M33" s="38" t="inlineStr">
        <is>
          <t>In-roll 2 000 000 показов до 2 недель</t>
        </is>
      </c>
      <c r="N33" s="38" t="inlineStr">
        <is>
          <t>нет</t>
        </is>
      </c>
      <c r="O33" s="38" t="n">
        <v/>
      </c>
      <c r="P33" s="38" t="inlineStr">
        <is>
          <t>GPMD</t>
        </is>
      </c>
      <c r="Q33" s="38" t="n">
        <v>21</v>
      </c>
      <c r="R33" s="38">
        <f>S33</f>
        <v/>
      </c>
      <c r="S33" s="38" t="inlineStr">
        <is>
          <t>GPMD</t>
        </is>
      </c>
      <c r="T33" s="38" t="inlineStr">
        <is>
          <t>Видеоплеер на страницах сайтов сетевое размещение  (Desktop+Mobile)</t>
        </is>
      </c>
      <c r="U33" s="38" t="inlineStr">
        <is>
          <t>Видео
In-ролл (до 20 секунд)</t>
        </is>
      </c>
      <c r="V33" s="38" t="inlineStr">
        <is>
          <t>бриф 7ю1</t>
        </is>
      </c>
      <c r="W33" s="38" t="inlineStr">
        <is>
          <t>Динамика</t>
        </is>
      </c>
      <c r="X33" s="38" t="inlineStr">
        <is>
          <t>1000 показов</t>
        </is>
      </c>
      <c r="Y33" s="38">
        <f>COUNT(BF33:CK33)</f>
        <v/>
      </c>
      <c r="Z33" s="38" t="inlineStr">
        <is>
          <t>месяц</t>
        </is>
      </c>
      <c r="AA33" s="38">
        <f>AB33/Y33</f>
        <v/>
      </c>
      <c r="AB33" s="38" t="n">
        <v>500</v>
      </c>
      <c r="AC33" s="39" t="n">
        <v>750</v>
      </c>
      <c r="AD33" s="38" t="n">
        <v>1.1</v>
      </c>
      <c r="AE33" s="38" t="inlineStr">
        <is>
          <t>3</t>
        </is>
      </c>
      <c r="AF33" s="38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33" s="39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33" s="39">
        <f>AG33*1.2</f>
        <v/>
      </c>
      <c r="AI33" s="38">
        <f>AM33/AL33</f>
        <v/>
      </c>
      <c r="AJ33" s="38" t="n">
        <v>4</v>
      </c>
      <c r="AK33" s="38">
        <f>AI33/AJ33</f>
        <v/>
      </c>
      <c r="AL33" s="38" t="inlineStr">
        <is>
          <t>ОТЧЕТ VTR</t>
        </is>
      </c>
      <c r="AM33" s="38">
        <f>AB33</f>
        <v/>
      </c>
      <c r="AN33" s="38" t="inlineStr">
        <is>
          <t>CTR</t>
        </is>
      </c>
      <c r="AO33" s="38">
        <f>AI33*AN33</f>
        <v/>
      </c>
      <c r="AP33" s="39">
        <f>AG33/AI33*1000</f>
        <v/>
      </c>
      <c r="AQ33" s="39">
        <f>AG33/AK33*1000</f>
        <v/>
      </c>
      <c r="AR33" s="39">
        <f>AG33/AM33</f>
        <v/>
      </c>
      <c r="AS33" s="39">
        <f>AG33/AO33</f>
        <v/>
      </c>
      <c r="AT33" s="38" t="inlineStr">
        <is>
          <t>отчеты кол лид</t>
        </is>
      </c>
      <c r="AU33" s="39">
        <f>AG33/AT33</f>
        <v/>
      </c>
      <c r="AV33" s="38" t="n"/>
      <c r="AW33" s="38" t="n"/>
      <c r="AX33" s="38" t="n"/>
      <c r="AY33" s="38" t="n"/>
      <c r="AZ33" s="38" t="n"/>
      <c r="BA33" s="38" t="n"/>
      <c r="BB33" s="38" t="n"/>
      <c r="BC33" s="38" t="n"/>
      <c r="BD33" s="38" t="n"/>
      <c r="BE33" s="38" t="n"/>
      <c r="BF33" s="38" t="n"/>
      <c r="BG33" s="38" t="n"/>
      <c r="BH33" s="38" t="n"/>
      <c r="BI33" s="38" t="n"/>
      <c r="BJ33" s="38" t="n"/>
      <c r="BK33" s="38" t="n"/>
      <c r="BL33" s="38" t="n"/>
      <c r="BM33" s="38" t="n"/>
      <c r="BN33" s="38" t="n"/>
      <c r="BO33" s="38" t="n"/>
      <c r="BP33" s="38" t="n"/>
      <c r="BQ33" s="38" t="n"/>
      <c r="BR33" s="38" t="n"/>
      <c r="BS33" s="38" t="n"/>
      <c r="BT33" s="38" t="n"/>
      <c r="BU33" s="38" t="n"/>
      <c r="BV33" s="38" t="n"/>
      <c r="BW33" s="38" t="n"/>
      <c r="BX33" s="38" t="n"/>
      <c r="BY33" s="38" t="n"/>
      <c r="BZ33" s="38" t="n"/>
      <c r="CA33" s="38" t="n"/>
      <c r="CB33" s="38" t="n"/>
      <c r="CC33" s="38" t="n"/>
      <c r="CD33" s="38" t="n"/>
      <c r="CE33" s="38" t="n"/>
      <c r="CF33" s="38" t="n"/>
      <c r="CG33" s="38" t="n"/>
      <c r="CH33" s="38" t="n"/>
      <c r="CI33" s="38" t="n"/>
      <c r="CJ33" s="38" t="n"/>
      <c r="CK33" s="38" t="n"/>
      <c r="CL33" s="38" t="n"/>
      <c r="CM33" s="38" t="n"/>
      <c r="CN33" s="38" t="n"/>
      <c r="CO33" s="38" t="n"/>
      <c r="CP33" s="38" t="n"/>
      <c r="CQ33" s="38" t="n"/>
      <c r="CR33" s="38" t="n"/>
      <c r="CS33" s="38" t="n"/>
      <c r="CT33" s="38" t="n"/>
      <c r="CU33" s="38" t="n"/>
      <c r="CV33" s="38" t="n"/>
      <c r="CW33" s="38" t="n"/>
      <c r="CX33" s="38" t="n"/>
      <c r="CY33" s="38" t="n"/>
      <c r="CZ33" s="38" t="n"/>
      <c r="DA33" s="38" t="n"/>
    </row>
    <row r="34">
      <c r="A34" s="38" t="inlineStr">
        <is>
          <t>Все</t>
        </is>
      </c>
      <c r="B34" s="38" t="inlineStr">
        <is>
          <t>Все</t>
        </is>
      </c>
      <c r="C34" s="38" t="inlineStr">
        <is>
          <t>Сеть</t>
        </is>
      </c>
      <c r="D34" s="38" t="inlineStr">
        <is>
          <t>охват</t>
        </is>
      </c>
      <c r="E34" s="38" t="n">
        <v/>
      </c>
      <c r="F34" s="38" t="inlineStr">
        <is>
          <t>да</t>
        </is>
      </c>
      <c r="G34" s="38" t="n">
        <v/>
      </c>
      <c r="H34" s="38" t="n">
        <v/>
      </c>
      <c r="I34" s="38" t="inlineStr">
        <is>
          <t>высокий CPM/CPT</t>
        </is>
      </c>
      <c r="J34" s="38" t="inlineStr">
        <is>
          <t>\\DOCS\Public\_Подрядчики (прайсы, презентации, ТТ)\GPMD</t>
        </is>
      </c>
      <c r="K34" s="38" t="inlineStr">
        <is>
          <t xml:space="preserve">Гроссу Дмитрий &lt;DGrossu@gpm-digital.com&gt;
Белоусова Дарья &lt;DBelousova@gpm-digital.com&gt;
</t>
        </is>
      </c>
      <c r="L34" s="38" t="n">
        <v/>
      </c>
      <c r="M34" s="38" t="inlineStr">
        <is>
          <t>In-roll 2 000 000 показов до 2 недель</t>
        </is>
      </c>
      <c r="N34" s="38" t="inlineStr">
        <is>
          <t>нет</t>
        </is>
      </c>
      <c r="O34" s="38" t="n">
        <v/>
      </c>
      <c r="P34" s="38" t="inlineStr">
        <is>
          <t>GPMD</t>
        </is>
      </c>
      <c r="Q34" s="38" t="n">
        <v>22</v>
      </c>
      <c r="R34" s="38">
        <f>S34</f>
        <v/>
      </c>
      <c r="S34" s="38" t="inlineStr">
        <is>
          <t>GPMD</t>
        </is>
      </c>
      <c r="T34" s="38" t="inlineStr">
        <is>
          <t>Видеоплеер на страницах сайтов сетевое размещение  (Desktop+Mobile)</t>
        </is>
      </c>
      <c r="U34" s="38" t="inlineStr">
        <is>
          <t>Видео
In-ролл (до 20 секунд)</t>
        </is>
      </c>
      <c r="V34" s="38" t="inlineStr">
        <is>
          <t>бриф 7ю1</t>
        </is>
      </c>
      <c r="W34" s="38" t="inlineStr">
        <is>
          <t>Динамика</t>
        </is>
      </c>
      <c r="X34" s="38" t="inlineStr">
        <is>
          <t>1000 показов</t>
        </is>
      </c>
      <c r="Y34" s="38">
        <f>COUNT(BF34:CK34)</f>
        <v/>
      </c>
      <c r="Z34" s="38" t="inlineStr">
        <is>
          <t>месяц</t>
        </is>
      </c>
      <c r="AA34" s="38">
        <f>AB34/Y34</f>
        <v/>
      </c>
      <c r="AB34" s="38" t="n">
        <v>500</v>
      </c>
      <c r="AC34" s="39" t="n">
        <v>750</v>
      </c>
      <c r="AD34" s="38" t="n">
        <v>1.15</v>
      </c>
      <c r="AE34" s="38" t="inlineStr">
        <is>
          <t>3</t>
        </is>
      </c>
      <c r="AF34" s="38">
        <f>IF(OR(X34="1000 показов",X34="клики",X34="engagement",X34="вовлечение",X34="просмотры"),IF(X34="клики",AG34*1000/AI34,IF(OR(X34="engagement",X34="просмотры",X34="вовлечение"),AG34*1000/AI34,AC34*AD34*(1-AE34))),IF(ISERR(AC34*AD34/AI34*1000*(1-AE34)),0,AC34*AD34*AB34*(1-AE34)/AI34*1000))</f>
        <v/>
      </c>
      <c r="AG34" s="39">
        <f>IF(X34="клики",AC34*AD34*(1-AE34)*AO34,IF(OR(X34="просмотры",X34="engagement",X34="вовлечение"),AB34*AC34*AD34*(1-AE34),IF(OR(X34="пакет",X34="неделя",X34="день",X34="месяц",X34="единица",X34="единиц"),AC34*AD34*(1-AE34)*AB34,AB34*AF34)))</f>
        <v/>
      </c>
      <c r="AH34" s="39">
        <f>AG34*1.2</f>
        <v/>
      </c>
      <c r="AI34" s="38">
        <f>AM34/AL34</f>
        <v/>
      </c>
      <c r="AJ34" s="38" t="n">
        <v>4</v>
      </c>
      <c r="AK34" s="38">
        <f>AI34/AJ34</f>
        <v/>
      </c>
      <c r="AL34" s="38" t="inlineStr">
        <is>
          <t>ОТЧЕТ VTR</t>
        </is>
      </c>
      <c r="AM34" s="38">
        <f>AB34</f>
        <v/>
      </c>
      <c r="AN34" s="38" t="inlineStr">
        <is>
          <t>CTR</t>
        </is>
      </c>
      <c r="AO34" s="38">
        <f>AI34*AN34</f>
        <v/>
      </c>
      <c r="AP34" s="39">
        <f>AG34/AI34*1000</f>
        <v/>
      </c>
      <c r="AQ34" s="39">
        <f>AG34/AK34*1000</f>
        <v/>
      </c>
      <c r="AR34" s="39">
        <f>AG34/AM34</f>
        <v/>
      </c>
      <c r="AS34" s="39">
        <f>AG34/AO34</f>
        <v/>
      </c>
      <c r="AT34" s="38" t="inlineStr">
        <is>
          <t>отчеты кол лид</t>
        </is>
      </c>
      <c r="AU34" s="39">
        <f>AG34/AT34</f>
        <v/>
      </c>
      <c r="AV34" s="38" t="n"/>
      <c r="AW34" s="38" t="n"/>
      <c r="AX34" s="38" t="n"/>
      <c r="AY34" s="38" t="n"/>
      <c r="AZ34" s="38" t="n"/>
      <c r="BA34" s="38" t="n"/>
      <c r="BB34" s="38" t="n"/>
      <c r="BC34" s="38" t="n"/>
      <c r="BD34" s="38" t="n"/>
      <c r="BE34" s="38" t="n"/>
      <c r="BF34" s="38" t="n"/>
      <c r="BG34" s="38" t="n"/>
      <c r="BH34" s="38" t="n"/>
      <c r="BI34" s="38" t="n"/>
      <c r="BJ34" s="38" t="n"/>
      <c r="BK34" s="38" t="n"/>
      <c r="BL34" s="38" t="n"/>
      <c r="BM34" s="38" t="n"/>
      <c r="BN34" s="38" t="n"/>
      <c r="BO34" s="38" t="n"/>
      <c r="BP34" s="38" t="n"/>
      <c r="BQ34" s="38" t="n"/>
      <c r="BR34" s="38" t="n"/>
      <c r="BS34" s="38" t="n"/>
      <c r="BT34" s="38" t="n"/>
      <c r="BU34" s="38" t="n"/>
      <c r="BV34" s="38" t="n"/>
      <c r="BW34" s="38" t="n"/>
      <c r="BX34" s="38" t="n"/>
      <c r="BY34" s="38" t="n"/>
      <c r="BZ34" s="38" t="n"/>
      <c r="CA34" s="38" t="n"/>
      <c r="CB34" s="38" t="n"/>
      <c r="CC34" s="38" t="n"/>
      <c r="CD34" s="38" t="n"/>
      <c r="CE34" s="38" t="n"/>
      <c r="CF34" s="38" t="n"/>
      <c r="CG34" s="38" t="n"/>
      <c r="CH34" s="38" t="n"/>
      <c r="CI34" s="38" t="n"/>
      <c r="CJ34" s="38" t="n"/>
      <c r="CK34" s="38" t="n"/>
      <c r="CL34" s="38" t="n"/>
      <c r="CM34" s="38" t="n"/>
      <c r="CN34" s="38" t="n"/>
      <c r="CO34" s="38" t="n"/>
      <c r="CP34" s="38" t="n"/>
      <c r="CQ34" s="38" t="n"/>
      <c r="CR34" s="38" t="n"/>
      <c r="CS34" s="38" t="n"/>
      <c r="CT34" s="38" t="n"/>
      <c r="CU34" s="38" t="n"/>
      <c r="CV34" s="38" t="n"/>
      <c r="CW34" s="38" t="n"/>
      <c r="CX34" s="38" t="n"/>
      <c r="CY34" s="38" t="n"/>
      <c r="CZ34" s="38" t="n"/>
      <c r="DA34" s="38" t="n"/>
    </row>
    <row r="35">
      <c r="A35" s="38" t="inlineStr">
        <is>
          <t>Все</t>
        </is>
      </c>
      <c r="B35" s="38" t="inlineStr">
        <is>
          <t>Все</t>
        </is>
      </c>
      <c r="C35" s="38" t="inlineStr">
        <is>
          <t>Сеть</t>
        </is>
      </c>
      <c r="D35" s="38" t="inlineStr">
        <is>
          <t>охват</t>
        </is>
      </c>
      <c r="E35" s="38" t="n">
        <v/>
      </c>
      <c r="F35" s="38" t="inlineStr">
        <is>
          <t>да</t>
        </is>
      </c>
      <c r="G35" s="38" t="n">
        <v/>
      </c>
      <c r="H35" s="38" t="n">
        <v/>
      </c>
      <c r="I35" s="38" t="inlineStr">
        <is>
          <t>высокий CPM/CPT</t>
        </is>
      </c>
      <c r="J35" s="38" t="inlineStr">
        <is>
          <t>\\DOCS\Public\_Подрядчики (прайсы, презентации, ТТ)\GPMD</t>
        </is>
      </c>
      <c r="K35" s="38" t="inlineStr">
        <is>
          <t xml:space="preserve">Гроссу Дмитрий &lt;DGrossu@gpm-digital.com&gt;
Белоусова Дарья &lt;DBelousova@gpm-digital.com&gt;
</t>
        </is>
      </c>
      <c r="L35" s="38" t="n">
        <v/>
      </c>
      <c r="M35" s="38" t="inlineStr">
        <is>
          <t>In-roll 2 000 000 показов до 2 недель</t>
        </is>
      </c>
      <c r="N35" s="38" t="inlineStr">
        <is>
          <t>нет</t>
        </is>
      </c>
      <c r="O35" s="38" t="n">
        <v/>
      </c>
      <c r="P35" s="38" t="inlineStr">
        <is>
          <t>GPMD</t>
        </is>
      </c>
      <c r="Q35" s="38" t="n">
        <v>23</v>
      </c>
      <c r="R35" s="38">
        <f>S35</f>
        <v/>
      </c>
      <c r="S35" s="38" t="inlineStr">
        <is>
          <t>GPMD</t>
        </is>
      </c>
      <c r="T35" s="38" t="inlineStr">
        <is>
          <t>Видеоплеер на страницах сайтов сетевое размещение  (Desktop+Mobile)</t>
        </is>
      </c>
      <c r="U35" s="38" t="inlineStr">
        <is>
          <t>Видео
In-ролл (до 20 секунд)</t>
        </is>
      </c>
      <c r="V35" s="38" t="inlineStr">
        <is>
          <t>бриф 7ю1</t>
        </is>
      </c>
      <c r="W35" s="38" t="inlineStr">
        <is>
          <t>Динамика</t>
        </is>
      </c>
      <c r="X35" s="38" t="inlineStr">
        <is>
          <t>1000 показов</t>
        </is>
      </c>
      <c r="Y35" s="38">
        <f>COUNT(BF35:CK35)</f>
        <v/>
      </c>
      <c r="Z35" s="38" t="inlineStr">
        <is>
          <t>месяц</t>
        </is>
      </c>
      <c r="AA35" s="38">
        <f>AB35/Y35</f>
        <v/>
      </c>
      <c r="AB35" s="38" t="n">
        <v>500</v>
      </c>
      <c r="AC35" s="39" t="n">
        <v>750</v>
      </c>
      <c r="AD35" s="38" t="n">
        <v>1.05</v>
      </c>
      <c r="AE35" s="38" t="inlineStr">
        <is>
          <t>3</t>
        </is>
      </c>
      <c r="AF35" s="38">
        <f>IF(OR(X35="1000 показов",X35="клики",X35="engagement",X35="вовлечение",X35="просмотры"),IF(X35="клики",AG35*1000/AI35,IF(OR(X35="engagement",X35="просмотры",X35="вовлечение"),AG35*1000/AI35,AC35*AD35*(1-AE35))),IF(ISERR(AC35*AD35/AI35*1000*(1-AE35)),0,AC35*AD35*AB35*(1-AE35)/AI35*1000))</f>
        <v/>
      </c>
      <c r="AG35" s="39">
        <f>IF(X35="клики",AC35*AD35*(1-AE35)*AO35,IF(OR(X35="просмотры",X35="engagement",X35="вовлечение"),AB35*AC35*AD35*(1-AE35),IF(OR(X35="пакет",X35="неделя",X35="день",X35="месяц",X35="единица",X35="единиц"),AC35*AD35*(1-AE35)*AB35,AB35*AF35)))</f>
        <v/>
      </c>
      <c r="AH35" s="39">
        <f>AG35*1.2</f>
        <v/>
      </c>
      <c r="AI35" s="38">
        <f>AM35/AL35</f>
        <v/>
      </c>
      <c r="AJ35" s="38" t="n">
        <v>4</v>
      </c>
      <c r="AK35" s="38">
        <f>AI35/AJ35</f>
        <v/>
      </c>
      <c r="AL35" s="38" t="inlineStr">
        <is>
          <t>ОТЧЕТ VTR</t>
        </is>
      </c>
      <c r="AM35" s="38">
        <f>AB35</f>
        <v/>
      </c>
      <c r="AN35" s="38" t="inlineStr">
        <is>
          <t>CTR</t>
        </is>
      </c>
      <c r="AO35" s="38">
        <f>AI35*AN35</f>
        <v/>
      </c>
      <c r="AP35" s="39">
        <f>AG35/AI35*1000</f>
        <v/>
      </c>
      <c r="AQ35" s="39">
        <f>AG35/AK35*1000</f>
        <v/>
      </c>
      <c r="AR35" s="39">
        <f>AG35/AM35</f>
        <v/>
      </c>
      <c r="AS35" s="39">
        <f>AG35/AO35</f>
        <v/>
      </c>
      <c r="AT35" s="38" t="inlineStr">
        <is>
          <t>отчеты кол лид</t>
        </is>
      </c>
      <c r="AU35" s="39">
        <f>AG35/AT35</f>
        <v/>
      </c>
      <c r="AV35" s="38" t="n"/>
      <c r="AW35" s="38" t="n"/>
      <c r="AX35" s="38" t="n"/>
      <c r="AY35" s="38" t="n"/>
      <c r="AZ35" s="38" t="n"/>
      <c r="BA35" s="38" t="n"/>
      <c r="BB35" s="38" t="n"/>
      <c r="BC35" s="38" t="n"/>
      <c r="BD35" s="38" t="n"/>
      <c r="BE35" s="38" t="n"/>
      <c r="BF35" s="38" t="n"/>
      <c r="BG35" s="38" t="n"/>
      <c r="BH35" s="38" t="n"/>
      <c r="BI35" s="38" t="n"/>
      <c r="BJ35" s="38" t="n"/>
      <c r="BK35" s="38" t="n"/>
      <c r="BL35" s="38" t="n"/>
      <c r="BM35" s="38" t="n"/>
      <c r="BN35" s="38" t="n"/>
      <c r="BO35" s="38" t="n"/>
      <c r="BP35" s="38" t="n"/>
      <c r="BQ35" s="38" t="n"/>
      <c r="BR35" s="38" t="n"/>
      <c r="BS35" s="38" t="n"/>
      <c r="BT35" s="38" t="n"/>
      <c r="BU35" s="38" t="n"/>
      <c r="BV35" s="38" t="n"/>
      <c r="BW35" s="38" t="n"/>
      <c r="BX35" s="38" t="n"/>
      <c r="BY35" s="38" t="n"/>
      <c r="BZ35" s="38" t="n"/>
      <c r="CA35" s="38" t="n"/>
      <c r="CB35" s="38" t="n"/>
      <c r="CC35" s="38" t="n"/>
      <c r="CD35" s="38" t="n"/>
      <c r="CE35" s="38" t="n"/>
      <c r="CF35" s="38" t="n"/>
      <c r="CG35" s="38" t="n"/>
      <c r="CH35" s="38" t="n"/>
      <c r="CI35" s="38" t="n"/>
      <c r="CJ35" s="38" t="n"/>
      <c r="CK35" s="38" t="n"/>
      <c r="CL35" s="38" t="n"/>
      <c r="CM35" s="38" t="n"/>
      <c r="CN35" s="38" t="n"/>
      <c r="CO35" s="38" t="n"/>
      <c r="CP35" s="38" t="n"/>
      <c r="CQ35" s="38" t="n"/>
      <c r="CR35" s="38" t="n"/>
      <c r="CS35" s="38" t="n"/>
      <c r="CT35" s="38" t="n"/>
      <c r="CU35" s="38" t="n"/>
      <c r="CV35" s="38" t="n"/>
      <c r="CW35" s="38" t="n"/>
      <c r="CX35" s="38" t="n"/>
      <c r="CY35" s="38" t="n"/>
      <c r="CZ35" s="38" t="n"/>
      <c r="DA35" s="38" t="n"/>
    </row>
    <row r="36">
      <c r="A36" s="38" t="inlineStr">
        <is>
          <t>Все</t>
        </is>
      </c>
      <c r="B36" s="38" t="inlineStr">
        <is>
          <t>Все</t>
        </is>
      </c>
      <c r="C36" s="38" t="inlineStr">
        <is>
          <t>Сеть</t>
        </is>
      </c>
      <c r="D36" s="38" t="inlineStr">
        <is>
          <t>охват</t>
        </is>
      </c>
      <c r="E36" s="38" t="n">
        <v/>
      </c>
      <c r="F36" s="38" t="inlineStr">
        <is>
          <t>да</t>
        </is>
      </c>
      <c r="G36" s="38" t="n">
        <v/>
      </c>
      <c r="H36" s="38" t="n">
        <v/>
      </c>
      <c r="I36" s="38" t="inlineStr">
        <is>
          <t>высокий CPM/CPT</t>
        </is>
      </c>
      <c r="J36" s="38" t="inlineStr">
        <is>
          <t>\\DOCS\Public\_Подрядчики (прайсы, презентации, ТТ)\GPMD</t>
        </is>
      </c>
      <c r="K36" s="38" t="inlineStr">
        <is>
          <t xml:space="preserve">Гроссу Дмитрий &lt;DGrossu@gpm-digital.com&gt;
Белоусова Дарья &lt;DBelousova@gpm-digital.com&gt;
</t>
        </is>
      </c>
      <c r="L36" s="38" t="n">
        <v/>
      </c>
      <c r="M36" s="38" t="inlineStr">
        <is>
          <t>In-roll 2 000 000 показов до 2 недель</t>
        </is>
      </c>
      <c r="N36" s="38" t="inlineStr">
        <is>
          <t>нет</t>
        </is>
      </c>
      <c r="O36" s="38" t="n">
        <v/>
      </c>
      <c r="P36" s="38" t="inlineStr">
        <is>
          <t>GPMD</t>
        </is>
      </c>
      <c r="Q36" s="38" t="n">
        <v>24</v>
      </c>
      <c r="R36" s="38">
        <f>S36</f>
        <v/>
      </c>
      <c r="S36" s="38" t="inlineStr">
        <is>
          <t>GPMD</t>
        </is>
      </c>
      <c r="T36" s="38" t="inlineStr">
        <is>
          <t>Видеоплеер на страницах сайтов сетевое размещение  (Desktop+Mobile)</t>
        </is>
      </c>
      <c r="U36" s="38" t="inlineStr">
        <is>
          <t>Видео
In-ролл (до 20 секунд)</t>
        </is>
      </c>
      <c r="V36" s="38" t="inlineStr">
        <is>
          <t>бриф 7ю1</t>
        </is>
      </c>
      <c r="W36" s="38" t="inlineStr">
        <is>
          <t>Динамика</t>
        </is>
      </c>
      <c r="X36" s="38" t="inlineStr">
        <is>
          <t>1000 показов</t>
        </is>
      </c>
      <c r="Y36" s="38">
        <f>COUNT(BF36:CK36)</f>
        <v/>
      </c>
      <c r="Z36" s="38" t="inlineStr">
        <is>
          <t>месяц</t>
        </is>
      </c>
      <c r="AA36" s="38">
        <f>AB36/Y36</f>
        <v/>
      </c>
      <c r="AB36" s="38" t="n">
        <v>500</v>
      </c>
      <c r="AC36" s="39" t="n">
        <v>750</v>
      </c>
      <c r="AD36" s="38" t="n">
        <v>1</v>
      </c>
      <c r="AE36" s="38" t="inlineStr">
        <is>
          <t>3</t>
        </is>
      </c>
      <c r="AF36" s="38">
        <f>IF(OR(X36="1000 показов",X36="клики",X36="engagement",X36="вовлечение",X36="просмотры"),IF(X36="клики",AG36*1000/AI36,IF(OR(X36="engagement",X36="просмотры",X36="вовлечение"),AG36*1000/AI36,AC36*AD36*(1-AE36))),IF(ISERR(AC36*AD36/AI36*1000*(1-AE36)),0,AC36*AD36*AB36*(1-AE36)/AI36*1000))</f>
        <v/>
      </c>
      <c r="AG36" s="39">
        <f>IF(X36="клики",AC36*AD36*(1-AE36)*AO36,IF(OR(X36="просмотры",X36="engagement",X36="вовлечение"),AB36*AC36*AD36*(1-AE36),IF(OR(X36="пакет",X36="неделя",X36="день",X36="месяц",X36="единица",X36="единиц"),AC36*AD36*(1-AE36)*AB36,AB36*AF36)))</f>
        <v/>
      </c>
      <c r="AH36" s="39">
        <f>AG36*1.2</f>
        <v/>
      </c>
      <c r="AI36" s="38">
        <f>AM36/AL36</f>
        <v/>
      </c>
      <c r="AJ36" s="38" t="n">
        <v>4</v>
      </c>
      <c r="AK36" s="38">
        <f>AI36/AJ36</f>
        <v/>
      </c>
      <c r="AL36" s="38" t="inlineStr">
        <is>
          <t>ОТЧЕТ VTR</t>
        </is>
      </c>
      <c r="AM36" s="38">
        <f>AB36</f>
        <v/>
      </c>
      <c r="AN36" s="38" t="inlineStr">
        <is>
          <t>CTR</t>
        </is>
      </c>
      <c r="AO36" s="38">
        <f>AI36*AN36</f>
        <v/>
      </c>
      <c r="AP36" s="39">
        <f>AG36/AI36*1000</f>
        <v/>
      </c>
      <c r="AQ36" s="39">
        <f>AG36/AK36*1000</f>
        <v/>
      </c>
      <c r="AR36" s="39">
        <f>AG36/AM36</f>
        <v/>
      </c>
      <c r="AS36" s="39">
        <f>AG36/AO36</f>
        <v/>
      </c>
      <c r="AT36" s="38" t="inlineStr">
        <is>
          <t>отчеты кол лид</t>
        </is>
      </c>
      <c r="AU36" s="39">
        <f>AG36/AT36</f>
        <v/>
      </c>
      <c r="AV36" s="38" t="n"/>
      <c r="AW36" s="38" t="n"/>
      <c r="AX36" s="38" t="n"/>
      <c r="AY36" s="38" t="n"/>
      <c r="AZ36" s="38" t="n"/>
      <c r="BA36" s="38" t="n"/>
      <c r="BB36" s="38" t="n"/>
      <c r="BC36" s="38" t="n"/>
      <c r="BD36" s="38" t="n"/>
      <c r="BE36" s="38" t="n"/>
      <c r="BF36" s="38" t="n"/>
      <c r="BG36" s="38" t="n"/>
      <c r="BH36" s="38" t="n"/>
      <c r="BI36" s="38" t="n"/>
      <c r="BJ36" s="38" t="n"/>
      <c r="BK36" s="38" t="n"/>
      <c r="BL36" s="38" t="n"/>
      <c r="BM36" s="38" t="n"/>
      <c r="BN36" s="38" t="n"/>
      <c r="BO36" s="38" t="n"/>
      <c r="BP36" s="38" t="n"/>
      <c r="BQ36" s="38" t="n"/>
      <c r="BR36" s="38" t="n"/>
      <c r="BS36" s="38" t="n"/>
      <c r="BT36" s="38" t="n"/>
      <c r="BU36" s="38" t="n"/>
      <c r="BV36" s="38" t="n"/>
      <c r="BW36" s="38" t="n"/>
      <c r="BX36" s="38" t="n"/>
      <c r="BY36" s="38" t="n"/>
      <c r="BZ36" s="38" t="n"/>
      <c r="CA36" s="38" t="n"/>
      <c r="CB36" s="38" t="n"/>
      <c r="CC36" s="38" t="n"/>
      <c r="CD36" s="38" t="n"/>
      <c r="CE36" s="38" t="n"/>
      <c r="CF36" s="38" t="n"/>
      <c r="CG36" s="38" t="n"/>
      <c r="CH36" s="38" t="n"/>
      <c r="CI36" s="38" t="n"/>
      <c r="CJ36" s="38" t="n"/>
      <c r="CK36" s="38" t="n"/>
      <c r="CL36" s="38" t="n"/>
      <c r="CM36" s="38" t="n"/>
      <c r="CN36" s="38" t="n"/>
      <c r="CO36" s="38" t="n"/>
      <c r="CP36" s="38" t="n"/>
      <c r="CQ36" s="38" t="n"/>
      <c r="CR36" s="38" t="n"/>
      <c r="CS36" s="38" t="n"/>
      <c r="CT36" s="38" t="n"/>
      <c r="CU36" s="38" t="n"/>
      <c r="CV36" s="38" t="n"/>
      <c r="CW36" s="38" t="n"/>
      <c r="CX36" s="38" t="n"/>
      <c r="CY36" s="38" t="n"/>
      <c r="CZ36" s="38" t="n"/>
      <c r="DA36" s="38" t="n"/>
    </row>
    <row r="37">
      <c r="A37" s="38" t="inlineStr">
        <is>
          <t>Все</t>
        </is>
      </c>
      <c r="B37" s="38" t="inlineStr">
        <is>
          <t>Все</t>
        </is>
      </c>
      <c r="C37" s="38" t="inlineStr">
        <is>
          <t>Сеть</t>
        </is>
      </c>
      <c r="D37" s="38" t="inlineStr">
        <is>
          <t>охват</t>
        </is>
      </c>
      <c r="E37" s="38" t="n">
        <v/>
      </c>
      <c r="F37" s="38" t="inlineStr">
        <is>
          <t>да</t>
        </is>
      </c>
      <c r="G37" s="38" t="n">
        <v/>
      </c>
      <c r="H37" s="38" t="n">
        <v/>
      </c>
      <c r="I37" s="38" t="inlineStr">
        <is>
          <t>высокий CPM/CPT</t>
        </is>
      </c>
      <c r="J37" s="38" t="inlineStr">
        <is>
          <t>\\DOCS\Public\_Подрядчики (прайсы, презентации, ТТ)\GPMD</t>
        </is>
      </c>
      <c r="K37" s="38" t="inlineStr">
        <is>
          <t xml:space="preserve">Гроссу Дмитрий &lt;DGrossu@gpm-digital.com&gt;
Белоусова Дарья &lt;DBelousova@gpm-digital.com&gt;
</t>
        </is>
      </c>
      <c r="L37" s="38" t="n">
        <v/>
      </c>
      <c r="M37" s="38" t="inlineStr">
        <is>
          <t>In-roll 2 000 000 показов до 2 недель</t>
        </is>
      </c>
      <c r="N37" s="38" t="inlineStr">
        <is>
          <t>нет</t>
        </is>
      </c>
      <c r="O37" s="38" t="n">
        <v/>
      </c>
      <c r="P37" s="38" t="inlineStr">
        <is>
          <t>GPMD</t>
        </is>
      </c>
      <c r="Q37" s="38" t="n">
        <v>25</v>
      </c>
      <c r="R37" s="38">
        <f>S37</f>
        <v/>
      </c>
      <c r="S37" s="38" t="inlineStr">
        <is>
          <t>GPMD</t>
        </is>
      </c>
      <c r="T37" s="38" t="inlineStr">
        <is>
          <t>Видеоплеер на страницах сайтов сетевое размещение  (Desktop+Mobile)</t>
        </is>
      </c>
      <c r="U37" s="38" t="inlineStr">
        <is>
          <t>Видео
In-ролл (до 20 секунд)</t>
        </is>
      </c>
      <c r="V37" s="38" t="inlineStr">
        <is>
          <t>бриф 7ю1</t>
        </is>
      </c>
      <c r="W37" s="38" t="inlineStr">
        <is>
          <t>Динамика</t>
        </is>
      </c>
      <c r="X37" s="38" t="inlineStr">
        <is>
          <t>1000 показов</t>
        </is>
      </c>
      <c r="Y37" s="38">
        <f>COUNT(BF37:CK37)</f>
        <v/>
      </c>
      <c r="Z37" s="38" t="inlineStr">
        <is>
          <t>месяц</t>
        </is>
      </c>
      <c r="AA37" s="38">
        <f>AB37/Y37</f>
        <v/>
      </c>
      <c r="AB37" s="38" t="n">
        <v>500</v>
      </c>
      <c r="AC37" s="39" t="n">
        <v>750</v>
      </c>
      <c r="AD37" s="38" t="n">
        <v>0.8</v>
      </c>
      <c r="AE37" s="38" t="inlineStr">
        <is>
          <t>3</t>
        </is>
      </c>
      <c r="AF37" s="38">
        <f>IF(OR(X37="1000 показов",X37="клики",X37="engagement",X37="вовлечение",X37="просмотры"),IF(X37="клики",AG37*1000/AI37,IF(OR(X37="engagement",X37="просмотры",X37="вовлечение"),AG37*1000/AI37,AC37*AD37*(1-AE37))),IF(ISERR(AC37*AD37/AI37*1000*(1-AE37)),0,AC37*AD37*AB37*(1-AE37)/AI37*1000))</f>
        <v/>
      </c>
      <c r="AG37" s="39">
        <f>IF(X37="клики",AC37*AD37*(1-AE37)*AO37,IF(OR(X37="просмотры",X37="engagement",X37="вовлечение"),AB37*AC37*AD37*(1-AE37),IF(OR(X37="пакет",X37="неделя",X37="день",X37="месяц",X37="единица",X37="единиц"),AC37*AD37*(1-AE37)*AB37,AB37*AF37)))</f>
        <v/>
      </c>
      <c r="AH37" s="39">
        <f>AG37*1.2</f>
        <v/>
      </c>
      <c r="AI37" s="38">
        <f>AM37/AL37</f>
        <v/>
      </c>
      <c r="AJ37" s="38" t="n">
        <v>4</v>
      </c>
      <c r="AK37" s="38">
        <f>AI37/AJ37</f>
        <v/>
      </c>
      <c r="AL37" s="38" t="inlineStr">
        <is>
          <t>ОТЧЕТ VTR</t>
        </is>
      </c>
      <c r="AM37" s="38">
        <f>AB37</f>
        <v/>
      </c>
      <c r="AN37" s="38" t="inlineStr">
        <is>
          <t>CTR</t>
        </is>
      </c>
      <c r="AO37" s="38">
        <f>AI37*AN37</f>
        <v/>
      </c>
      <c r="AP37" s="39">
        <f>AG37/AI37*1000</f>
        <v/>
      </c>
      <c r="AQ37" s="39">
        <f>AG37/AK37*1000</f>
        <v/>
      </c>
      <c r="AR37" s="39">
        <f>AG37/AM37</f>
        <v/>
      </c>
      <c r="AS37" s="39">
        <f>AG37/AO37</f>
        <v/>
      </c>
      <c r="AT37" s="38" t="inlineStr">
        <is>
          <t>отчеты кол лид</t>
        </is>
      </c>
      <c r="AU37" s="39">
        <f>AG37/AT37</f>
        <v/>
      </c>
      <c r="AV37" s="38" t="n"/>
      <c r="AW37" s="38" t="n"/>
      <c r="AX37" s="38" t="n"/>
      <c r="AY37" s="38" t="n"/>
      <c r="AZ37" s="38" t="n"/>
      <c r="BA37" s="38" t="n"/>
      <c r="BB37" s="38" t="n"/>
      <c r="BC37" s="38" t="n"/>
      <c r="BD37" s="38" t="n"/>
      <c r="BE37" s="38" t="n"/>
      <c r="BF37" s="38" t="n"/>
      <c r="BG37" s="38" t="n"/>
      <c r="BH37" s="38" t="n"/>
      <c r="BI37" s="38" t="n"/>
      <c r="BJ37" s="38" t="n"/>
      <c r="BK37" s="38" t="n"/>
      <c r="BL37" s="38" t="n"/>
      <c r="BM37" s="38" t="n"/>
      <c r="BN37" s="38" t="n"/>
      <c r="BO37" s="38" t="n"/>
      <c r="BP37" s="38" t="n"/>
      <c r="BQ37" s="38" t="n"/>
      <c r="BR37" s="38" t="n"/>
      <c r="BS37" s="38" t="n"/>
      <c r="BT37" s="38" t="n"/>
      <c r="BU37" s="38" t="n"/>
      <c r="BV37" s="38" t="n"/>
      <c r="BW37" s="38" t="n"/>
      <c r="BX37" s="38" t="n"/>
      <c r="BY37" s="38" t="n"/>
      <c r="BZ37" s="38" t="n"/>
      <c r="CA37" s="38" t="n"/>
      <c r="CB37" s="38" t="n"/>
      <c r="CC37" s="38" t="n"/>
      <c r="CD37" s="38" t="n"/>
      <c r="CE37" s="38" t="n"/>
      <c r="CF37" s="38" t="n"/>
      <c r="CG37" s="38" t="n"/>
      <c r="CH37" s="38" t="n"/>
      <c r="CI37" s="38" t="n"/>
      <c r="CJ37" s="38" t="n"/>
      <c r="CK37" s="38" t="n"/>
      <c r="CL37" s="38" t="n"/>
      <c r="CM37" s="38" t="n"/>
      <c r="CN37" s="38" t="n"/>
      <c r="CO37" s="38" t="n"/>
      <c r="CP37" s="38" t="n"/>
      <c r="CQ37" s="38" t="n"/>
      <c r="CR37" s="38" t="n"/>
      <c r="CS37" s="38" t="n"/>
      <c r="CT37" s="38" t="n"/>
      <c r="CU37" s="38" t="n"/>
      <c r="CV37" s="38" t="n"/>
      <c r="CW37" s="38" t="n"/>
      <c r="CX37" s="38" t="n"/>
      <c r="CY37" s="38" t="n"/>
      <c r="CZ37" s="38" t="n"/>
      <c r="DA37" s="38" t="n"/>
    </row>
    <row r="38">
      <c r="A38" s="38" t="inlineStr">
        <is>
          <t>Все</t>
        </is>
      </c>
      <c r="B38" s="38" t="inlineStr">
        <is>
          <t>Все</t>
        </is>
      </c>
      <c r="C38" s="38" t="inlineStr">
        <is>
          <t>Сеть</t>
        </is>
      </c>
      <c r="D38" s="38" t="inlineStr">
        <is>
          <t>охват</t>
        </is>
      </c>
      <c r="E38" s="38" t="n">
        <v/>
      </c>
      <c r="F38" s="38" t="inlineStr">
        <is>
          <t>да</t>
        </is>
      </c>
      <c r="G38" s="38" t="n">
        <v/>
      </c>
      <c r="H38" s="38" t="n">
        <v/>
      </c>
      <c r="I38" s="38" t="inlineStr">
        <is>
          <t>высокий CPM/CPT</t>
        </is>
      </c>
      <c r="J38" s="38" t="inlineStr">
        <is>
          <t>\\DOCS\Public\_Подрядчики (прайсы, презентации, ТТ)\GPMD</t>
        </is>
      </c>
      <c r="K38" s="38" t="inlineStr">
        <is>
          <t xml:space="preserve">Гроссу Дмитрий &lt;DGrossu@gpm-digital.com&gt;
Белоусова Дарья &lt;DBelousova@gpm-digital.com&gt;
</t>
        </is>
      </c>
      <c r="L38" s="38" t="n">
        <v/>
      </c>
      <c r="M38" s="38" t="inlineStr">
        <is>
          <t>In-roll 2 000 000 показов до 2 недель</t>
        </is>
      </c>
      <c r="N38" s="38" t="inlineStr">
        <is>
          <t>нет</t>
        </is>
      </c>
      <c r="O38" s="38" t="n">
        <v/>
      </c>
      <c r="P38" s="38" t="inlineStr">
        <is>
          <t>GPMD</t>
        </is>
      </c>
      <c r="Q38" s="38" t="n">
        <v>26</v>
      </c>
      <c r="R38" s="38">
        <f>S38</f>
        <v/>
      </c>
      <c r="S38" s="38" t="inlineStr">
        <is>
          <t>GPMD</t>
        </is>
      </c>
      <c r="T38" s="38" t="inlineStr">
        <is>
          <t>Видеоплеер на страницах сайтов сетевое размещение  (Desktop+Mobile)</t>
        </is>
      </c>
      <c r="U38" s="38" t="inlineStr">
        <is>
          <t>Видео
In-ролл (до 20 секунд)</t>
        </is>
      </c>
      <c r="V38" s="38" t="inlineStr">
        <is>
          <t>бриф 7ю1</t>
        </is>
      </c>
      <c r="W38" s="38" t="inlineStr">
        <is>
          <t>Динамика</t>
        </is>
      </c>
      <c r="X38" s="38" t="inlineStr">
        <is>
          <t>1000 показов</t>
        </is>
      </c>
      <c r="Y38" s="38">
        <f>COUNT(BF38:CK38)</f>
        <v/>
      </c>
      <c r="Z38" s="38" t="inlineStr">
        <is>
          <t>месяц</t>
        </is>
      </c>
      <c r="AA38" s="38">
        <f>AB38/Y38</f>
        <v/>
      </c>
      <c r="AB38" s="38" t="n">
        <v>500</v>
      </c>
      <c r="AC38" s="39" t="n">
        <v>750</v>
      </c>
      <c r="AD38" s="38" t="n">
        <v>0.8</v>
      </c>
      <c r="AE38" s="38" t="inlineStr">
        <is>
          <t>3</t>
        </is>
      </c>
      <c r="AF38" s="38">
        <f>IF(OR(X38="1000 показов",X38="клики",X38="engagement",X38="вовлечение",X38="просмотры"),IF(X38="клики",AG38*1000/AI38,IF(OR(X38="engagement",X38="просмотры",X38="вовлечение"),AG38*1000/AI38,AC38*AD38*(1-AE38))),IF(ISERR(AC38*AD38/AI38*1000*(1-AE38)),0,AC38*AD38*AB38*(1-AE38)/AI38*1000))</f>
        <v/>
      </c>
      <c r="AG38" s="39">
        <f>IF(X38="клики",AC38*AD38*(1-AE38)*AO38,IF(OR(X38="просмотры",X38="engagement",X38="вовлечение"),AB38*AC38*AD38*(1-AE38),IF(OR(X38="пакет",X38="неделя",X38="день",X38="месяц",X38="единица",X38="единиц"),AC38*AD38*(1-AE38)*AB38,AB38*AF38)))</f>
        <v/>
      </c>
      <c r="AH38" s="39">
        <f>AG38*1.2</f>
        <v/>
      </c>
      <c r="AI38" s="38">
        <f>AM38/AL38</f>
        <v/>
      </c>
      <c r="AJ38" s="38" t="n">
        <v>4</v>
      </c>
      <c r="AK38" s="38">
        <f>AI38/AJ38</f>
        <v/>
      </c>
      <c r="AL38" s="38" t="inlineStr">
        <is>
          <t>ОТЧЕТ VTR</t>
        </is>
      </c>
      <c r="AM38" s="38">
        <f>AB38</f>
        <v/>
      </c>
      <c r="AN38" s="38" t="inlineStr">
        <is>
          <t>CTR</t>
        </is>
      </c>
      <c r="AO38" s="38">
        <f>AI38*AN38</f>
        <v/>
      </c>
      <c r="AP38" s="39">
        <f>AG38/AI38*1000</f>
        <v/>
      </c>
      <c r="AQ38" s="39">
        <f>AG38/AK38*1000</f>
        <v/>
      </c>
      <c r="AR38" s="39">
        <f>AG38/AM38</f>
        <v/>
      </c>
      <c r="AS38" s="39">
        <f>AG38/AO38</f>
        <v/>
      </c>
      <c r="AT38" s="38" t="inlineStr">
        <is>
          <t>отчеты кол лид</t>
        </is>
      </c>
      <c r="AU38" s="39">
        <f>AG38/AT38</f>
        <v/>
      </c>
      <c r="AV38" s="38" t="n"/>
      <c r="AW38" s="38" t="n"/>
      <c r="AX38" s="38" t="n"/>
      <c r="AY38" s="38" t="n"/>
      <c r="AZ38" s="38" t="n"/>
      <c r="BA38" s="38" t="n"/>
      <c r="BB38" s="38" t="n"/>
      <c r="BC38" s="38" t="n"/>
      <c r="BD38" s="38" t="n"/>
      <c r="BE38" s="38" t="n"/>
      <c r="BF38" s="38" t="n"/>
      <c r="BG38" s="38" t="n"/>
      <c r="BH38" s="38" t="n"/>
      <c r="BI38" s="38" t="n"/>
      <c r="BJ38" s="38" t="n"/>
      <c r="BK38" s="38" t="n"/>
      <c r="BL38" s="38" t="n"/>
      <c r="BM38" s="38" t="n"/>
      <c r="BN38" s="38" t="n"/>
      <c r="BO38" s="38" t="n"/>
      <c r="BP38" s="38" t="n"/>
      <c r="BQ38" s="38" t="n"/>
      <c r="BR38" s="38" t="n"/>
      <c r="BS38" s="38" t="n"/>
      <c r="BT38" s="38" t="n"/>
      <c r="BU38" s="38" t="n"/>
      <c r="BV38" s="38" t="n"/>
      <c r="BW38" s="38" t="n"/>
      <c r="BX38" s="38" t="n"/>
      <c r="BY38" s="38" t="n"/>
      <c r="BZ38" s="38" t="n"/>
      <c r="CA38" s="38" t="n"/>
      <c r="CB38" s="38" t="n"/>
      <c r="CC38" s="38" t="n"/>
      <c r="CD38" s="38" t="n"/>
      <c r="CE38" s="38" t="n"/>
      <c r="CF38" s="38" t="n"/>
      <c r="CG38" s="38" t="n"/>
      <c r="CH38" s="38" t="n"/>
      <c r="CI38" s="38" t="n"/>
      <c r="CJ38" s="38" t="n"/>
      <c r="CK38" s="38" t="n"/>
      <c r="CL38" s="38" t="n"/>
      <c r="CM38" s="38" t="n"/>
      <c r="CN38" s="38" t="n"/>
      <c r="CO38" s="38" t="n"/>
      <c r="CP38" s="38" t="n"/>
      <c r="CQ38" s="38" t="n"/>
      <c r="CR38" s="38" t="n"/>
      <c r="CS38" s="38" t="n"/>
      <c r="CT38" s="38" t="n"/>
      <c r="CU38" s="38" t="n"/>
      <c r="CV38" s="38" t="n"/>
      <c r="CW38" s="38" t="n"/>
      <c r="CX38" s="38" t="n"/>
      <c r="CY38" s="38" t="n"/>
      <c r="CZ38" s="38" t="n"/>
      <c r="DA38" s="38" t="n"/>
    </row>
    <row r="39">
      <c r="A39" s="38" t="inlineStr">
        <is>
          <t>Все</t>
        </is>
      </c>
      <c r="B39" s="38" t="inlineStr">
        <is>
          <t>Все</t>
        </is>
      </c>
      <c r="C39" s="38" t="inlineStr">
        <is>
          <t>Сеть</t>
        </is>
      </c>
      <c r="D39" s="38" t="inlineStr">
        <is>
          <t>охват</t>
        </is>
      </c>
      <c r="E39" s="38" t="n">
        <v/>
      </c>
      <c r="F39" s="38" t="inlineStr">
        <is>
          <t>да</t>
        </is>
      </c>
      <c r="G39" s="38" t="n">
        <v/>
      </c>
      <c r="H39" s="38" t="n">
        <v/>
      </c>
      <c r="I39" s="38" t="inlineStr">
        <is>
          <t>высокий CPM/CPT</t>
        </is>
      </c>
      <c r="J39" s="38" t="inlineStr">
        <is>
          <t>\\DOCS\Public\_Подрядчики (прайсы, презентации, ТТ)\GPMD</t>
        </is>
      </c>
      <c r="K39" s="38" t="inlineStr">
        <is>
          <t xml:space="preserve">Гроссу Дмитрий &lt;DGrossu@gpm-digital.com&gt;
Белоусова Дарья &lt;DBelousova@gpm-digital.com&gt;
</t>
        </is>
      </c>
      <c r="L39" s="38" t="n">
        <v/>
      </c>
      <c r="M39" s="38" t="inlineStr">
        <is>
          <t>In-roll 2 000 000 показов до 2 недель</t>
        </is>
      </c>
      <c r="N39" s="38" t="inlineStr">
        <is>
          <t>нет</t>
        </is>
      </c>
      <c r="O39" s="38" t="n">
        <v/>
      </c>
      <c r="P39" s="38" t="inlineStr">
        <is>
          <t>GPMD</t>
        </is>
      </c>
      <c r="Q39" s="38" t="n">
        <v>27</v>
      </c>
      <c r="R39" s="38">
        <f>S39</f>
        <v/>
      </c>
      <c r="S39" s="38" t="inlineStr">
        <is>
          <t>GPMD</t>
        </is>
      </c>
      <c r="T39" s="38" t="inlineStr">
        <is>
          <t>Видеоплеер на страницах сайтов сетевое размещение  (Desktop+Mobile)</t>
        </is>
      </c>
      <c r="U39" s="38" t="inlineStr">
        <is>
          <t>Видео
In-ролл (до 20 секунд)</t>
        </is>
      </c>
      <c r="V39" s="38" t="inlineStr">
        <is>
          <t>бриф 7ю1</t>
        </is>
      </c>
      <c r="W39" s="38" t="inlineStr">
        <is>
          <t>Динамика</t>
        </is>
      </c>
      <c r="X39" s="38" t="inlineStr">
        <is>
          <t>1000 показов</t>
        </is>
      </c>
      <c r="Y39" s="38">
        <f>COUNT(BF39:CK39)</f>
        <v/>
      </c>
      <c r="Z39" s="38" t="inlineStr">
        <is>
          <t>месяц</t>
        </is>
      </c>
      <c r="AA39" s="38">
        <f>AB39/Y39</f>
        <v/>
      </c>
      <c r="AB39" s="38" t="n">
        <v>500</v>
      </c>
      <c r="AC39" s="39" t="n">
        <v>750</v>
      </c>
      <c r="AD39" s="38" t="n">
        <v>1.2</v>
      </c>
      <c r="AE39" s="38" t="inlineStr">
        <is>
          <t>3</t>
        </is>
      </c>
      <c r="AF39" s="38">
        <f>IF(OR(X39="1000 показов",X39="клики",X39="engagement",X39="вовлечение",X39="просмотры"),IF(X39="клики",AG39*1000/AI39,IF(OR(X39="engagement",X39="просмотры",X39="вовлечение"),AG39*1000/AI39,AC39*AD39*(1-AE39))),IF(ISERR(AC39*AD39/AI39*1000*(1-AE39)),0,AC39*AD39*AB39*(1-AE39)/AI39*1000))</f>
        <v/>
      </c>
      <c r="AG39" s="39">
        <f>IF(X39="клики",AC39*AD39*(1-AE39)*AO39,IF(OR(X39="просмотры",X39="engagement",X39="вовлечение"),AB39*AC39*AD39*(1-AE39),IF(OR(X39="пакет",X39="неделя",X39="день",X39="месяц",X39="единица",X39="единиц"),AC39*AD39*(1-AE39)*AB39,AB39*AF39)))</f>
        <v/>
      </c>
      <c r="AH39" s="39">
        <f>AG39*1.2</f>
        <v/>
      </c>
      <c r="AI39" s="38">
        <f>AM39/AL39</f>
        <v/>
      </c>
      <c r="AJ39" s="38" t="n">
        <v>4</v>
      </c>
      <c r="AK39" s="38">
        <f>AI39/AJ39</f>
        <v/>
      </c>
      <c r="AL39" s="38" t="inlineStr">
        <is>
          <t>ОТЧЕТ VTR</t>
        </is>
      </c>
      <c r="AM39" s="38">
        <f>AB39</f>
        <v/>
      </c>
      <c r="AN39" s="38" t="inlineStr">
        <is>
          <t>CTR</t>
        </is>
      </c>
      <c r="AO39" s="38">
        <f>AI39*AN39</f>
        <v/>
      </c>
      <c r="AP39" s="39">
        <f>AG39/AI39*1000</f>
        <v/>
      </c>
      <c r="AQ39" s="39">
        <f>AG39/AK39*1000</f>
        <v/>
      </c>
      <c r="AR39" s="39">
        <f>AG39/AM39</f>
        <v/>
      </c>
      <c r="AS39" s="39">
        <f>AG39/AO39</f>
        <v/>
      </c>
      <c r="AT39" s="38" t="inlineStr">
        <is>
          <t>отчеты кол лид</t>
        </is>
      </c>
      <c r="AU39" s="39">
        <f>AG39/AT39</f>
        <v/>
      </c>
      <c r="AV39" s="38" t="n"/>
      <c r="AW39" s="38" t="n"/>
      <c r="AX39" s="38" t="n"/>
      <c r="AY39" s="38" t="n"/>
      <c r="AZ39" s="38" t="n"/>
      <c r="BA39" s="38" t="n"/>
      <c r="BB39" s="38" t="n"/>
      <c r="BC39" s="38" t="n"/>
      <c r="BD39" s="38" t="n"/>
      <c r="BE39" s="38" t="n"/>
      <c r="BF39" s="38" t="n"/>
      <c r="BG39" s="38" t="n"/>
      <c r="BH39" s="38" t="n"/>
      <c r="BI39" s="38" t="n"/>
      <c r="BJ39" s="38" t="n"/>
      <c r="BK39" s="38" t="n"/>
      <c r="BL39" s="38" t="n"/>
      <c r="BM39" s="38" t="n"/>
      <c r="BN39" s="38" t="n"/>
      <c r="BO39" s="38" t="n"/>
      <c r="BP39" s="38" t="n"/>
      <c r="BQ39" s="38" t="n"/>
      <c r="BR39" s="38" t="n"/>
      <c r="BS39" s="38" t="n"/>
      <c r="BT39" s="38" t="n"/>
      <c r="BU39" s="38" t="n"/>
      <c r="BV39" s="38" t="n"/>
      <c r="BW39" s="38" t="n"/>
      <c r="BX39" s="38" t="n"/>
      <c r="BY39" s="38" t="n"/>
      <c r="BZ39" s="38" t="n"/>
      <c r="CA39" s="38" t="n"/>
      <c r="CB39" s="38" t="n"/>
      <c r="CC39" s="38" t="n"/>
      <c r="CD39" s="38" t="n"/>
      <c r="CE39" s="38" t="n"/>
      <c r="CF39" s="38" t="n"/>
      <c r="CG39" s="38" t="n"/>
      <c r="CH39" s="38" t="n"/>
      <c r="CI39" s="38" t="n"/>
      <c r="CJ39" s="38" t="n"/>
      <c r="CK39" s="38" t="n"/>
      <c r="CL39" s="38" t="n"/>
      <c r="CM39" s="38" t="n"/>
      <c r="CN39" s="38" t="n"/>
      <c r="CO39" s="38" t="n"/>
      <c r="CP39" s="38" t="n"/>
      <c r="CQ39" s="38" t="n"/>
      <c r="CR39" s="38" t="n"/>
      <c r="CS39" s="38" t="n"/>
      <c r="CT39" s="38" t="n"/>
      <c r="CU39" s="38" t="n"/>
      <c r="CV39" s="38" t="n"/>
      <c r="CW39" s="38" t="n"/>
      <c r="CX39" s="38" t="n"/>
      <c r="CY39" s="38" t="n"/>
      <c r="CZ39" s="38" t="n"/>
      <c r="DA39" s="38" t="n"/>
    </row>
    <row r="40">
      <c r="A40" s="38" t="inlineStr">
        <is>
          <t>Все</t>
        </is>
      </c>
      <c r="B40" s="38" t="inlineStr">
        <is>
          <t>Все</t>
        </is>
      </c>
      <c r="C40" s="38" t="inlineStr">
        <is>
          <t>Сеть</t>
        </is>
      </c>
      <c r="D40" s="38" t="inlineStr">
        <is>
          <t>охват</t>
        </is>
      </c>
      <c r="E40" s="38" t="n">
        <v/>
      </c>
      <c r="F40" s="38" t="inlineStr">
        <is>
          <t>да</t>
        </is>
      </c>
      <c r="G40" s="38" t="n">
        <v/>
      </c>
      <c r="H40" s="38" t="n">
        <v/>
      </c>
      <c r="I40" s="38" t="inlineStr">
        <is>
          <t>высокий CPM/CPT</t>
        </is>
      </c>
      <c r="J40" s="38" t="inlineStr">
        <is>
          <t>\\DOCS\Public\_Подрядчики (прайсы, презентации, ТТ)\GPMD</t>
        </is>
      </c>
      <c r="K40" s="38" t="inlineStr">
        <is>
          <t xml:space="preserve">Гроссу Дмитрий &lt;DGrossu@gpm-digital.com&gt;
Белоусова Дарья &lt;DBelousova@gpm-digital.com&gt;
</t>
        </is>
      </c>
      <c r="L40" s="38" t="n">
        <v/>
      </c>
      <c r="M40" s="38" t="inlineStr">
        <is>
          <t>In-roll 2 000 000 показов до 2 недель</t>
        </is>
      </c>
      <c r="N40" s="38" t="inlineStr">
        <is>
          <t>нет</t>
        </is>
      </c>
      <c r="O40" s="38" t="n">
        <v/>
      </c>
      <c r="P40" s="38" t="inlineStr">
        <is>
          <t>GPMD</t>
        </is>
      </c>
      <c r="Q40" s="38" t="n">
        <v>28</v>
      </c>
      <c r="R40" s="38">
        <f>S40</f>
        <v/>
      </c>
      <c r="S40" s="38" t="inlineStr">
        <is>
          <t>GPMD</t>
        </is>
      </c>
      <c r="T40" s="38" t="inlineStr">
        <is>
          <t>Видеоплеер на страницах сайтов сетевое размещение  (Desktop+Mobile)</t>
        </is>
      </c>
      <c r="U40" s="38" t="inlineStr">
        <is>
          <t>Видео
In-ролл (до 20 секунд)</t>
        </is>
      </c>
      <c r="V40" s="38" t="inlineStr">
        <is>
          <t>бриф 7ю1</t>
        </is>
      </c>
      <c r="W40" s="38" t="inlineStr">
        <is>
          <t>Динамика</t>
        </is>
      </c>
      <c r="X40" s="38" t="inlineStr">
        <is>
          <t>1000 показов</t>
        </is>
      </c>
      <c r="Y40" s="38">
        <f>COUNT(BF40:CK40)</f>
        <v/>
      </c>
      <c r="Z40" s="38" t="inlineStr">
        <is>
          <t>месяц</t>
        </is>
      </c>
      <c r="AA40" s="38">
        <f>AB40/Y40</f>
        <v/>
      </c>
      <c r="AB40" s="38" t="n">
        <v>500</v>
      </c>
      <c r="AC40" s="39" t="n">
        <v>750</v>
      </c>
      <c r="AD40" s="38" t="n">
        <v>1.2</v>
      </c>
      <c r="AE40" s="38" t="inlineStr">
        <is>
          <t>3</t>
        </is>
      </c>
      <c r="AF40" s="38">
        <f>IF(OR(X40="1000 показов",X40="клики",X40="engagement",X40="вовлечение",X40="просмотры"),IF(X40="клики",AG40*1000/AI40,IF(OR(X40="engagement",X40="просмотры",X40="вовлечение"),AG40*1000/AI40,AC40*AD40*(1-AE40))),IF(ISERR(AC40*AD40/AI40*1000*(1-AE40)),0,AC40*AD40*AB40*(1-AE40)/AI40*1000))</f>
        <v/>
      </c>
      <c r="AG40" s="39">
        <f>IF(X40="клики",AC40*AD40*(1-AE40)*AO40,IF(OR(X40="просмотры",X40="engagement",X40="вовлечение"),AB40*AC40*AD40*(1-AE40),IF(OR(X40="пакет",X40="неделя",X40="день",X40="месяц",X40="единица",X40="единиц"),AC40*AD40*(1-AE40)*AB40,AB40*AF40)))</f>
        <v/>
      </c>
      <c r="AH40" s="39">
        <f>AG40*1.2</f>
        <v/>
      </c>
      <c r="AI40" s="38">
        <f>AM40/AL40</f>
        <v/>
      </c>
      <c r="AJ40" s="38" t="n">
        <v>4</v>
      </c>
      <c r="AK40" s="38">
        <f>AI40/AJ40</f>
        <v/>
      </c>
      <c r="AL40" s="38" t="inlineStr">
        <is>
          <t>ОТЧЕТ VTR</t>
        </is>
      </c>
      <c r="AM40" s="38">
        <f>AB40</f>
        <v/>
      </c>
      <c r="AN40" s="38" t="inlineStr">
        <is>
          <t>CTR</t>
        </is>
      </c>
      <c r="AO40" s="38">
        <f>AI40*AN40</f>
        <v/>
      </c>
      <c r="AP40" s="39">
        <f>AG40/AI40*1000</f>
        <v/>
      </c>
      <c r="AQ40" s="39">
        <f>AG40/AK40*1000</f>
        <v/>
      </c>
      <c r="AR40" s="39">
        <f>AG40/AM40</f>
        <v/>
      </c>
      <c r="AS40" s="39">
        <f>AG40/AO40</f>
        <v/>
      </c>
      <c r="AT40" s="38" t="inlineStr">
        <is>
          <t>отчеты кол лид</t>
        </is>
      </c>
      <c r="AU40" s="39">
        <f>AG40/AT40</f>
        <v/>
      </c>
      <c r="AV40" s="38" t="n"/>
      <c r="AW40" s="38" t="n"/>
      <c r="AX40" s="38" t="n"/>
      <c r="AY40" s="38" t="n"/>
      <c r="AZ40" s="38" t="n"/>
      <c r="BA40" s="38" t="n"/>
      <c r="BB40" s="38" t="n"/>
      <c r="BC40" s="38" t="n"/>
      <c r="BD40" s="38" t="n"/>
      <c r="BE40" s="38" t="n"/>
      <c r="BF40" s="38" t="n"/>
      <c r="BG40" s="38" t="n"/>
      <c r="BH40" s="38" t="n"/>
      <c r="BI40" s="38" t="n"/>
      <c r="BJ40" s="38" t="n"/>
      <c r="BK40" s="38" t="n"/>
      <c r="BL40" s="38" t="n"/>
      <c r="BM40" s="38" t="n"/>
      <c r="BN40" s="38" t="n"/>
      <c r="BO40" s="38" t="n"/>
      <c r="BP40" s="38" t="n"/>
      <c r="BQ40" s="38" t="n"/>
      <c r="BR40" s="38" t="n"/>
      <c r="BS40" s="38" t="n"/>
      <c r="BT40" s="38" t="n"/>
      <c r="BU40" s="38" t="n"/>
      <c r="BV40" s="38" t="n"/>
      <c r="BW40" s="38" t="n"/>
      <c r="BX40" s="38" t="n"/>
      <c r="BY40" s="38" t="n"/>
      <c r="BZ40" s="38" t="n"/>
      <c r="CA40" s="38" t="n"/>
      <c r="CB40" s="38" t="n"/>
      <c r="CC40" s="38" t="n"/>
      <c r="CD40" s="38" t="n"/>
      <c r="CE40" s="38" t="n"/>
      <c r="CF40" s="38" t="n"/>
      <c r="CG40" s="38" t="n"/>
      <c r="CH40" s="38" t="n"/>
      <c r="CI40" s="38" t="n"/>
      <c r="CJ40" s="38" t="n"/>
      <c r="CK40" s="38" t="n"/>
      <c r="CL40" s="38" t="n"/>
      <c r="CM40" s="38" t="n"/>
      <c r="CN40" s="38" t="n"/>
      <c r="CO40" s="38" t="n"/>
      <c r="CP40" s="38" t="n"/>
      <c r="CQ40" s="38" t="n"/>
      <c r="CR40" s="38" t="n"/>
      <c r="CS40" s="38" t="n"/>
      <c r="CT40" s="38" t="n"/>
      <c r="CU40" s="38" t="n"/>
      <c r="CV40" s="38" t="n"/>
      <c r="CW40" s="38" t="n"/>
      <c r="CX40" s="38" t="n"/>
      <c r="CY40" s="38" t="n"/>
      <c r="CZ40" s="38" t="n"/>
      <c r="DA40" s="38" t="n"/>
    </row>
    <row r="41">
      <c r="A41" s="38" t="inlineStr">
        <is>
          <t>Все</t>
        </is>
      </c>
      <c r="B41" s="38" t="inlineStr">
        <is>
          <t>Все</t>
        </is>
      </c>
      <c r="C41" s="38" t="inlineStr">
        <is>
          <t>Сеть</t>
        </is>
      </c>
      <c r="D41" s="38" t="inlineStr">
        <is>
          <t>охват</t>
        </is>
      </c>
      <c r="E41" s="38" t="n">
        <v/>
      </c>
      <c r="F41" s="38" t="inlineStr">
        <is>
          <t>да</t>
        </is>
      </c>
      <c r="G41" s="38" t="n">
        <v/>
      </c>
      <c r="H41" s="38" t="n">
        <v/>
      </c>
      <c r="I41" s="38" t="inlineStr">
        <is>
          <t>высокий CPM/CPT</t>
        </is>
      </c>
      <c r="J41" s="38" t="inlineStr">
        <is>
          <t>\\DOCS\Public\_Подрядчики (прайсы, презентации, ТТ)\GPMD</t>
        </is>
      </c>
      <c r="K41" s="38" t="inlineStr">
        <is>
          <t xml:space="preserve">Гроссу Дмитрий &lt;DGrossu@gpm-digital.com&gt;
Белоусова Дарья &lt;DBelousova@gpm-digital.com&gt;
</t>
        </is>
      </c>
      <c r="L41" s="38" t="n">
        <v/>
      </c>
      <c r="M41" s="38" t="inlineStr">
        <is>
          <t>In-roll 2 000 000 показов до 2 недель</t>
        </is>
      </c>
      <c r="N41" s="38" t="inlineStr">
        <is>
          <t>нет</t>
        </is>
      </c>
      <c r="O41" s="38" t="n">
        <v/>
      </c>
      <c r="P41" s="38" t="inlineStr">
        <is>
          <t>GPMD</t>
        </is>
      </c>
      <c r="Q41" s="38" t="n">
        <v>29</v>
      </c>
      <c r="R41" s="38">
        <f>S41</f>
        <v/>
      </c>
      <c r="S41" s="38" t="inlineStr">
        <is>
          <t>GPMD</t>
        </is>
      </c>
      <c r="T41" s="38" t="inlineStr">
        <is>
          <t>Видеоплеер на страницах сайтов сетевое размещение  (Desktop+Mobile)</t>
        </is>
      </c>
      <c r="U41" s="38" t="inlineStr">
        <is>
          <t>Видео
In-ролл (до 20 секунд)</t>
        </is>
      </c>
      <c r="V41" s="38" t="inlineStr">
        <is>
          <t>бриф 7ю1</t>
        </is>
      </c>
      <c r="W41" s="38" t="inlineStr">
        <is>
          <t>Динамика</t>
        </is>
      </c>
      <c r="X41" s="38" t="inlineStr">
        <is>
          <t>1000 показов</t>
        </is>
      </c>
      <c r="Y41" s="38">
        <f>COUNT(BF41:CK41)</f>
        <v/>
      </c>
      <c r="Z41" s="38" t="inlineStr">
        <is>
          <t>месяц</t>
        </is>
      </c>
      <c r="AA41" s="38">
        <f>AB41/Y41</f>
        <v/>
      </c>
      <c r="AB41" s="38" t="n">
        <v>500</v>
      </c>
      <c r="AC41" s="39" t="n">
        <v>750</v>
      </c>
      <c r="AD41" s="38" t="n">
        <v>1.2</v>
      </c>
      <c r="AE41" s="38" t="inlineStr">
        <is>
          <t>3</t>
        </is>
      </c>
      <c r="AF41" s="38">
        <f>IF(OR(X41="1000 показов",X41="клики",X41="engagement",X41="вовлечение",X41="просмотры"),IF(X41="клики",AG41*1000/AI41,IF(OR(X41="engagement",X41="просмотры",X41="вовлечение"),AG41*1000/AI41,AC41*AD41*(1-AE41))),IF(ISERR(AC41*AD41/AI41*1000*(1-AE41)),0,AC41*AD41*AB41*(1-AE41)/AI41*1000))</f>
        <v/>
      </c>
      <c r="AG41" s="39">
        <f>IF(X41="клики",AC41*AD41*(1-AE41)*AO41,IF(OR(X41="просмотры",X41="engagement",X41="вовлечение"),AB41*AC41*AD41*(1-AE41),IF(OR(X41="пакет",X41="неделя",X41="день",X41="месяц",X41="единица",X41="единиц"),AC41*AD41*(1-AE41)*AB41,AB41*AF41)))</f>
        <v/>
      </c>
      <c r="AH41" s="39">
        <f>AG41*1.2</f>
        <v/>
      </c>
      <c r="AI41" s="38">
        <f>AM41/AL41</f>
        <v/>
      </c>
      <c r="AJ41" s="38" t="n">
        <v>4</v>
      </c>
      <c r="AK41" s="38">
        <f>AI41/AJ41</f>
        <v/>
      </c>
      <c r="AL41" s="38" t="inlineStr">
        <is>
          <t>ОТЧЕТ VTR</t>
        </is>
      </c>
      <c r="AM41" s="38">
        <f>AB41</f>
        <v/>
      </c>
      <c r="AN41" s="38" t="inlineStr">
        <is>
          <t>CTR</t>
        </is>
      </c>
      <c r="AO41" s="38">
        <f>AI41*AN41</f>
        <v/>
      </c>
      <c r="AP41" s="39">
        <f>AG41/AI41*1000</f>
        <v/>
      </c>
      <c r="AQ41" s="39">
        <f>AG41/AK41*1000</f>
        <v/>
      </c>
      <c r="AR41" s="39">
        <f>AG41/AM41</f>
        <v/>
      </c>
      <c r="AS41" s="39">
        <f>AG41/AO41</f>
        <v/>
      </c>
      <c r="AT41" s="38" t="inlineStr">
        <is>
          <t>отчеты кол лид</t>
        </is>
      </c>
      <c r="AU41" s="39">
        <f>AG41/AT41</f>
        <v/>
      </c>
      <c r="AV41" s="38" t="n"/>
      <c r="AW41" s="38" t="n"/>
      <c r="AX41" s="38" t="n"/>
      <c r="AY41" s="38" t="n"/>
      <c r="AZ41" s="38" t="n"/>
      <c r="BA41" s="38" t="n"/>
      <c r="BB41" s="38" t="n"/>
      <c r="BC41" s="38" t="n"/>
      <c r="BD41" s="38" t="n"/>
      <c r="BE41" s="38" t="n"/>
      <c r="BF41" s="38" t="n"/>
      <c r="BG41" s="38" t="n"/>
      <c r="BH41" s="38" t="n"/>
      <c r="BI41" s="38" t="n"/>
      <c r="BJ41" s="38" t="n"/>
      <c r="BK41" s="38" t="n"/>
      <c r="BL41" s="38" t="n"/>
      <c r="BM41" s="38" t="n"/>
      <c r="BN41" s="38" t="n"/>
      <c r="BO41" s="38" t="n"/>
      <c r="BP41" s="38" t="n"/>
      <c r="BQ41" s="38" t="n"/>
      <c r="BR41" s="38" t="n"/>
      <c r="BS41" s="38" t="n"/>
      <c r="BT41" s="38" t="n"/>
      <c r="BU41" s="38" t="n"/>
      <c r="BV41" s="38" t="n"/>
      <c r="BW41" s="38" t="n"/>
      <c r="BX41" s="38" t="n"/>
      <c r="BY41" s="38" t="n"/>
      <c r="BZ41" s="38" t="n"/>
      <c r="CA41" s="38" t="n"/>
      <c r="CB41" s="38" t="n"/>
      <c r="CC41" s="38" t="n"/>
      <c r="CD41" s="38" t="n"/>
      <c r="CE41" s="38" t="n"/>
      <c r="CF41" s="38" t="n"/>
      <c r="CG41" s="38" t="n"/>
      <c r="CH41" s="38" t="n"/>
      <c r="CI41" s="38" t="n"/>
      <c r="CJ41" s="38" t="n"/>
      <c r="CK41" s="38" t="n"/>
      <c r="CL41" s="38" t="n"/>
      <c r="CM41" s="38" t="n"/>
      <c r="CN41" s="38" t="n"/>
      <c r="CO41" s="38" t="n"/>
      <c r="CP41" s="38" t="n"/>
      <c r="CQ41" s="38" t="n"/>
      <c r="CR41" s="38" t="n"/>
      <c r="CS41" s="38" t="n"/>
      <c r="CT41" s="38" t="n"/>
      <c r="CU41" s="38" t="n"/>
      <c r="CV41" s="38" t="n"/>
      <c r="CW41" s="38" t="n"/>
      <c r="CX41" s="38" t="n"/>
      <c r="CY41" s="38" t="n"/>
      <c r="CZ41" s="38" t="n"/>
      <c r="DA41" s="38" t="n"/>
    </row>
    <row r="42">
      <c r="A42" s="38" t="inlineStr">
        <is>
          <t>Все</t>
        </is>
      </c>
      <c r="B42" s="38" t="inlineStr">
        <is>
          <t>Все</t>
        </is>
      </c>
      <c r="C42" s="38" t="inlineStr">
        <is>
          <t>Сеть</t>
        </is>
      </c>
      <c r="D42" s="38" t="inlineStr">
        <is>
          <t>охват</t>
        </is>
      </c>
      <c r="E42" s="38" t="n">
        <v/>
      </c>
      <c r="F42" s="38" t="inlineStr">
        <is>
          <t>да</t>
        </is>
      </c>
      <c r="G42" s="38" t="n">
        <v/>
      </c>
      <c r="H42" s="38" t="n">
        <v/>
      </c>
      <c r="I42" s="38" t="inlineStr">
        <is>
          <t>высокий CPM/CPT</t>
        </is>
      </c>
      <c r="J42" s="38" t="inlineStr">
        <is>
          <t>\\DOCS\Public\_Подрядчики (прайсы, презентации, ТТ)\GPMD</t>
        </is>
      </c>
      <c r="K42" s="38" t="inlineStr">
        <is>
          <t xml:space="preserve">Гроссу Дмитрий &lt;DGrossu@gpm-digital.com&gt;
Белоусова Дарья &lt;DBelousova@gpm-digital.com&gt;
</t>
        </is>
      </c>
      <c r="L42" s="38" t="n">
        <v/>
      </c>
      <c r="M42" s="38" t="inlineStr">
        <is>
          <t>In-roll 2 000 000 показов до 2 недель</t>
        </is>
      </c>
      <c r="N42" s="38" t="inlineStr">
        <is>
          <t>нет</t>
        </is>
      </c>
      <c r="O42" s="38" t="n">
        <v/>
      </c>
      <c r="P42" s="38" t="inlineStr">
        <is>
          <t>GPMD</t>
        </is>
      </c>
      <c r="Q42" s="38" t="n">
        <v>30</v>
      </c>
      <c r="R42" s="38">
        <f>S42</f>
        <v/>
      </c>
      <c r="S42" s="38" t="inlineStr">
        <is>
          <t>GPMD</t>
        </is>
      </c>
      <c r="T42" s="38" t="inlineStr">
        <is>
          <t>Видеоплеер на страницах сайтов сетевое размещение  (Desktop+Mobile)</t>
        </is>
      </c>
      <c r="U42" s="38" t="inlineStr">
        <is>
          <t>Видео
In-ролл (до 20 секунд)</t>
        </is>
      </c>
      <c r="V42" s="38" t="inlineStr">
        <is>
          <t>бриф 7ю1</t>
        </is>
      </c>
      <c r="W42" s="38" t="inlineStr">
        <is>
          <t>Динамика</t>
        </is>
      </c>
      <c r="X42" s="38" t="inlineStr">
        <is>
          <t>1000 показов</t>
        </is>
      </c>
      <c r="Y42" s="38">
        <f>COUNT(BF42:CK42)</f>
        <v/>
      </c>
      <c r="Z42" s="38" t="inlineStr">
        <is>
          <t>месяц</t>
        </is>
      </c>
      <c r="AA42" s="38">
        <f>AB42/Y42</f>
        <v/>
      </c>
      <c r="AB42" s="38" t="n">
        <v>500</v>
      </c>
      <c r="AC42" s="39" t="n">
        <v>750</v>
      </c>
      <c r="AD42" s="38" t="n">
        <v>1.2</v>
      </c>
      <c r="AE42" s="38" t="inlineStr">
        <is>
          <t>3</t>
        </is>
      </c>
      <c r="AF42" s="38">
        <f>IF(OR(X42="1000 показов",X42="клики",X42="engagement",X42="вовлечение",X42="просмотры"),IF(X42="клики",AG42*1000/AI42,IF(OR(X42="engagement",X42="просмотры",X42="вовлечение"),AG42*1000/AI42,AC42*AD42*(1-AE42))),IF(ISERR(AC42*AD42/AI42*1000*(1-AE42)),0,AC42*AD42*AB42*(1-AE42)/AI42*1000))</f>
        <v/>
      </c>
      <c r="AG42" s="39">
        <f>IF(X42="клики",AC42*AD42*(1-AE42)*AO42,IF(OR(X42="просмотры",X42="engagement",X42="вовлечение"),AB42*AC42*AD42*(1-AE42),IF(OR(X42="пакет",X42="неделя",X42="день",X42="месяц",X42="единица",X42="единиц"),AC42*AD42*(1-AE42)*AB42,AB42*AF42)))</f>
        <v/>
      </c>
      <c r="AH42" s="39">
        <f>AG42*1.2</f>
        <v/>
      </c>
      <c r="AI42" s="38">
        <f>AM42/AL42</f>
        <v/>
      </c>
      <c r="AJ42" s="38" t="n">
        <v>4</v>
      </c>
      <c r="AK42" s="38">
        <f>AI42/AJ42</f>
        <v/>
      </c>
      <c r="AL42" s="38" t="inlineStr">
        <is>
          <t>ОТЧЕТ VTR</t>
        </is>
      </c>
      <c r="AM42" s="38">
        <f>AB42</f>
        <v/>
      </c>
      <c r="AN42" s="38" t="inlineStr">
        <is>
          <t>CTR</t>
        </is>
      </c>
      <c r="AO42" s="38">
        <f>AI42*AN42</f>
        <v/>
      </c>
      <c r="AP42" s="39">
        <f>AG42/AI42*1000</f>
        <v/>
      </c>
      <c r="AQ42" s="39">
        <f>AG42/AK42*1000</f>
        <v/>
      </c>
      <c r="AR42" s="39">
        <f>AG42/AM42</f>
        <v/>
      </c>
      <c r="AS42" s="39">
        <f>AG42/AO42</f>
        <v/>
      </c>
      <c r="AT42" s="38" t="inlineStr">
        <is>
          <t>отчеты кол лид</t>
        </is>
      </c>
      <c r="AU42" s="39">
        <f>AG42/AT42</f>
        <v/>
      </c>
      <c r="AV42" s="38" t="n"/>
      <c r="AW42" s="38" t="n"/>
      <c r="AX42" s="38" t="n"/>
      <c r="AY42" s="38" t="n"/>
      <c r="AZ42" s="38" t="n"/>
      <c r="BA42" s="38" t="n"/>
      <c r="BB42" s="38" t="n"/>
      <c r="BC42" s="38" t="n"/>
      <c r="BD42" s="38" t="n"/>
      <c r="BE42" s="38" t="n"/>
      <c r="BF42" s="38" t="n"/>
      <c r="BG42" s="38" t="n"/>
      <c r="BH42" s="38" t="n"/>
      <c r="BI42" s="38" t="n"/>
      <c r="BJ42" s="38" t="n"/>
      <c r="BK42" s="38" t="n"/>
      <c r="BL42" s="38" t="n"/>
      <c r="BM42" s="38" t="n"/>
      <c r="BN42" s="38" t="n"/>
      <c r="BO42" s="38" t="n"/>
      <c r="BP42" s="38" t="n"/>
      <c r="BQ42" s="38" t="n"/>
      <c r="BR42" s="38" t="n"/>
      <c r="BS42" s="38" t="n"/>
      <c r="BT42" s="38" t="n"/>
      <c r="BU42" s="38" t="n"/>
      <c r="BV42" s="38" t="n"/>
      <c r="BW42" s="38" t="n"/>
      <c r="BX42" s="38" t="n"/>
      <c r="BY42" s="38" t="n"/>
      <c r="BZ42" s="38" t="n"/>
      <c r="CA42" s="38" t="n"/>
      <c r="CB42" s="38" t="n"/>
      <c r="CC42" s="38" t="n"/>
      <c r="CD42" s="38" t="n"/>
      <c r="CE42" s="38" t="n"/>
      <c r="CF42" s="38" t="n"/>
      <c r="CG42" s="38" t="n"/>
      <c r="CH42" s="38" t="n"/>
      <c r="CI42" s="38" t="n"/>
      <c r="CJ42" s="38" t="n"/>
      <c r="CK42" s="38" t="n"/>
      <c r="CL42" s="38" t="n"/>
      <c r="CM42" s="38" t="n"/>
      <c r="CN42" s="38" t="n"/>
      <c r="CO42" s="38" t="n"/>
      <c r="CP42" s="38" t="n"/>
      <c r="CQ42" s="38" t="n"/>
      <c r="CR42" s="38" t="n"/>
      <c r="CS42" s="38" t="n"/>
      <c r="CT42" s="38" t="n"/>
      <c r="CU42" s="38" t="n"/>
      <c r="CV42" s="38" t="n"/>
      <c r="CW42" s="38" t="n"/>
      <c r="CX42" s="38" t="n"/>
      <c r="CY42" s="38" t="n"/>
      <c r="CZ42" s="38" t="n"/>
      <c r="DA42" s="38" t="n"/>
    </row>
    <row r="43">
      <c r="A43" s="38" t="inlineStr">
        <is>
          <t>Все</t>
        </is>
      </c>
      <c r="B43" s="38" t="inlineStr">
        <is>
          <t>Все</t>
        </is>
      </c>
      <c r="C43" s="38" t="inlineStr">
        <is>
          <t>SMART TV</t>
        </is>
      </c>
      <c r="D43" s="38" t="inlineStr">
        <is>
          <t>охват</t>
        </is>
      </c>
      <c r="E43" s="38" t="n">
        <v/>
      </c>
      <c r="F43" s="38" t="inlineStr">
        <is>
          <t>нет</t>
        </is>
      </c>
      <c r="G43" s="38" t="n">
        <v/>
      </c>
      <c r="H43" s="38" t="n">
        <v/>
      </c>
      <c r="I43" s="38" t="inlineStr">
        <is>
          <t>нет перехода на сайт
нет dcm
нет BL</t>
        </is>
      </c>
      <c r="J43" s="38" t="inlineStr">
        <is>
          <t>\\DOCS\Public\_Подрядчики (прайсы, презентации, ТТ)\GPMD</t>
        </is>
      </c>
      <c r="K43" s="38" t="inlineStr">
        <is>
          <t xml:space="preserve">Гроссу Дмитрий &lt;DGrossu@gpm-digital.com&gt;
Белоусова Дарья &lt;DBelousova@gpm-digital.com&gt;
</t>
        </is>
      </c>
      <c r="L43" s="38" t="n">
        <v/>
      </c>
      <c r="M43" s="38" t="inlineStr">
        <is>
          <t>500 000 показов</t>
        </is>
      </c>
      <c r="N43" s="38" t="n">
        <v/>
      </c>
      <c r="O43" s="38" t="inlineStr">
        <is>
          <t>аналог ТВ</t>
        </is>
      </c>
      <c r="P43" s="38" t="inlineStr">
        <is>
          <t>GPMD</t>
        </is>
      </c>
      <c r="Q43" s="38" t="n">
        <v>31</v>
      </c>
      <c r="R43" s="38">
        <f>S43</f>
        <v/>
      </c>
      <c r="S43" s="38" t="inlineStr">
        <is>
          <t>Smart TV
GPMD</t>
        </is>
      </c>
      <c r="T43" s="38" t="inlineStr">
        <is>
          <t xml:space="preserve">Видеоплеер в IPTV приставках и приложениях SmartTV </t>
        </is>
      </c>
      <c r="U43" s="38" t="inlineStr">
        <is>
          <t>Видео
Пре-ролл (до 20 секунд)</t>
        </is>
      </c>
      <c r="V43" s="38" t="inlineStr">
        <is>
          <t>бриф 7ю1</t>
        </is>
      </c>
      <c r="W43" s="38" t="inlineStr">
        <is>
          <t>Динамика</t>
        </is>
      </c>
      <c r="X43" s="38" t="inlineStr">
        <is>
          <t>1000 показов</t>
        </is>
      </c>
      <c r="Y43" s="38">
        <f>COUNT(BF43:CK43)</f>
        <v/>
      </c>
      <c r="Z43" s="38" t="inlineStr">
        <is>
          <t>месяц</t>
        </is>
      </c>
      <c r="AA43" s="38">
        <f>AB43/Y43</f>
        <v/>
      </c>
      <c r="AB43" s="38" t="n">
        <v>440</v>
      </c>
      <c r="AC43" s="39" t="n">
        <v>750</v>
      </c>
      <c r="AD43" s="38" t="n">
        <v>0.75</v>
      </c>
      <c r="AE43" s="38" t="inlineStr">
        <is>
          <t>3</t>
        </is>
      </c>
      <c r="AF43" s="38">
        <f>IF(OR(X43="1000 показов",X43="клики",X43="engagement",X43="вовлечение",X43="просмотры"),IF(X43="клики",AG43*1000/AI43,IF(OR(X43="engagement",X43="просмотры",X43="вовлечение"),AG43*1000/AI43,AC43*AD43*(1-AE43))),IF(ISERR(AC43*AD43/AI43*1000*(1-AE43)),0,AC43*AD43*AB43*(1-AE43)/AI43*1000))</f>
        <v/>
      </c>
      <c r="AG43" s="39">
        <f>IF(X43="клики",AC43*AD43*(1-AE43)*AO43,IF(OR(X43="просмотры",X43="engagement",X43="вовлечение"),AB43*AC43*AD43*(1-AE43),IF(OR(X43="пакет",X43="неделя",X43="день",X43="месяц",X43="единица",X43="единиц"),AC43*AD43*(1-AE43)*AB43,AB43*AF43)))</f>
        <v/>
      </c>
      <c r="AH43" s="39">
        <f>AG43*1.2</f>
        <v/>
      </c>
      <c r="AI43" s="38">
        <f>AM43/AL43</f>
        <v/>
      </c>
      <c r="AJ43" s="38" t="n">
        <v>4</v>
      </c>
      <c r="AK43" s="38">
        <f>AI43/AJ43</f>
        <v/>
      </c>
      <c r="AL43" s="38" t="inlineStr">
        <is>
          <t>ОТЧЕТ VTR</t>
        </is>
      </c>
      <c r="AM43" s="38">
        <f>AB43</f>
        <v/>
      </c>
      <c r="AN43" s="38" t="inlineStr">
        <is>
          <t>CTR</t>
        </is>
      </c>
      <c r="AO43" s="38">
        <f>AI43*AN43</f>
        <v/>
      </c>
      <c r="AP43" s="39">
        <f>AG43/AI43*1000</f>
        <v/>
      </c>
      <c r="AQ43" s="39">
        <f>AG43/AK43*1000</f>
        <v/>
      </c>
      <c r="AR43" s="39">
        <f>AG43/AM43</f>
        <v/>
      </c>
      <c r="AS43" s="39">
        <f>AG43/AO43</f>
        <v/>
      </c>
      <c r="AT43" s="38" t="inlineStr">
        <is>
          <t>отчеты кол лид</t>
        </is>
      </c>
      <c r="AU43" s="39">
        <f>AG43/AT43</f>
        <v/>
      </c>
      <c r="AV43" s="38" t="n"/>
      <c r="AW43" s="38" t="n"/>
      <c r="AX43" s="38" t="n"/>
      <c r="AY43" s="38" t="n"/>
      <c r="AZ43" s="38" t="n"/>
      <c r="BA43" s="38" t="n"/>
      <c r="BB43" s="38" t="n"/>
      <c r="BC43" s="38" t="n"/>
      <c r="BD43" s="38" t="n"/>
      <c r="BE43" s="38" t="n"/>
      <c r="BF43" s="38" t="n"/>
      <c r="BG43" s="38" t="n"/>
      <c r="BH43" s="38" t="n"/>
      <c r="BI43" s="38" t="n"/>
      <c r="BJ43" s="38" t="n"/>
      <c r="BK43" s="38" t="n"/>
      <c r="BL43" s="38" t="n"/>
      <c r="BM43" s="38" t="n"/>
      <c r="BN43" s="38" t="n"/>
      <c r="BO43" s="38" t="n"/>
      <c r="BP43" s="38" t="n"/>
      <c r="BQ43" s="38" t="n"/>
      <c r="BR43" s="38" t="n"/>
      <c r="BS43" s="38" t="n"/>
      <c r="BT43" s="38" t="n"/>
      <c r="BU43" s="38" t="n"/>
      <c r="BV43" s="38" t="n"/>
      <c r="BW43" s="38" t="n"/>
      <c r="BX43" s="38" t="n"/>
      <c r="BY43" s="38" t="n"/>
      <c r="BZ43" s="38" t="n"/>
      <c r="CA43" s="38" t="n"/>
      <c r="CB43" s="38" t="n"/>
      <c r="CC43" s="38" t="n"/>
      <c r="CD43" s="38" t="n"/>
      <c r="CE43" s="38" t="n"/>
      <c r="CF43" s="38" t="n"/>
      <c r="CG43" s="38" t="n"/>
      <c r="CH43" s="38" t="n"/>
      <c r="CI43" s="38" t="n"/>
      <c r="CJ43" s="38" t="n"/>
      <c r="CK43" s="38" t="n"/>
      <c r="CL43" s="38" t="n"/>
      <c r="CM43" s="38" t="n"/>
      <c r="CN43" s="38" t="n"/>
      <c r="CO43" s="38" t="n"/>
      <c r="CP43" s="38" t="n"/>
      <c r="CQ43" s="38" t="n"/>
      <c r="CR43" s="38" t="n"/>
      <c r="CS43" s="38" t="n"/>
      <c r="CT43" s="38" t="n"/>
      <c r="CU43" s="38" t="n"/>
      <c r="CV43" s="38" t="n"/>
      <c r="CW43" s="38" t="n"/>
      <c r="CX43" s="38" t="n"/>
      <c r="CY43" s="38" t="n"/>
      <c r="CZ43" s="38" t="n"/>
      <c r="DA43" s="38" t="n"/>
    </row>
    <row r="44">
      <c r="A44" s="38" t="inlineStr">
        <is>
          <t>Все</t>
        </is>
      </c>
      <c r="B44" s="38" t="inlineStr">
        <is>
          <t>Все</t>
        </is>
      </c>
      <c r="C44" s="38" t="inlineStr">
        <is>
          <t>SMART TV</t>
        </is>
      </c>
      <c r="D44" s="38" t="inlineStr">
        <is>
          <t>охват</t>
        </is>
      </c>
      <c r="E44" s="38" t="n">
        <v/>
      </c>
      <c r="F44" s="38" t="inlineStr">
        <is>
          <t>нет</t>
        </is>
      </c>
      <c r="G44" s="38" t="n">
        <v/>
      </c>
      <c r="H44" s="38" t="n">
        <v/>
      </c>
      <c r="I44" s="38" t="inlineStr">
        <is>
          <t>нет перехода на сайт
нет dcm
нет BL</t>
        </is>
      </c>
      <c r="J44" s="38" t="inlineStr">
        <is>
          <t>\\DOCS\Public\_Подрядчики (прайсы, презентации, ТТ)\GPMD</t>
        </is>
      </c>
      <c r="K44" s="38" t="inlineStr">
        <is>
          <t xml:space="preserve">Гроссу Дмитрий &lt;DGrossu@gpm-digital.com&gt;
Белоусова Дарья &lt;DBelousova@gpm-digital.com&gt;
</t>
        </is>
      </c>
      <c r="L44" s="38" t="n">
        <v/>
      </c>
      <c r="M44" s="38" t="inlineStr">
        <is>
          <t>500 000 показов</t>
        </is>
      </c>
      <c r="N44" s="38" t="n">
        <v/>
      </c>
      <c r="O44" s="38" t="inlineStr">
        <is>
          <t>аналог ТВ</t>
        </is>
      </c>
      <c r="P44" s="38" t="inlineStr">
        <is>
          <t>GPMD</t>
        </is>
      </c>
      <c r="Q44" s="38" t="n">
        <v>32</v>
      </c>
      <c r="R44" s="38">
        <f>S44</f>
        <v/>
      </c>
      <c r="S44" s="38" t="inlineStr">
        <is>
          <t>Smart TV
GPMD</t>
        </is>
      </c>
      <c r="T44" s="38" t="inlineStr">
        <is>
          <t xml:space="preserve">Видеоплеер в IPTV приставках и приложениях SmartTV </t>
        </is>
      </c>
      <c r="U44" s="38" t="inlineStr">
        <is>
          <t>Видео
Пре-ролл (до 20 секунд)</t>
        </is>
      </c>
      <c r="V44" s="38" t="inlineStr">
        <is>
          <t>бриф 7ю1</t>
        </is>
      </c>
      <c r="W44" s="38" t="inlineStr">
        <is>
          <t>Динамика</t>
        </is>
      </c>
      <c r="X44" s="38" t="inlineStr">
        <is>
          <t>1000 показов</t>
        </is>
      </c>
      <c r="Y44" s="38">
        <f>COUNT(BF44:CK44)</f>
        <v/>
      </c>
      <c r="Z44" s="38" t="inlineStr">
        <is>
          <t>месяц</t>
        </is>
      </c>
      <c r="AA44" s="38">
        <f>AB44/Y44</f>
        <v/>
      </c>
      <c r="AB44" s="38" t="n">
        <v>440</v>
      </c>
      <c r="AC44" s="39" t="n">
        <v>750</v>
      </c>
      <c r="AD44" s="38" t="n">
        <v>0.95</v>
      </c>
      <c r="AE44" s="38" t="inlineStr">
        <is>
          <t>3</t>
        </is>
      </c>
      <c r="AF44" s="38">
        <f>IF(OR(X44="1000 показов",X44="клики",X44="engagement",X44="вовлечение",X44="просмотры"),IF(X44="клики",AG44*1000/AI44,IF(OR(X44="engagement",X44="просмотры",X44="вовлечение"),AG44*1000/AI44,AC44*AD44*(1-AE44))),IF(ISERR(AC44*AD44/AI44*1000*(1-AE44)),0,AC44*AD44*AB44*(1-AE44)/AI44*1000))</f>
        <v/>
      </c>
      <c r="AG44" s="39">
        <f>IF(X44="клики",AC44*AD44*(1-AE44)*AO44,IF(OR(X44="просмотры",X44="engagement",X44="вовлечение"),AB44*AC44*AD44*(1-AE44),IF(OR(X44="пакет",X44="неделя",X44="день",X44="месяц",X44="единица",X44="единиц"),AC44*AD44*(1-AE44)*AB44,AB44*AF44)))</f>
        <v/>
      </c>
      <c r="AH44" s="39">
        <f>AG44*1.2</f>
        <v/>
      </c>
      <c r="AI44" s="38">
        <f>AM44/AL44</f>
        <v/>
      </c>
      <c r="AJ44" s="38" t="n">
        <v>4</v>
      </c>
      <c r="AK44" s="38">
        <f>AI44/AJ44</f>
        <v/>
      </c>
      <c r="AL44" s="38" t="inlineStr">
        <is>
          <t>ОТЧЕТ VTR</t>
        </is>
      </c>
      <c r="AM44" s="38">
        <f>AB44</f>
        <v/>
      </c>
      <c r="AN44" s="38" t="inlineStr">
        <is>
          <t>CTR</t>
        </is>
      </c>
      <c r="AO44" s="38">
        <f>AI44*AN44</f>
        <v/>
      </c>
      <c r="AP44" s="39">
        <f>AG44/AI44*1000</f>
        <v/>
      </c>
      <c r="AQ44" s="39">
        <f>AG44/AK44*1000</f>
        <v/>
      </c>
      <c r="AR44" s="39">
        <f>AG44/AM44</f>
        <v/>
      </c>
      <c r="AS44" s="39">
        <f>AG44/AO44</f>
        <v/>
      </c>
      <c r="AT44" s="38" t="inlineStr">
        <is>
          <t>отчеты кол лид</t>
        </is>
      </c>
      <c r="AU44" s="39">
        <f>AG44/AT44</f>
        <v/>
      </c>
      <c r="AV44" s="38" t="n"/>
      <c r="AW44" s="38" t="n"/>
      <c r="AX44" s="38" t="n"/>
      <c r="AY44" s="38" t="n"/>
      <c r="AZ44" s="38" t="n"/>
      <c r="BA44" s="38" t="n"/>
      <c r="BB44" s="38" t="n"/>
      <c r="BC44" s="38" t="n"/>
      <c r="BD44" s="38" t="n"/>
      <c r="BE44" s="38" t="n"/>
      <c r="BF44" s="38" t="n"/>
      <c r="BG44" s="38" t="n"/>
      <c r="BH44" s="38" t="n"/>
      <c r="BI44" s="38" t="n"/>
      <c r="BJ44" s="38" t="n"/>
      <c r="BK44" s="38" t="n"/>
      <c r="BL44" s="38" t="n"/>
      <c r="BM44" s="38" t="n"/>
      <c r="BN44" s="38" t="n"/>
      <c r="BO44" s="38" t="n"/>
      <c r="BP44" s="38" t="n"/>
      <c r="BQ44" s="38" t="n"/>
      <c r="BR44" s="38" t="n"/>
      <c r="BS44" s="38" t="n"/>
      <c r="BT44" s="38" t="n"/>
      <c r="BU44" s="38" t="n"/>
      <c r="BV44" s="38" t="n"/>
      <c r="BW44" s="38" t="n"/>
      <c r="BX44" s="38" t="n"/>
      <c r="BY44" s="38" t="n"/>
      <c r="BZ44" s="38" t="n"/>
      <c r="CA44" s="38" t="n"/>
      <c r="CB44" s="38" t="n"/>
      <c r="CC44" s="38" t="n"/>
      <c r="CD44" s="38" t="n"/>
      <c r="CE44" s="38" t="n"/>
      <c r="CF44" s="38" t="n"/>
      <c r="CG44" s="38" t="n"/>
      <c r="CH44" s="38" t="n"/>
      <c r="CI44" s="38" t="n"/>
      <c r="CJ44" s="38" t="n"/>
      <c r="CK44" s="38" t="n"/>
      <c r="CL44" s="38" t="n"/>
      <c r="CM44" s="38" t="n"/>
      <c r="CN44" s="38" t="n"/>
      <c r="CO44" s="38" t="n"/>
      <c r="CP44" s="38" t="n"/>
      <c r="CQ44" s="38" t="n"/>
      <c r="CR44" s="38" t="n"/>
      <c r="CS44" s="38" t="n"/>
      <c r="CT44" s="38" t="n"/>
      <c r="CU44" s="38" t="n"/>
      <c r="CV44" s="38" t="n"/>
      <c r="CW44" s="38" t="n"/>
      <c r="CX44" s="38" t="n"/>
      <c r="CY44" s="38" t="n"/>
      <c r="CZ44" s="38" t="n"/>
      <c r="DA44" s="38" t="n"/>
    </row>
    <row r="45">
      <c r="A45" s="38" t="inlineStr">
        <is>
          <t>Все</t>
        </is>
      </c>
      <c r="B45" s="38" t="inlineStr">
        <is>
          <t>Все</t>
        </is>
      </c>
      <c r="C45" s="38" t="inlineStr">
        <is>
          <t>SMART TV</t>
        </is>
      </c>
      <c r="D45" s="38" t="inlineStr">
        <is>
          <t>охват</t>
        </is>
      </c>
      <c r="E45" s="38" t="n">
        <v/>
      </c>
      <c r="F45" s="38" t="inlineStr">
        <is>
          <t>нет</t>
        </is>
      </c>
      <c r="G45" s="38" t="n">
        <v/>
      </c>
      <c r="H45" s="38" t="n">
        <v/>
      </c>
      <c r="I45" s="38" t="inlineStr">
        <is>
          <t>нет перехода на сайт
нет dcm
нет BL</t>
        </is>
      </c>
      <c r="J45" s="38" t="inlineStr">
        <is>
          <t>\\DOCS\Public\_Подрядчики (прайсы, презентации, ТТ)\GPMD</t>
        </is>
      </c>
      <c r="K45" s="38" t="inlineStr">
        <is>
          <t xml:space="preserve">Гроссу Дмитрий &lt;DGrossu@gpm-digital.com&gt;
Белоусова Дарья &lt;DBelousova@gpm-digital.com&gt;
</t>
        </is>
      </c>
      <c r="L45" s="38" t="n">
        <v/>
      </c>
      <c r="M45" s="38" t="inlineStr">
        <is>
          <t>500 000 показов</t>
        </is>
      </c>
      <c r="N45" s="38" t="n">
        <v/>
      </c>
      <c r="O45" s="38" t="inlineStr">
        <is>
          <t>аналог ТВ</t>
        </is>
      </c>
      <c r="P45" s="38" t="inlineStr">
        <is>
          <t>GPMD</t>
        </is>
      </c>
      <c r="Q45" s="38" t="n">
        <v>33</v>
      </c>
      <c r="R45" s="38">
        <f>S45</f>
        <v/>
      </c>
      <c r="S45" s="38" t="inlineStr">
        <is>
          <t>Smart TV
GPMD</t>
        </is>
      </c>
      <c r="T45" s="38" t="inlineStr">
        <is>
          <t xml:space="preserve">Видеоплеер в IPTV приставках и приложениях SmartTV </t>
        </is>
      </c>
      <c r="U45" s="38" t="inlineStr">
        <is>
          <t>Видео
Пре-ролл (до 20 секунд)</t>
        </is>
      </c>
      <c r="V45" s="38" t="inlineStr">
        <is>
          <t>бриф 7ю1</t>
        </is>
      </c>
      <c r="W45" s="38" t="inlineStr">
        <is>
          <t>Динамика</t>
        </is>
      </c>
      <c r="X45" s="38" t="inlineStr">
        <is>
          <t>1000 показов</t>
        </is>
      </c>
      <c r="Y45" s="38">
        <f>COUNT(BF45:CK45)</f>
        <v/>
      </c>
      <c r="Z45" s="38" t="inlineStr">
        <is>
          <t>месяц</t>
        </is>
      </c>
      <c r="AA45" s="38">
        <f>AB45/Y45</f>
        <v/>
      </c>
      <c r="AB45" s="38" t="n">
        <v>440</v>
      </c>
      <c r="AC45" s="39" t="n">
        <v>750</v>
      </c>
      <c r="AD45" s="38" t="n">
        <v>1.1</v>
      </c>
      <c r="AE45" s="38" t="inlineStr">
        <is>
          <t>3</t>
        </is>
      </c>
      <c r="AF45" s="38">
        <f>IF(OR(X45="1000 показов",X45="клики",X45="engagement",X45="вовлечение",X45="просмотры"),IF(X45="клики",AG45*1000/AI45,IF(OR(X45="engagement",X45="просмотры",X45="вовлечение"),AG45*1000/AI45,AC45*AD45*(1-AE45))),IF(ISERR(AC45*AD45/AI45*1000*(1-AE45)),0,AC45*AD45*AB45*(1-AE45)/AI45*1000))</f>
        <v/>
      </c>
      <c r="AG45" s="39">
        <f>IF(X45="клики",AC45*AD45*(1-AE45)*AO45,IF(OR(X45="просмотры",X45="engagement",X45="вовлечение"),AB45*AC45*AD45*(1-AE45),IF(OR(X45="пакет",X45="неделя",X45="день",X45="месяц",X45="единица",X45="единиц"),AC45*AD45*(1-AE45)*AB45,AB45*AF45)))</f>
        <v/>
      </c>
      <c r="AH45" s="39">
        <f>AG45*1.2</f>
        <v/>
      </c>
      <c r="AI45" s="38">
        <f>AM45/AL45</f>
        <v/>
      </c>
      <c r="AJ45" s="38" t="n">
        <v>4</v>
      </c>
      <c r="AK45" s="38">
        <f>AI45/AJ45</f>
        <v/>
      </c>
      <c r="AL45" s="38" t="inlineStr">
        <is>
          <t>ОТЧЕТ VTR</t>
        </is>
      </c>
      <c r="AM45" s="38">
        <f>AB45</f>
        <v/>
      </c>
      <c r="AN45" s="38" t="inlineStr">
        <is>
          <t>CTR</t>
        </is>
      </c>
      <c r="AO45" s="38">
        <f>AI45*AN45</f>
        <v/>
      </c>
      <c r="AP45" s="39">
        <f>AG45/AI45*1000</f>
        <v/>
      </c>
      <c r="AQ45" s="39">
        <f>AG45/AK45*1000</f>
        <v/>
      </c>
      <c r="AR45" s="39">
        <f>AG45/AM45</f>
        <v/>
      </c>
      <c r="AS45" s="39">
        <f>AG45/AO45</f>
        <v/>
      </c>
      <c r="AT45" s="38" t="inlineStr">
        <is>
          <t>отчеты кол лид</t>
        </is>
      </c>
      <c r="AU45" s="39">
        <f>AG45/AT45</f>
        <v/>
      </c>
      <c r="AV45" s="38" t="n"/>
      <c r="AW45" s="38" t="n"/>
      <c r="AX45" s="38" t="n"/>
      <c r="AY45" s="38" t="n"/>
      <c r="AZ45" s="38" t="n"/>
      <c r="BA45" s="38" t="n"/>
      <c r="BB45" s="38" t="n"/>
      <c r="BC45" s="38" t="n"/>
      <c r="BD45" s="38" t="n"/>
      <c r="BE45" s="38" t="n"/>
      <c r="BF45" s="38" t="n"/>
      <c r="BG45" s="38" t="n"/>
      <c r="BH45" s="38" t="n"/>
      <c r="BI45" s="38" t="n"/>
      <c r="BJ45" s="38" t="n"/>
      <c r="BK45" s="38" t="n"/>
      <c r="BL45" s="38" t="n"/>
      <c r="BM45" s="38" t="n"/>
      <c r="BN45" s="38" t="n"/>
      <c r="BO45" s="38" t="n"/>
      <c r="BP45" s="38" t="n"/>
      <c r="BQ45" s="38" t="n"/>
      <c r="BR45" s="38" t="n"/>
      <c r="BS45" s="38" t="n"/>
      <c r="BT45" s="38" t="n"/>
      <c r="BU45" s="38" t="n"/>
      <c r="BV45" s="38" t="n"/>
      <c r="BW45" s="38" t="n"/>
      <c r="BX45" s="38" t="n"/>
      <c r="BY45" s="38" t="n"/>
      <c r="BZ45" s="38" t="n"/>
      <c r="CA45" s="38" t="n"/>
      <c r="CB45" s="38" t="n"/>
      <c r="CC45" s="38" t="n"/>
      <c r="CD45" s="38" t="n"/>
      <c r="CE45" s="38" t="n"/>
      <c r="CF45" s="38" t="n"/>
      <c r="CG45" s="38" t="n"/>
      <c r="CH45" s="38" t="n"/>
      <c r="CI45" s="38" t="n"/>
      <c r="CJ45" s="38" t="n"/>
      <c r="CK45" s="38" t="n"/>
      <c r="CL45" s="38" t="n"/>
      <c r="CM45" s="38" t="n"/>
      <c r="CN45" s="38" t="n"/>
      <c r="CO45" s="38" t="n"/>
      <c r="CP45" s="38" t="n"/>
      <c r="CQ45" s="38" t="n"/>
      <c r="CR45" s="38" t="n"/>
      <c r="CS45" s="38" t="n"/>
      <c r="CT45" s="38" t="n"/>
      <c r="CU45" s="38" t="n"/>
      <c r="CV45" s="38" t="n"/>
      <c r="CW45" s="38" t="n"/>
      <c r="CX45" s="38" t="n"/>
      <c r="CY45" s="38" t="n"/>
      <c r="CZ45" s="38" t="n"/>
      <c r="DA45" s="38" t="n"/>
    </row>
    <row r="46">
      <c r="A46" s="38" t="inlineStr">
        <is>
          <t>Все</t>
        </is>
      </c>
      <c r="B46" s="38" t="inlineStr">
        <is>
          <t>Все</t>
        </is>
      </c>
      <c r="C46" s="38" t="inlineStr">
        <is>
          <t>SMART TV</t>
        </is>
      </c>
      <c r="D46" s="38" t="inlineStr">
        <is>
          <t>охват</t>
        </is>
      </c>
      <c r="E46" s="38" t="n">
        <v/>
      </c>
      <c r="F46" s="38" t="inlineStr">
        <is>
          <t>нет</t>
        </is>
      </c>
      <c r="G46" s="38" t="n">
        <v/>
      </c>
      <c r="H46" s="38" t="n">
        <v/>
      </c>
      <c r="I46" s="38" t="inlineStr">
        <is>
          <t>нет перехода на сайт
нет dcm
нет BL</t>
        </is>
      </c>
      <c r="J46" s="38" t="inlineStr">
        <is>
          <t>\\DOCS\Public\_Подрядчики (прайсы, презентации, ТТ)\GPMD</t>
        </is>
      </c>
      <c r="K46" s="38" t="inlineStr">
        <is>
          <t xml:space="preserve">Гроссу Дмитрий &lt;DGrossu@gpm-digital.com&gt;
Белоусова Дарья &lt;DBelousova@gpm-digital.com&gt;
</t>
        </is>
      </c>
      <c r="L46" s="38" t="n">
        <v/>
      </c>
      <c r="M46" s="38" t="inlineStr">
        <is>
          <t>500 000 показов</t>
        </is>
      </c>
      <c r="N46" s="38" t="n">
        <v/>
      </c>
      <c r="O46" s="38" t="inlineStr">
        <is>
          <t>аналог ТВ</t>
        </is>
      </c>
      <c r="P46" s="38" t="inlineStr">
        <is>
          <t>GPMD</t>
        </is>
      </c>
      <c r="Q46" s="38" t="n">
        <v>34</v>
      </c>
      <c r="R46" s="38">
        <f>S46</f>
        <v/>
      </c>
      <c r="S46" s="38" t="inlineStr">
        <is>
          <t>Smart TV
GPMD</t>
        </is>
      </c>
      <c r="T46" s="38" t="inlineStr">
        <is>
          <t xml:space="preserve">Видеоплеер в IPTV приставках и приложениях SmartTV </t>
        </is>
      </c>
      <c r="U46" s="38" t="inlineStr">
        <is>
          <t>Видео
Пре-ролл (до 20 секунд)</t>
        </is>
      </c>
      <c r="V46" s="38" t="inlineStr">
        <is>
          <t>бриф 7ю1</t>
        </is>
      </c>
      <c r="W46" s="38" t="inlineStr">
        <is>
          <t>Динамика</t>
        </is>
      </c>
      <c r="X46" s="38" t="inlineStr">
        <is>
          <t>1000 показов</t>
        </is>
      </c>
      <c r="Y46" s="38">
        <f>COUNT(BF46:CK46)</f>
        <v/>
      </c>
      <c r="Z46" s="38" t="inlineStr">
        <is>
          <t>месяц</t>
        </is>
      </c>
      <c r="AA46" s="38">
        <f>AB46/Y46</f>
        <v/>
      </c>
      <c r="AB46" s="38" t="n">
        <v>440</v>
      </c>
      <c r="AC46" s="39" t="n">
        <v>750</v>
      </c>
      <c r="AD46" s="38" t="n">
        <v>1.15</v>
      </c>
      <c r="AE46" s="38" t="inlineStr">
        <is>
          <t>3</t>
        </is>
      </c>
      <c r="AF46" s="38">
        <f>IF(OR(X46="1000 показов",X46="клики",X46="engagement",X46="вовлечение",X46="просмотры"),IF(X46="клики",AG46*1000/AI46,IF(OR(X46="engagement",X46="просмотры",X46="вовлечение"),AG46*1000/AI46,AC46*AD46*(1-AE46))),IF(ISERR(AC46*AD46/AI46*1000*(1-AE46)),0,AC46*AD46*AB46*(1-AE46)/AI46*1000))</f>
        <v/>
      </c>
      <c r="AG46" s="39">
        <f>IF(X46="клики",AC46*AD46*(1-AE46)*AO46,IF(OR(X46="просмотры",X46="engagement",X46="вовлечение"),AB46*AC46*AD46*(1-AE46),IF(OR(X46="пакет",X46="неделя",X46="день",X46="месяц",X46="единица",X46="единиц"),AC46*AD46*(1-AE46)*AB46,AB46*AF46)))</f>
        <v/>
      </c>
      <c r="AH46" s="39">
        <f>AG46*1.2</f>
        <v/>
      </c>
      <c r="AI46" s="38">
        <f>AM46/AL46</f>
        <v/>
      </c>
      <c r="AJ46" s="38" t="n">
        <v>4</v>
      </c>
      <c r="AK46" s="38">
        <f>AI46/AJ46</f>
        <v/>
      </c>
      <c r="AL46" s="38" t="inlineStr">
        <is>
          <t>ОТЧЕТ VTR</t>
        </is>
      </c>
      <c r="AM46" s="38">
        <f>AB46</f>
        <v/>
      </c>
      <c r="AN46" s="38" t="inlineStr">
        <is>
          <t>CTR</t>
        </is>
      </c>
      <c r="AO46" s="38">
        <f>AI46*AN46</f>
        <v/>
      </c>
      <c r="AP46" s="39">
        <f>AG46/AI46*1000</f>
        <v/>
      </c>
      <c r="AQ46" s="39">
        <f>AG46/AK46*1000</f>
        <v/>
      </c>
      <c r="AR46" s="39">
        <f>AG46/AM46</f>
        <v/>
      </c>
      <c r="AS46" s="39">
        <f>AG46/AO46</f>
        <v/>
      </c>
      <c r="AT46" s="38" t="inlineStr">
        <is>
          <t>отчеты кол лид</t>
        </is>
      </c>
      <c r="AU46" s="39">
        <f>AG46/AT46</f>
        <v/>
      </c>
      <c r="AV46" s="38" t="n"/>
      <c r="AW46" s="38" t="n"/>
      <c r="AX46" s="38" t="n"/>
      <c r="AY46" s="38" t="n"/>
      <c r="AZ46" s="38" t="n"/>
      <c r="BA46" s="38" t="n"/>
      <c r="BB46" s="38" t="n"/>
      <c r="BC46" s="38" t="n"/>
      <c r="BD46" s="38" t="n"/>
      <c r="BE46" s="38" t="n"/>
      <c r="BF46" s="38" t="n"/>
      <c r="BG46" s="38" t="n"/>
      <c r="BH46" s="38" t="n"/>
      <c r="BI46" s="38" t="n"/>
      <c r="BJ46" s="38" t="n"/>
      <c r="BK46" s="38" t="n"/>
      <c r="BL46" s="38" t="n"/>
      <c r="BM46" s="38" t="n"/>
      <c r="BN46" s="38" t="n"/>
      <c r="BO46" s="38" t="n"/>
      <c r="BP46" s="38" t="n"/>
      <c r="BQ46" s="38" t="n"/>
      <c r="BR46" s="38" t="n"/>
      <c r="BS46" s="38" t="n"/>
      <c r="BT46" s="38" t="n"/>
      <c r="BU46" s="38" t="n"/>
      <c r="BV46" s="38" t="n"/>
      <c r="BW46" s="38" t="n"/>
      <c r="BX46" s="38" t="n"/>
      <c r="BY46" s="38" t="n"/>
      <c r="BZ46" s="38" t="n"/>
      <c r="CA46" s="38" t="n"/>
      <c r="CB46" s="38" t="n"/>
      <c r="CC46" s="38" t="n"/>
      <c r="CD46" s="38" t="n"/>
      <c r="CE46" s="38" t="n"/>
      <c r="CF46" s="38" t="n"/>
      <c r="CG46" s="38" t="n"/>
      <c r="CH46" s="38" t="n"/>
      <c r="CI46" s="38" t="n"/>
      <c r="CJ46" s="38" t="n"/>
      <c r="CK46" s="38" t="n"/>
      <c r="CL46" s="38" t="n"/>
      <c r="CM46" s="38" t="n"/>
      <c r="CN46" s="38" t="n"/>
      <c r="CO46" s="38" t="n"/>
      <c r="CP46" s="38" t="n"/>
      <c r="CQ46" s="38" t="n"/>
      <c r="CR46" s="38" t="n"/>
      <c r="CS46" s="38" t="n"/>
      <c r="CT46" s="38" t="n"/>
      <c r="CU46" s="38" t="n"/>
      <c r="CV46" s="38" t="n"/>
      <c r="CW46" s="38" t="n"/>
      <c r="CX46" s="38" t="n"/>
      <c r="CY46" s="38" t="n"/>
      <c r="CZ46" s="38" t="n"/>
      <c r="DA46" s="38" t="n"/>
    </row>
    <row r="47">
      <c r="A47" s="38" t="inlineStr">
        <is>
          <t>Все</t>
        </is>
      </c>
      <c r="B47" s="38" t="inlineStr">
        <is>
          <t>Все</t>
        </is>
      </c>
      <c r="C47" s="38" t="inlineStr">
        <is>
          <t>SMART TV</t>
        </is>
      </c>
      <c r="D47" s="38" t="inlineStr">
        <is>
          <t>охват</t>
        </is>
      </c>
      <c r="E47" s="38" t="n">
        <v/>
      </c>
      <c r="F47" s="38" t="inlineStr">
        <is>
          <t>нет</t>
        </is>
      </c>
      <c r="G47" s="38" t="n">
        <v/>
      </c>
      <c r="H47" s="38" t="n">
        <v/>
      </c>
      <c r="I47" s="38" t="inlineStr">
        <is>
          <t>нет перехода на сайт
нет dcm
нет BL</t>
        </is>
      </c>
      <c r="J47" s="38" t="inlineStr">
        <is>
          <t>\\DOCS\Public\_Подрядчики (прайсы, презентации, ТТ)\GPMD</t>
        </is>
      </c>
      <c r="K47" s="38" t="inlineStr">
        <is>
          <t xml:space="preserve">Гроссу Дмитрий &lt;DGrossu@gpm-digital.com&gt;
Белоусова Дарья &lt;DBelousova@gpm-digital.com&gt;
</t>
        </is>
      </c>
      <c r="L47" s="38" t="n">
        <v/>
      </c>
      <c r="M47" s="38" t="inlineStr">
        <is>
          <t>500 000 показов</t>
        </is>
      </c>
      <c r="N47" s="38" t="n">
        <v/>
      </c>
      <c r="O47" s="38" t="inlineStr">
        <is>
          <t>аналог ТВ</t>
        </is>
      </c>
      <c r="P47" s="38" t="inlineStr">
        <is>
          <t>GPMD</t>
        </is>
      </c>
      <c r="Q47" s="38" t="n">
        <v>35</v>
      </c>
      <c r="R47" s="38">
        <f>S47</f>
        <v/>
      </c>
      <c r="S47" s="38" t="inlineStr">
        <is>
          <t>Smart TV
GPMD</t>
        </is>
      </c>
      <c r="T47" s="38" t="inlineStr">
        <is>
          <t xml:space="preserve">Видеоплеер в IPTV приставках и приложениях SmartTV </t>
        </is>
      </c>
      <c r="U47" s="38" t="inlineStr">
        <is>
          <t>Видео
Пре-ролл (до 20 секунд)</t>
        </is>
      </c>
      <c r="V47" s="38" t="inlineStr">
        <is>
          <t>бриф 7ю1</t>
        </is>
      </c>
      <c r="W47" s="38" t="inlineStr">
        <is>
          <t>Динамика</t>
        </is>
      </c>
      <c r="X47" s="38" t="inlineStr">
        <is>
          <t>1000 показов</t>
        </is>
      </c>
      <c r="Y47" s="38">
        <f>COUNT(BF47:CK47)</f>
        <v/>
      </c>
      <c r="Z47" s="38" t="inlineStr">
        <is>
          <t>месяц</t>
        </is>
      </c>
      <c r="AA47" s="38">
        <f>AB47/Y47</f>
        <v/>
      </c>
      <c r="AB47" s="38" t="n">
        <v>440</v>
      </c>
      <c r="AC47" s="39" t="n">
        <v>750</v>
      </c>
      <c r="AD47" s="38" t="n">
        <v>1.05</v>
      </c>
      <c r="AE47" s="38" t="inlineStr">
        <is>
          <t>3</t>
        </is>
      </c>
      <c r="AF47" s="38">
        <f>IF(OR(X47="1000 показов",X47="клики",X47="engagement",X47="вовлечение",X47="просмотры"),IF(X47="клики",AG47*1000/AI47,IF(OR(X47="engagement",X47="просмотры",X47="вовлечение"),AG47*1000/AI47,AC47*AD47*(1-AE47))),IF(ISERR(AC47*AD47/AI47*1000*(1-AE47)),0,AC47*AD47*AB47*(1-AE47)/AI47*1000))</f>
        <v/>
      </c>
      <c r="AG47" s="39">
        <f>IF(X47="клики",AC47*AD47*(1-AE47)*AO47,IF(OR(X47="просмотры",X47="engagement",X47="вовлечение"),AB47*AC47*AD47*(1-AE47),IF(OR(X47="пакет",X47="неделя",X47="день",X47="месяц",X47="единица",X47="единиц"),AC47*AD47*(1-AE47)*AB47,AB47*AF47)))</f>
        <v/>
      </c>
      <c r="AH47" s="39">
        <f>AG47*1.2</f>
        <v/>
      </c>
      <c r="AI47" s="38">
        <f>AM47/AL47</f>
        <v/>
      </c>
      <c r="AJ47" s="38" t="n">
        <v>4</v>
      </c>
      <c r="AK47" s="38">
        <f>AI47/AJ47</f>
        <v/>
      </c>
      <c r="AL47" s="38" t="inlineStr">
        <is>
          <t>ОТЧЕТ VTR</t>
        </is>
      </c>
      <c r="AM47" s="38">
        <f>AB47</f>
        <v/>
      </c>
      <c r="AN47" s="38" t="inlineStr">
        <is>
          <t>CTR</t>
        </is>
      </c>
      <c r="AO47" s="38">
        <f>AI47*AN47</f>
        <v/>
      </c>
      <c r="AP47" s="39">
        <f>AG47/AI47*1000</f>
        <v/>
      </c>
      <c r="AQ47" s="39">
        <f>AG47/AK47*1000</f>
        <v/>
      </c>
      <c r="AR47" s="39">
        <f>AG47/AM47</f>
        <v/>
      </c>
      <c r="AS47" s="39">
        <f>AG47/AO47</f>
        <v/>
      </c>
      <c r="AT47" s="38" t="inlineStr">
        <is>
          <t>отчеты кол лид</t>
        </is>
      </c>
      <c r="AU47" s="39">
        <f>AG47/AT47</f>
        <v/>
      </c>
      <c r="AV47" s="38" t="n"/>
      <c r="AW47" s="38" t="n"/>
      <c r="AX47" s="38" t="n"/>
      <c r="AY47" s="38" t="n"/>
      <c r="AZ47" s="38" t="n"/>
      <c r="BA47" s="38" t="n"/>
      <c r="BB47" s="38" t="n"/>
      <c r="BC47" s="38" t="n"/>
      <c r="BD47" s="38" t="n"/>
      <c r="BE47" s="38" t="n"/>
      <c r="BF47" s="38" t="n"/>
      <c r="BG47" s="38" t="n"/>
      <c r="BH47" s="38" t="n"/>
      <c r="BI47" s="38" t="n"/>
      <c r="BJ47" s="38" t="n"/>
      <c r="BK47" s="38" t="n"/>
      <c r="BL47" s="38" t="n"/>
      <c r="BM47" s="38" t="n"/>
      <c r="BN47" s="38" t="n"/>
      <c r="BO47" s="38" t="n"/>
      <c r="BP47" s="38" t="n"/>
      <c r="BQ47" s="38" t="n"/>
      <c r="BR47" s="38" t="n"/>
      <c r="BS47" s="38" t="n"/>
      <c r="BT47" s="38" t="n"/>
      <c r="BU47" s="38" t="n"/>
      <c r="BV47" s="38" t="n"/>
      <c r="BW47" s="38" t="n"/>
      <c r="BX47" s="38" t="n"/>
      <c r="BY47" s="38" t="n"/>
      <c r="BZ47" s="38" t="n"/>
      <c r="CA47" s="38" t="n"/>
      <c r="CB47" s="38" t="n"/>
      <c r="CC47" s="38" t="n"/>
      <c r="CD47" s="38" t="n"/>
      <c r="CE47" s="38" t="n"/>
      <c r="CF47" s="38" t="n"/>
      <c r="CG47" s="38" t="n"/>
      <c r="CH47" s="38" t="n"/>
      <c r="CI47" s="38" t="n"/>
      <c r="CJ47" s="38" t="n"/>
      <c r="CK47" s="38" t="n"/>
      <c r="CL47" s="38" t="n"/>
      <c r="CM47" s="38" t="n"/>
      <c r="CN47" s="38" t="n"/>
      <c r="CO47" s="38" t="n"/>
      <c r="CP47" s="38" t="n"/>
      <c r="CQ47" s="38" t="n"/>
      <c r="CR47" s="38" t="n"/>
      <c r="CS47" s="38" t="n"/>
      <c r="CT47" s="38" t="n"/>
      <c r="CU47" s="38" t="n"/>
      <c r="CV47" s="38" t="n"/>
      <c r="CW47" s="38" t="n"/>
      <c r="CX47" s="38" t="n"/>
      <c r="CY47" s="38" t="n"/>
      <c r="CZ47" s="38" t="n"/>
      <c r="DA47" s="38" t="n"/>
    </row>
    <row r="48">
      <c r="A48" s="38" t="inlineStr">
        <is>
          <t>Все</t>
        </is>
      </c>
      <c r="B48" s="38" t="inlineStr">
        <is>
          <t>Все</t>
        </is>
      </c>
      <c r="C48" s="38" t="inlineStr">
        <is>
          <t>SMART TV</t>
        </is>
      </c>
      <c r="D48" s="38" t="inlineStr">
        <is>
          <t>охват</t>
        </is>
      </c>
      <c r="E48" s="38" t="n">
        <v/>
      </c>
      <c r="F48" s="38" t="inlineStr">
        <is>
          <t>нет</t>
        </is>
      </c>
      <c r="G48" s="38" t="n">
        <v/>
      </c>
      <c r="H48" s="38" t="n">
        <v/>
      </c>
      <c r="I48" s="38" t="inlineStr">
        <is>
          <t>нет перехода на сайт
нет dcm
нет BL</t>
        </is>
      </c>
      <c r="J48" s="38" t="inlineStr">
        <is>
          <t>\\DOCS\Public\_Подрядчики (прайсы, презентации, ТТ)\GPMD</t>
        </is>
      </c>
      <c r="K48" s="38" t="inlineStr">
        <is>
          <t xml:space="preserve">Гроссу Дмитрий &lt;DGrossu@gpm-digital.com&gt;
Белоусова Дарья &lt;DBelousova@gpm-digital.com&gt;
</t>
        </is>
      </c>
      <c r="L48" s="38" t="n">
        <v/>
      </c>
      <c r="M48" s="38" t="inlineStr">
        <is>
          <t>500 000 показов</t>
        </is>
      </c>
      <c r="N48" s="38" t="n">
        <v/>
      </c>
      <c r="O48" s="38" t="inlineStr">
        <is>
          <t>аналог ТВ</t>
        </is>
      </c>
      <c r="P48" s="38" t="inlineStr">
        <is>
          <t>GPMD</t>
        </is>
      </c>
      <c r="Q48" s="38" t="n">
        <v>36</v>
      </c>
      <c r="R48" s="38">
        <f>S48</f>
        <v/>
      </c>
      <c r="S48" s="38" t="inlineStr">
        <is>
          <t>Smart TV
GPMD</t>
        </is>
      </c>
      <c r="T48" s="38" t="inlineStr">
        <is>
          <t xml:space="preserve">Видеоплеер в IPTV приставках и приложениях SmartTV </t>
        </is>
      </c>
      <c r="U48" s="38" t="inlineStr">
        <is>
          <t>Видео
Пре-ролл (до 20 секунд)</t>
        </is>
      </c>
      <c r="V48" s="38" t="inlineStr">
        <is>
          <t>бриф 7ю1</t>
        </is>
      </c>
      <c r="W48" s="38" t="inlineStr">
        <is>
          <t>Динамика</t>
        </is>
      </c>
      <c r="X48" s="38" t="inlineStr">
        <is>
          <t>1000 показов</t>
        </is>
      </c>
      <c r="Y48" s="38">
        <f>COUNT(BF48:CK48)</f>
        <v/>
      </c>
      <c r="Z48" s="38" t="inlineStr">
        <is>
          <t>месяц</t>
        </is>
      </c>
      <c r="AA48" s="38">
        <f>AB48/Y48</f>
        <v/>
      </c>
      <c r="AB48" s="38" t="n">
        <v>440</v>
      </c>
      <c r="AC48" s="39" t="n">
        <v>750</v>
      </c>
      <c r="AD48" s="38" t="n">
        <v>1</v>
      </c>
      <c r="AE48" s="38" t="inlineStr">
        <is>
          <t>3</t>
        </is>
      </c>
      <c r="AF48" s="38">
        <f>IF(OR(X48="1000 показов",X48="клики",X48="engagement",X48="вовлечение",X48="просмотры"),IF(X48="клики",AG48*1000/AI48,IF(OR(X48="engagement",X48="просмотры",X48="вовлечение"),AG48*1000/AI48,AC48*AD48*(1-AE48))),IF(ISERR(AC48*AD48/AI48*1000*(1-AE48)),0,AC48*AD48*AB48*(1-AE48)/AI48*1000))</f>
        <v/>
      </c>
      <c r="AG48" s="39">
        <f>IF(X48="клики",AC48*AD48*(1-AE48)*AO48,IF(OR(X48="просмотры",X48="engagement",X48="вовлечение"),AB48*AC48*AD48*(1-AE48),IF(OR(X48="пакет",X48="неделя",X48="день",X48="месяц",X48="единица",X48="единиц"),AC48*AD48*(1-AE48)*AB48,AB48*AF48)))</f>
        <v/>
      </c>
      <c r="AH48" s="39">
        <f>AG48*1.2</f>
        <v/>
      </c>
      <c r="AI48" s="38">
        <f>AM48/AL48</f>
        <v/>
      </c>
      <c r="AJ48" s="38" t="n">
        <v>4</v>
      </c>
      <c r="AK48" s="38">
        <f>AI48/AJ48</f>
        <v/>
      </c>
      <c r="AL48" s="38" t="inlineStr">
        <is>
          <t>ОТЧЕТ VTR</t>
        </is>
      </c>
      <c r="AM48" s="38">
        <f>AB48</f>
        <v/>
      </c>
      <c r="AN48" s="38" t="inlineStr">
        <is>
          <t>CTR</t>
        </is>
      </c>
      <c r="AO48" s="38">
        <f>AI48*AN48</f>
        <v/>
      </c>
      <c r="AP48" s="39">
        <f>AG48/AI48*1000</f>
        <v/>
      </c>
      <c r="AQ48" s="39">
        <f>AG48/AK48*1000</f>
        <v/>
      </c>
      <c r="AR48" s="39">
        <f>AG48/AM48</f>
        <v/>
      </c>
      <c r="AS48" s="39">
        <f>AG48/AO48</f>
        <v/>
      </c>
      <c r="AT48" s="38" t="inlineStr">
        <is>
          <t>отчеты кол лид</t>
        </is>
      </c>
      <c r="AU48" s="39">
        <f>AG48/AT48</f>
        <v/>
      </c>
      <c r="AV48" s="38" t="n"/>
      <c r="AW48" s="38" t="n"/>
      <c r="AX48" s="38" t="n"/>
      <c r="AY48" s="38" t="n"/>
      <c r="AZ48" s="38" t="n"/>
      <c r="BA48" s="38" t="n"/>
      <c r="BB48" s="38" t="n"/>
      <c r="BC48" s="38" t="n"/>
      <c r="BD48" s="38" t="n"/>
      <c r="BE48" s="38" t="n"/>
      <c r="BF48" s="38" t="n"/>
      <c r="BG48" s="38" t="n"/>
      <c r="BH48" s="38" t="n"/>
      <c r="BI48" s="38" t="n"/>
      <c r="BJ48" s="38" t="n"/>
      <c r="BK48" s="38" t="n"/>
      <c r="BL48" s="38" t="n"/>
      <c r="BM48" s="38" t="n"/>
      <c r="BN48" s="38" t="n"/>
      <c r="BO48" s="38" t="n"/>
      <c r="BP48" s="38" t="n"/>
      <c r="BQ48" s="38" t="n"/>
      <c r="BR48" s="38" t="n"/>
      <c r="BS48" s="38" t="n"/>
      <c r="BT48" s="38" t="n"/>
      <c r="BU48" s="38" t="n"/>
      <c r="BV48" s="38" t="n"/>
      <c r="BW48" s="38" t="n"/>
      <c r="BX48" s="38" t="n"/>
      <c r="BY48" s="38" t="n"/>
      <c r="BZ48" s="38" t="n"/>
      <c r="CA48" s="38" t="n"/>
      <c r="CB48" s="38" t="n"/>
      <c r="CC48" s="38" t="n"/>
      <c r="CD48" s="38" t="n"/>
      <c r="CE48" s="38" t="n"/>
      <c r="CF48" s="38" t="n"/>
      <c r="CG48" s="38" t="n"/>
      <c r="CH48" s="38" t="n"/>
      <c r="CI48" s="38" t="n"/>
      <c r="CJ48" s="38" t="n"/>
      <c r="CK48" s="38" t="n"/>
      <c r="CL48" s="38" t="n"/>
      <c r="CM48" s="38" t="n"/>
      <c r="CN48" s="38" t="n"/>
      <c r="CO48" s="38" t="n"/>
      <c r="CP48" s="38" t="n"/>
      <c r="CQ48" s="38" t="n"/>
      <c r="CR48" s="38" t="n"/>
      <c r="CS48" s="38" t="n"/>
      <c r="CT48" s="38" t="n"/>
      <c r="CU48" s="38" t="n"/>
      <c r="CV48" s="38" t="n"/>
      <c r="CW48" s="38" t="n"/>
      <c r="CX48" s="38" t="n"/>
      <c r="CY48" s="38" t="n"/>
      <c r="CZ48" s="38" t="n"/>
      <c r="DA48" s="38" t="n"/>
    </row>
    <row r="49">
      <c r="A49" s="38" t="inlineStr">
        <is>
          <t>Все</t>
        </is>
      </c>
      <c r="B49" s="38" t="inlineStr">
        <is>
          <t>Все</t>
        </is>
      </c>
      <c r="C49" s="38" t="inlineStr">
        <is>
          <t>SMART TV</t>
        </is>
      </c>
      <c r="D49" s="38" t="inlineStr">
        <is>
          <t>охват</t>
        </is>
      </c>
      <c r="E49" s="38" t="n">
        <v/>
      </c>
      <c r="F49" s="38" t="inlineStr">
        <is>
          <t>нет</t>
        </is>
      </c>
      <c r="G49" s="38" t="n">
        <v/>
      </c>
      <c r="H49" s="38" t="n">
        <v/>
      </c>
      <c r="I49" s="38" t="inlineStr">
        <is>
          <t>нет перехода на сайт
нет dcm
нет BL</t>
        </is>
      </c>
      <c r="J49" s="38" t="inlineStr">
        <is>
          <t>\\DOCS\Public\_Подрядчики (прайсы, презентации, ТТ)\GPMD</t>
        </is>
      </c>
      <c r="K49" s="38" t="inlineStr">
        <is>
          <t xml:space="preserve">Гроссу Дмитрий &lt;DGrossu@gpm-digital.com&gt;
Белоусова Дарья &lt;DBelousova@gpm-digital.com&gt;
</t>
        </is>
      </c>
      <c r="L49" s="38" t="n">
        <v/>
      </c>
      <c r="M49" s="38" t="inlineStr">
        <is>
          <t>500 000 показов</t>
        </is>
      </c>
      <c r="N49" s="38" t="n">
        <v/>
      </c>
      <c r="O49" s="38" t="inlineStr">
        <is>
          <t>аналог ТВ</t>
        </is>
      </c>
      <c r="P49" s="38" t="inlineStr">
        <is>
          <t>GPMD</t>
        </is>
      </c>
      <c r="Q49" s="38" t="n">
        <v>37</v>
      </c>
      <c r="R49" s="38">
        <f>S49</f>
        <v/>
      </c>
      <c r="S49" s="38" t="inlineStr">
        <is>
          <t>Smart TV
GPMD</t>
        </is>
      </c>
      <c r="T49" s="38" t="inlineStr">
        <is>
          <t xml:space="preserve">Видеоплеер в IPTV приставках и приложениях SmartTV </t>
        </is>
      </c>
      <c r="U49" s="38" t="inlineStr">
        <is>
          <t>Видео
Пре-ролл (до 20 секунд)</t>
        </is>
      </c>
      <c r="V49" s="38" t="inlineStr">
        <is>
          <t>бриф 7ю1</t>
        </is>
      </c>
      <c r="W49" s="38" t="inlineStr">
        <is>
          <t>Динамика</t>
        </is>
      </c>
      <c r="X49" s="38" t="inlineStr">
        <is>
          <t>1000 показов</t>
        </is>
      </c>
      <c r="Y49" s="38">
        <f>COUNT(BF49:CK49)</f>
        <v/>
      </c>
      <c r="Z49" s="38" t="inlineStr">
        <is>
          <t>месяц</t>
        </is>
      </c>
      <c r="AA49" s="38">
        <f>AB49/Y49</f>
        <v/>
      </c>
      <c r="AB49" s="38" t="n">
        <v>440</v>
      </c>
      <c r="AC49" s="39" t="n">
        <v>750</v>
      </c>
      <c r="AD49" s="38" t="n">
        <v>0.8</v>
      </c>
      <c r="AE49" s="38" t="inlineStr">
        <is>
          <t>3</t>
        </is>
      </c>
      <c r="AF49" s="38">
        <f>IF(OR(X49="1000 показов",X49="клики",X49="engagement",X49="вовлечение",X49="просмотры"),IF(X49="клики",AG49*1000/AI49,IF(OR(X49="engagement",X49="просмотры",X49="вовлечение"),AG49*1000/AI49,AC49*AD49*(1-AE49))),IF(ISERR(AC49*AD49/AI49*1000*(1-AE49)),0,AC49*AD49*AB49*(1-AE49)/AI49*1000))</f>
        <v/>
      </c>
      <c r="AG49" s="39">
        <f>IF(X49="клики",AC49*AD49*(1-AE49)*AO49,IF(OR(X49="просмотры",X49="engagement",X49="вовлечение"),AB49*AC49*AD49*(1-AE49),IF(OR(X49="пакет",X49="неделя",X49="день",X49="месяц",X49="единица",X49="единиц"),AC49*AD49*(1-AE49)*AB49,AB49*AF49)))</f>
        <v/>
      </c>
      <c r="AH49" s="39">
        <f>AG49*1.2</f>
        <v/>
      </c>
      <c r="AI49" s="38">
        <f>AM49/AL49</f>
        <v/>
      </c>
      <c r="AJ49" s="38" t="n">
        <v>4</v>
      </c>
      <c r="AK49" s="38">
        <f>AI49/AJ49</f>
        <v/>
      </c>
      <c r="AL49" s="38" t="inlineStr">
        <is>
          <t>ОТЧЕТ VTR</t>
        </is>
      </c>
      <c r="AM49" s="38">
        <f>AB49</f>
        <v/>
      </c>
      <c r="AN49" s="38" t="inlineStr">
        <is>
          <t>CTR</t>
        </is>
      </c>
      <c r="AO49" s="38">
        <f>AI49*AN49</f>
        <v/>
      </c>
      <c r="AP49" s="39">
        <f>AG49/AI49*1000</f>
        <v/>
      </c>
      <c r="AQ49" s="39">
        <f>AG49/AK49*1000</f>
        <v/>
      </c>
      <c r="AR49" s="39">
        <f>AG49/AM49</f>
        <v/>
      </c>
      <c r="AS49" s="39">
        <f>AG49/AO49</f>
        <v/>
      </c>
      <c r="AT49" s="38" t="inlineStr">
        <is>
          <t>отчеты кол лид</t>
        </is>
      </c>
      <c r="AU49" s="39">
        <f>AG49/AT49</f>
        <v/>
      </c>
      <c r="AV49" s="38" t="n"/>
      <c r="AW49" s="38" t="n"/>
      <c r="AX49" s="38" t="n"/>
      <c r="AY49" s="38" t="n"/>
      <c r="AZ49" s="38" t="n"/>
      <c r="BA49" s="38" t="n"/>
      <c r="BB49" s="38" t="n"/>
      <c r="BC49" s="38" t="n"/>
      <c r="BD49" s="38" t="n"/>
      <c r="BE49" s="38" t="n"/>
      <c r="BF49" s="38" t="n"/>
      <c r="BG49" s="38" t="n"/>
      <c r="BH49" s="38" t="n"/>
      <c r="BI49" s="38" t="n"/>
      <c r="BJ49" s="38" t="n"/>
      <c r="BK49" s="38" t="n"/>
      <c r="BL49" s="38" t="n"/>
      <c r="BM49" s="38" t="n"/>
      <c r="BN49" s="38" t="n"/>
      <c r="BO49" s="38" t="n"/>
      <c r="BP49" s="38" t="n"/>
      <c r="BQ49" s="38" t="n"/>
      <c r="BR49" s="38" t="n"/>
      <c r="BS49" s="38" t="n"/>
      <c r="BT49" s="38" t="n"/>
      <c r="BU49" s="38" t="n"/>
      <c r="BV49" s="38" t="n"/>
      <c r="BW49" s="38" t="n"/>
      <c r="BX49" s="38" t="n"/>
      <c r="BY49" s="38" t="n"/>
      <c r="BZ49" s="38" t="n"/>
      <c r="CA49" s="38" t="n"/>
      <c r="CB49" s="38" t="n"/>
      <c r="CC49" s="38" t="n"/>
      <c r="CD49" s="38" t="n"/>
      <c r="CE49" s="38" t="n"/>
      <c r="CF49" s="38" t="n"/>
      <c r="CG49" s="38" t="n"/>
      <c r="CH49" s="38" t="n"/>
      <c r="CI49" s="38" t="n"/>
      <c r="CJ49" s="38" t="n"/>
      <c r="CK49" s="38" t="n"/>
      <c r="CL49" s="38" t="n"/>
      <c r="CM49" s="38" t="n"/>
      <c r="CN49" s="38" t="n"/>
      <c r="CO49" s="38" t="n"/>
      <c r="CP49" s="38" t="n"/>
      <c r="CQ49" s="38" t="n"/>
      <c r="CR49" s="38" t="n"/>
      <c r="CS49" s="38" t="n"/>
      <c r="CT49" s="38" t="n"/>
      <c r="CU49" s="38" t="n"/>
      <c r="CV49" s="38" t="n"/>
      <c r="CW49" s="38" t="n"/>
      <c r="CX49" s="38" t="n"/>
      <c r="CY49" s="38" t="n"/>
      <c r="CZ49" s="38" t="n"/>
      <c r="DA49" s="38" t="n"/>
    </row>
    <row r="50">
      <c r="A50" s="38" t="inlineStr">
        <is>
          <t>Все</t>
        </is>
      </c>
      <c r="B50" s="38" t="inlineStr">
        <is>
          <t>Все</t>
        </is>
      </c>
      <c r="C50" s="38" t="inlineStr">
        <is>
          <t>SMART TV</t>
        </is>
      </c>
      <c r="D50" s="38" t="inlineStr">
        <is>
          <t>охват</t>
        </is>
      </c>
      <c r="E50" s="38" t="n">
        <v/>
      </c>
      <c r="F50" s="38" t="inlineStr">
        <is>
          <t>нет</t>
        </is>
      </c>
      <c r="G50" s="38" t="n">
        <v/>
      </c>
      <c r="H50" s="38" t="n">
        <v/>
      </c>
      <c r="I50" s="38" t="inlineStr">
        <is>
          <t>нет перехода на сайт
нет dcm
нет BL</t>
        </is>
      </c>
      <c r="J50" s="38" t="inlineStr">
        <is>
          <t>\\DOCS\Public\_Подрядчики (прайсы, презентации, ТТ)\GPMD</t>
        </is>
      </c>
      <c r="K50" s="38" t="inlineStr">
        <is>
          <t xml:space="preserve">Гроссу Дмитрий &lt;DGrossu@gpm-digital.com&gt;
Белоусова Дарья &lt;DBelousova@gpm-digital.com&gt;
</t>
        </is>
      </c>
      <c r="L50" s="38" t="n">
        <v/>
      </c>
      <c r="M50" s="38" t="inlineStr">
        <is>
          <t>500 000 показов</t>
        </is>
      </c>
      <c r="N50" s="38" t="n">
        <v/>
      </c>
      <c r="O50" s="38" t="inlineStr">
        <is>
          <t>аналог ТВ</t>
        </is>
      </c>
      <c r="P50" s="38" t="inlineStr">
        <is>
          <t>GPMD</t>
        </is>
      </c>
      <c r="Q50" s="38" t="n">
        <v>38</v>
      </c>
      <c r="R50" s="38">
        <f>S50</f>
        <v/>
      </c>
      <c r="S50" s="38" t="inlineStr">
        <is>
          <t>Smart TV
GPMD</t>
        </is>
      </c>
      <c r="T50" s="38" t="inlineStr">
        <is>
          <t xml:space="preserve">Видеоплеер в IPTV приставках и приложениях SmartTV </t>
        </is>
      </c>
      <c r="U50" s="38" t="inlineStr">
        <is>
          <t>Видео
Пре-ролл (до 20 секунд)</t>
        </is>
      </c>
      <c r="V50" s="38" t="inlineStr">
        <is>
          <t>бриф 7ю1</t>
        </is>
      </c>
      <c r="W50" s="38" t="inlineStr">
        <is>
          <t>Динамика</t>
        </is>
      </c>
      <c r="X50" s="38" t="inlineStr">
        <is>
          <t>1000 показов</t>
        </is>
      </c>
      <c r="Y50" s="38">
        <f>COUNT(BF50:CK50)</f>
        <v/>
      </c>
      <c r="Z50" s="38" t="inlineStr">
        <is>
          <t>месяц</t>
        </is>
      </c>
      <c r="AA50" s="38">
        <f>AB50/Y50</f>
        <v/>
      </c>
      <c r="AB50" s="38" t="n">
        <v>440</v>
      </c>
      <c r="AC50" s="39" t="n">
        <v>750</v>
      </c>
      <c r="AD50" s="38" t="n">
        <v>0.8</v>
      </c>
      <c r="AE50" s="38" t="inlineStr">
        <is>
          <t>3</t>
        </is>
      </c>
      <c r="AF50" s="38">
        <f>IF(OR(X50="1000 показов",X50="клики",X50="engagement",X50="вовлечение",X50="просмотры"),IF(X50="клики",AG50*1000/AI50,IF(OR(X50="engagement",X50="просмотры",X50="вовлечение"),AG50*1000/AI50,AC50*AD50*(1-AE50))),IF(ISERR(AC50*AD50/AI50*1000*(1-AE50)),0,AC50*AD50*AB50*(1-AE50)/AI50*1000))</f>
        <v/>
      </c>
      <c r="AG50" s="39">
        <f>IF(X50="клики",AC50*AD50*(1-AE50)*AO50,IF(OR(X50="просмотры",X50="engagement",X50="вовлечение"),AB50*AC50*AD50*(1-AE50),IF(OR(X50="пакет",X50="неделя",X50="день",X50="месяц",X50="единица",X50="единиц"),AC50*AD50*(1-AE50)*AB50,AB50*AF50)))</f>
        <v/>
      </c>
      <c r="AH50" s="39">
        <f>AG50*1.2</f>
        <v/>
      </c>
      <c r="AI50" s="38">
        <f>AM50/AL50</f>
        <v/>
      </c>
      <c r="AJ50" s="38" t="n">
        <v>4</v>
      </c>
      <c r="AK50" s="38">
        <f>AI50/AJ50</f>
        <v/>
      </c>
      <c r="AL50" s="38" t="inlineStr">
        <is>
          <t>ОТЧЕТ VTR</t>
        </is>
      </c>
      <c r="AM50" s="38">
        <f>AB50</f>
        <v/>
      </c>
      <c r="AN50" s="38" t="inlineStr">
        <is>
          <t>CTR</t>
        </is>
      </c>
      <c r="AO50" s="38">
        <f>AI50*AN50</f>
        <v/>
      </c>
      <c r="AP50" s="39">
        <f>AG50/AI50*1000</f>
        <v/>
      </c>
      <c r="AQ50" s="39">
        <f>AG50/AK50*1000</f>
        <v/>
      </c>
      <c r="AR50" s="39">
        <f>AG50/AM50</f>
        <v/>
      </c>
      <c r="AS50" s="39">
        <f>AG50/AO50</f>
        <v/>
      </c>
      <c r="AT50" s="38" t="inlineStr">
        <is>
          <t>отчеты кол лид</t>
        </is>
      </c>
      <c r="AU50" s="39">
        <f>AG50/AT50</f>
        <v/>
      </c>
      <c r="AV50" s="38" t="n"/>
      <c r="AW50" s="38" t="n"/>
      <c r="AX50" s="38" t="n"/>
      <c r="AY50" s="38" t="n"/>
      <c r="AZ50" s="38" t="n"/>
      <c r="BA50" s="38" t="n"/>
      <c r="BB50" s="38" t="n"/>
      <c r="BC50" s="38" t="n"/>
      <c r="BD50" s="38" t="n"/>
      <c r="BE50" s="38" t="n"/>
      <c r="BF50" s="38" t="n"/>
      <c r="BG50" s="38" t="n"/>
      <c r="BH50" s="38" t="n"/>
      <c r="BI50" s="38" t="n"/>
      <c r="BJ50" s="38" t="n"/>
      <c r="BK50" s="38" t="n"/>
      <c r="BL50" s="38" t="n"/>
      <c r="BM50" s="38" t="n"/>
      <c r="BN50" s="38" t="n"/>
      <c r="BO50" s="38" t="n"/>
      <c r="BP50" s="38" t="n"/>
      <c r="BQ50" s="38" t="n"/>
      <c r="BR50" s="38" t="n"/>
      <c r="BS50" s="38" t="n"/>
      <c r="BT50" s="38" t="n"/>
      <c r="BU50" s="38" t="n"/>
      <c r="BV50" s="38" t="n"/>
      <c r="BW50" s="38" t="n"/>
      <c r="BX50" s="38" t="n"/>
      <c r="BY50" s="38" t="n"/>
      <c r="BZ50" s="38" t="n"/>
      <c r="CA50" s="38" t="n"/>
      <c r="CB50" s="38" t="n"/>
      <c r="CC50" s="38" t="n"/>
      <c r="CD50" s="38" t="n"/>
      <c r="CE50" s="38" t="n"/>
      <c r="CF50" s="38" t="n"/>
      <c r="CG50" s="38" t="n"/>
      <c r="CH50" s="38" t="n"/>
      <c r="CI50" s="38" t="n"/>
      <c r="CJ50" s="38" t="n"/>
      <c r="CK50" s="38" t="n"/>
      <c r="CL50" s="38" t="n"/>
      <c r="CM50" s="38" t="n"/>
      <c r="CN50" s="38" t="n"/>
      <c r="CO50" s="38" t="n"/>
      <c r="CP50" s="38" t="n"/>
      <c r="CQ50" s="38" t="n"/>
      <c r="CR50" s="38" t="n"/>
      <c r="CS50" s="38" t="n"/>
      <c r="CT50" s="38" t="n"/>
      <c r="CU50" s="38" t="n"/>
      <c r="CV50" s="38" t="n"/>
      <c r="CW50" s="38" t="n"/>
      <c r="CX50" s="38" t="n"/>
      <c r="CY50" s="38" t="n"/>
      <c r="CZ50" s="38" t="n"/>
      <c r="DA50" s="38" t="n"/>
    </row>
    <row r="51">
      <c r="A51" s="38" t="inlineStr">
        <is>
          <t>Все</t>
        </is>
      </c>
      <c r="B51" s="38" t="inlineStr">
        <is>
          <t>Все</t>
        </is>
      </c>
      <c r="C51" s="38" t="inlineStr">
        <is>
          <t>SMART TV</t>
        </is>
      </c>
      <c r="D51" s="38" t="inlineStr">
        <is>
          <t>охват</t>
        </is>
      </c>
      <c r="E51" s="38" t="n">
        <v/>
      </c>
      <c r="F51" s="38" t="inlineStr">
        <is>
          <t>нет</t>
        </is>
      </c>
      <c r="G51" s="38" t="n">
        <v/>
      </c>
      <c r="H51" s="38" t="n">
        <v/>
      </c>
      <c r="I51" s="38" t="inlineStr">
        <is>
          <t>нет перехода на сайт
нет dcm
нет BL</t>
        </is>
      </c>
      <c r="J51" s="38" t="inlineStr">
        <is>
          <t>\\DOCS\Public\_Подрядчики (прайсы, презентации, ТТ)\GPMD</t>
        </is>
      </c>
      <c r="K51" s="38" t="inlineStr">
        <is>
          <t xml:space="preserve">Гроссу Дмитрий &lt;DGrossu@gpm-digital.com&gt;
Белоусова Дарья &lt;DBelousova@gpm-digital.com&gt;
</t>
        </is>
      </c>
      <c r="L51" s="38" t="n">
        <v/>
      </c>
      <c r="M51" s="38" t="inlineStr">
        <is>
          <t>500 000 показов</t>
        </is>
      </c>
      <c r="N51" s="38" t="n">
        <v/>
      </c>
      <c r="O51" s="38" t="inlineStr">
        <is>
          <t>аналог ТВ</t>
        </is>
      </c>
      <c r="P51" s="38" t="inlineStr">
        <is>
          <t>GPMD</t>
        </is>
      </c>
      <c r="Q51" s="38" t="n">
        <v>39</v>
      </c>
      <c r="R51" s="38">
        <f>S51</f>
        <v/>
      </c>
      <c r="S51" s="38" t="inlineStr">
        <is>
          <t>Smart TV
GPMD</t>
        </is>
      </c>
      <c r="T51" s="38" t="inlineStr">
        <is>
          <t xml:space="preserve">Видеоплеер в IPTV приставках и приложениях SmartTV </t>
        </is>
      </c>
      <c r="U51" s="38" t="inlineStr">
        <is>
          <t>Видео
Пре-ролл (до 20 секунд)</t>
        </is>
      </c>
      <c r="V51" s="38" t="inlineStr">
        <is>
          <t>бриф 7ю1</t>
        </is>
      </c>
      <c r="W51" s="38" t="inlineStr">
        <is>
          <t>Динамика</t>
        </is>
      </c>
      <c r="X51" s="38" t="inlineStr">
        <is>
          <t>1000 показов</t>
        </is>
      </c>
      <c r="Y51" s="38">
        <f>COUNT(BF51:CK51)</f>
        <v/>
      </c>
      <c r="Z51" s="38" t="inlineStr">
        <is>
          <t>месяц</t>
        </is>
      </c>
      <c r="AA51" s="38">
        <f>AB51/Y51</f>
        <v/>
      </c>
      <c r="AB51" s="38" t="n">
        <v>440</v>
      </c>
      <c r="AC51" s="39" t="n">
        <v>750</v>
      </c>
      <c r="AD51" s="38" t="n">
        <v>1.2</v>
      </c>
      <c r="AE51" s="38" t="inlineStr">
        <is>
          <t>3</t>
        </is>
      </c>
      <c r="AF51" s="38">
        <f>IF(OR(X51="1000 показов",X51="клики",X51="engagement",X51="вовлечение",X51="просмотры"),IF(X51="клики",AG51*1000/AI51,IF(OR(X51="engagement",X51="просмотры",X51="вовлечение"),AG51*1000/AI51,AC51*AD51*(1-AE51))),IF(ISERR(AC51*AD51/AI51*1000*(1-AE51)),0,AC51*AD51*AB51*(1-AE51)/AI51*1000))</f>
        <v/>
      </c>
      <c r="AG51" s="39">
        <f>IF(X51="клики",AC51*AD51*(1-AE51)*AO51,IF(OR(X51="просмотры",X51="engagement",X51="вовлечение"),AB51*AC51*AD51*(1-AE51),IF(OR(X51="пакет",X51="неделя",X51="день",X51="месяц",X51="единица",X51="единиц"),AC51*AD51*(1-AE51)*AB51,AB51*AF51)))</f>
        <v/>
      </c>
      <c r="AH51" s="39">
        <f>AG51*1.2</f>
        <v/>
      </c>
      <c r="AI51" s="38">
        <f>AM51/AL51</f>
        <v/>
      </c>
      <c r="AJ51" s="38" t="n">
        <v>4</v>
      </c>
      <c r="AK51" s="38">
        <f>AI51/AJ51</f>
        <v/>
      </c>
      <c r="AL51" s="38" t="inlineStr">
        <is>
          <t>ОТЧЕТ VTR</t>
        </is>
      </c>
      <c r="AM51" s="38">
        <f>AB51</f>
        <v/>
      </c>
      <c r="AN51" s="38" t="inlineStr">
        <is>
          <t>CTR</t>
        </is>
      </c>
      <c r="AO51" s="38">
        <f>AI51*AN51</f>
        <v/>
      </c>
      <c r="AP51" s="39">
        <f>AG51/AI51*1000</f>
        <v/>
      </c>
      <c r="AQ51" s="39">
        <f>AG51/AK51*1000</f>
        <v/>
      </c>
      <c r="AR51" s="39">
        <f>AG51/AM51</f>
        <v/>
      </c>
      <c r="AS51" s="39">
        <f>AG51/AO51</f>
        <v/>
      </c>
      <c r="AT51" s="38" t="inlineStr">
        <is>
          <t>отчеты кол лид</t>
        </is>
      </c>
      <c r="AU51" s="39">
        <f>AG51/AT51</f>
        <v/>
      </c>
      <c r="AV51" s="38" t="n"/>
      <c r="AW51" s="38" t="n"/>
      <c r="AX51" s="38" t="n"/>
      <c r="AY51" s="38" t="n"/>
      <c r="AZ51" s="38" t="n"/>
      <c r="BA51" s="38" t="n"/>
      <c r="BB51" s="38" t="n"/>
      <c r="BC51" s="38" t="n"/>
      <c r="BD51" s="38" t="n"/>
      <c r="BE51" s="38" t="n"/>
      <c r="BF51" s="38" t="n"/>
      <c r="BG51" s="38" t="n"/>
      <c r="BH51" s="38" t="n"/>
      <c r="BI51" s="38" t="n"/>
      <c r="BJ51" s="38" t="n"/>
      <c r="BK51" s="38" t="n"/>
      <c r="BL51" s="38" t="n"/>
      <c r="BM51" s="38" t="n"/>
      <c r="BN51" s="38" t="n"/>
      <c r="BO51" s="38" t="n"/>
      <c r="BP51" s="38" t="n"/>
      <c r="BQ51" s="38" t="n"/>
      <c r="BR51" s="38" t="n"/>
      <c r="BS51" s="38" t="n"/>
      <c r="BT51" s="38" t="n"/>
      <c r="BU51" s="38" t="n"/>
      <c r="BV51" s="38" t="n"/>
      <c r="BW51" s="38" t="n"/>
      <c r="BX51" s="38" t="n"/>
      <c r="BY51" s="38" t="n"/>
      <c r="BZ51" s="38" t="n"/>
      <c r="CA51" s="38" t="n"/>
      <c r="CB51" s="38" t="n"/>
      <c r="CC51" s="38" t="n"/>
      <c r="CD51" s="38" t="n"/>
      <c r="CE51" s="38" t="n"/>
      <c r="CF51" s="38" t="n"/>
      <c r="CG51" s="38" t="n"/>
      <c r="CH51" s="38" t="n"/>
      <c r="CI51" s="38" t="n"/>
      <c r="CJ51" s="38" t="n"/>
      <c r="CK51" s="38" t="n"/>
      <c r="CL51" s="38" t="n"/>
      <c r="CM51" s="38" t="n"/>
      <c r="CN51" s="38" t="n"/>
      <c r="CO51" s="38" t="n"/>
      <c r="CP51" s="38" t="n"/>
      <c r="CQ51" s="38" t="n"/>
      <c r="CR51" s="38" t="n"/>
      <c r="CS51" s="38" t="n"/>
      <c r="CT51" s="38" t="n"/>
      <c r="CU51" s="38" t="n"/>
      <c r="CV51" s="38" t="n"/>
      <c r="CW51" s="38" t="n"/>
      <c r="CX51" s="38" t="n"/>
      <c r="CY51" s="38" t="n"/>
      <c r="CZ51" s="38" t="n"/>
      <c r="DA51" s="38" t="n"/>
    </row>
    <row r="52">
      <c r="A52" s="38" t="inlineStr">
        <is>
          <t>Все</t>
        </is>
      </c>
      <c r="B52" s="38" t="inlineStr">
        <is>
          <t>Все</t>
        </is>
      </c>
      <c r="C52" s="38" t="inlineStr">
        <is>
          <t>SMART TV</t>
        </is>
      </c>
      <c r="D52" s="38" t="inlineStr">
        <is>
          <t>охват</t>
        </is>
      </c>
      <c r="E52" s="38" t="n">
        <v/>
      </c>
      <c r="F52" s="38" t="inlineStr">
        <is>
          <t>нет</t>
        </is>
      </c>
      <c r="G52" s="38" t="n">
        <v/>
      </c>
      <c r="H52" s="38" t="n">
        <v/>
      </c>
      <c r="I52" s="38" t="inlineStr">
        <is>
          <t>нет перехода на сайт
нет dcm
нет BL</t>
        </is>
      </c>
      <c r="J52" s="38" t="inlineStr">
        <is>
          <t>\\DOCS\Public\_Подрядчики (прайсы, презентации, ТТ)\GPMD</t>
        </is>
      </c>
      <c r="K52" s="38" t="inlineStr">
        <is>
          <t xml:space="preserve">Гроссу Дмитрий &lt;DGrossu@gpm-digital.com&gt;
Белоусова Дарья &lt;DBelousova@gpm-digital.com&gt;
</t>
        </is>
      </c>
      <c r="L52" s="38" t="n">
        <v/>
      </c>
      <c r="M52" s="38" t="inlineStr">
        <is>
          <t>500 000 показов</t>
        </is>
      </c>
      <c r="N52" s="38" t="n">
        <v/>
      </c>
      <c r="O52" s="38" t="inlineStr">
        <is>
          <t>аналог ТВ</t>
        </is>
      </c>
      <c r="P52" s="38" t="inlineStr">
        <is>
          <t>GPMD</t>
        </is>
      </c>
      <c r="Q52" s="38" t="n">
        <v>40</v>
      </c>
      <c r="R52" s="38">
        <f>S52</f>
        <v/>
      </c>
      <c r="S52" s="38" t="inlineStr">
        <is>
          <t>Smart TV
GPMD</t>
        </is>
      </c>
      <c r="T52" s="38" t="inlineStr">
        <is>
          <t xml:space="preserve">Видеоплеер в IPTV приставках и приложениях SmartTV </t>
        </is>
      </c>
      <c r="U52" s="38" t="inlineStr">
        <is>
          <t>Видео
Пре-ролл (до 20 секунд)</t>
        </is>
      </c>
      <c r="V52" s="38" t="inlineStr">
        <is>
          <t>бриф 7ю1</t>
        </is>
      </c>
      <c r="W52" s="38" t="inlineStr">
        <is>
          <t>Динамика</t>
        </is>
      </c>
      <c r="X52" s="38" t="inlineStr">
        <is>
          <t>1000 показов</t>
        </is>
      </c>
      <c r="Y52" s="38">
        <f>COUNT(BF52:CK52)</f>
        <v/>
      </c>
      <c r="Z52" s="38" t="inlineStr">
        <is>
          <t>месяц</t>
        </is>
      </c>
      <c r="AA52" s="38">
        <f>AB52/Y52</f>
        <v/>
      </c>
      <c r="AB52" s="38" t="n">
        <v>440</v>
      </c>
      <c r="AC52" s="39" t="n">
        <v>750</v>
      </c>
      <c r="AD52" s="38" t="n">
        <v>1.2</v>
      </c>
      <c r="AE52" s="38" t="inlineStr">
        <is>
          <t>3</t>
        </is>
      </c>
      <c r="AF52" s="38">
        <f>IF(OR(X52="1000 показов",X52="клики",X52="engagement",X52="вовлечение",X52="просмотры"),IF(X52="клики",AG52*1000/AI52,IF(OR(X52="engagement",X52="просмотры",X52="вовлечение"),AG52*1000/AI52,AC52*AD52*(1-AE52))),IF(ISERR(AC52*AD52/AI52*1000*(1-AE52)),0,AC52*AD52*AB52*(1-AE52)/AI52*1000))</f>
        <v/>
      </c>
      <c r="AG52" s="39">
        <f>IF(X52="клики",AC52*AD52*(1-AE52)*AO52,IF(OR(X52="просмотры",X52="engagement",X52="вовлечение"),AB52*AC52*AD52*(1-AE52),IF(OR(X52="пакет",X52="неделя",X52="день",X52="месяц",X52="единица",X52="единиц"),AC52*AD52*(1-AE52)*AB52,AB52*AF52)))</f>
        <v/>
      </c>
      <c r="AH52" s="39">
        <f>AG52*1.2</f>
        <v/>
      </c>
      <c r="AI52" s="38">
        <f>AM52/AL52</f>
        <v/>
      </c>
      <c r="AJ52" s="38" t="n">
        <v>4</v>
      </c>
      <c r="AK52" s="38">
        <f>AI52/AJ52</f>
        <v/>
      </c>
      <c r="AL52" s="38" t="inlineStr">
        <is>
          <t>ОТЧЕТ VTR</t>
        </is>
      </c>
      <c r="AM52" s="38">
        <f>AB52</f>
        <v/>
      </c>
      <c r="AN52" s="38" t="inlineStr">
        <is>
          <t>CTR</t>
        </is>
      </c>
      <c r="AO52" s="38">
        <f>AI52*AN52</f>
        <v/>
      </c>
      <c r="AP52" s="39">
        <f>AG52/AI52*1000</f>
        <v/>
      </c>
      <c r="AQ52" s="39">
        <f>AG52/AK52*1000</f>
        <v/>
      </c>
      <c r="AR52" s="39">
        <f>AG52/AM52</f>
        <v/>
      </c>
      <c r="AS52" s="39">
        <f>AG52/AO52</f>
        <v/>
      </c>
      <c r="AT52" s="38" t="inlineStr">
        <is>
          <t>отчеты кол лид</t>
        </is>
      </c>
      <c r="AU52" s="39">
        <f>AG52/AT52</f>
        <v/>
      </c>
      <c r="AV52" s="38" t="n"/>
      <c r="AW52" s="38" t="n"/>
      <c r="AX52" s="38" t="n"/>
      <c r="AY52" s="38" t="n"/>
      <c r="AZ52" s="38" t="n"/>
      <c r="BA52" s="38" t="n"/>
      <c r="BB52" s="38" t="n"/>
      <c r="BC52" s="38" t="n"/>
      <c r="BD52" s="38" t="n"/>
      <c r="BE52" s="38" t="n"/>
      <c r="BF52" s="38" t="n"/>
      <c r="BG52" s="38" t="n"/>
      <c r="BH52" s="38" t="n"/>
      <c r="BI52" s="38" t="n"/>
      <c r="BJ52" s="38" t="n"/>
      <c r="BK52" s="38" t="n"/>
      <c r="BL52" s="38" t="n"/>
      <c r="BM52" s="38" t="n"/>
      <c r="BN52" s="38" t="n"/>
      <c r="BO52" s="38" t="n"/>
      <c r="BP52" s="38" t="n"/>
      <c r="BQ52" s="38" t="n"/>
      <c r="BR52" s="38" t="n"/>
      <c r="BS52" s="38" t="n"/>
      <c r="BT52" s="38" t="n"/>
      <c r="BU52" s="38" t="n"/>
      <c r="BV52" s="38" t="n"/>
      <c r="BW52" s="38" t="n"/>
      <c r="BX52" s="38" t="n"/>
      <c r="BY52" s="38" t="n"/>
      <c r="BZ52" s="38" t="n"/>
      <c r="CA52" s="38" t="n"/>
      <c r="CB52" s="38" t="n"/>
      <c r="CC52" s="38" t="n"/>
      <c r="CD52" s="38" t="n"/>
      <c r="CE52" s="38" t="n"/>
      <c r="CF52" s="38" t="n"/>
      <c r="CG52" s="38" t="n"/>
      <c r="CH52" s="38" t="n"/>
      <c r="CI52" s="38" t="n"/>
      <c r="CJ52" s="38" t="n"/>
      <c r="CK52" s="38" t="n"/>
      <c r="CL52" s="38" t="n"/>
      <c r="CM52" s="38" t="n"/>
      <c r="CN52" s="38" t="n"/>
      <c r="CO52" s="38" t="n"/>
      <c r="CP52" s="38" t="n"/>
      <c r="CQ52" s="38" t="n"/>
      <c r="CR52" s="38" t="n"/>
      <c r="CS52" s="38" t="n"/>
      <c r="CT52" s="38" t="n"/>
      <c r="CU52" s="38" t="n"/>
      <c r="CV52" s="38" t="n"/>
      <c r="CW52" s="38" t="n"/>
      <c r="CX52" s="38" t="n"/>
      <c r="CY52" s="38" t="n"/>
      <c r="CZ52" s="38" t="n"/>
      <c r="DA52" s="38" t="n"/>
    </row>
    <row r="53">
      <c r="A53" s="38" t="inlineStr">
        <is>
          <t>Все</t>
        </is>
      </c>
      <c r="B53" s="38" t="inlineStr">
        <is>
          <t>Все</t>
        </is>
      </c>
      <c r="C53" s="38" t="inlineStr">
        <is>
          <t>SMART TV</t>
        </is>
      </c>
      <c r="D53" s="38" t="inlineStr">
        <is>
          <t>охват</t>
        </is>
      </c>
      <c r="E53" s="38" t="n">
        <v/>
      </c>
      <c r="F53" s="38" t="inlineStr">
        <is>
          <t>нет</t>
        </is>
      </c>
      <c r="G53" s="38" t="n">
        <v/>
      </c>
      <c r="H53" s="38" t="n">
        <v/>
      </c>
      <c r="I53" s="38" t="inlineStr">
        <is>
          <t>нет перехода на сайт
нет dcm
нет BL</t>
        </is>
      </c>
      <c r="J53" s="38" t="inlineStr">
        <is>
          <t>\\DOCS\Public\_Подрядчики (прайсы, презентации, ТТ)\GPMD</t>
        </is>
      </c>
      <c r="K53" s="38" t="inlineStr">
        <is>
          <t xml:space="preserve">Гроссу Дмитрий &lt;DGrossu@gpm-digital.com&gt;
Белоусова Дарья &lt;DBelousova@gpm-digital.com&gt;
</t>
        </is>
      </c>
      <c r="L53" s="38" t="n">
        <v/>
      </c>
      <c r="M53" s="38" t="inlineStr">
        <is>
          <t>500 000 показов</t>
        </is>
      </c>
      <c r="N53" s="38" t="n">
        <v/>
      </c>
      <c r="O53" s="38" t="inlineStr">
        <is>
          <t>аналог ТВ</t>
        </is>
      </c>
      <c r="P53" s="38" t="inlineStr">
        <is>
          <t>GPMD</t>
        </is>
      </c>
      <c r="Q53" s="38" t="n">
        <v>41</v>
      </c>
      <c r="R53" s="38">
        <f>S53</f>
        <v/>
      </c>
      <c r="S53" s="38" t="inlineStr">
        <is>
          <t>Smart TV
GPMD</t>
        </is>
      </c>
      <c r="T53" s="38" t="inlineStr">
        <is>
          <t xml:space="preserve">Видеоплеер в IPTV приставках и приложениях SmartTV </t>
        </is>
      </c>
      <c r="U53" s="38" t="inlineStr">
        <is>
          <t>Видео
Пре-ролл (до 20 секунд)</t>
        </is>
      </c>
      <c r="V53" s="38" t="inlineStr">
        <is>
          <t>бриф 7ю1</t>
        </is>
      </c>
      <c r="W53" s="38" t="inlineStr">
        <is>
          <t>Динамика</t>
        </is>
      </c>
      <c r="X53" s="38" t="inlineStr">
        <is>
          <t>1000 показов</t>
        </is>
      </c>
      <c r="Y53" s="38">
        <f>COUNT(BF53:CK53)</f>
        <v/>
      </c>
      <c r="Z53" s="38" t="inlineStr">
        <is>
          <t>месяц</t>
        </is>
      </c>
      <c r="AA53" s="38">
        <f>AB53/Y53</f>
        <v/>
      </c>
      <c r="AB53" s="38" t="n">
        <v>440</v>
      </c>
      <c r="AC53" s="39" t="n">
        <v>750</v>
      </c>
      <c r="AD53" s="38" t="n">
        <v>1.2</v>
      </c>
      <c r="AE53" s="38" t="inlineStr">
        <is>
          <t>3</t>
        </is>
      </c>
      <c r="AF53" s="38">
        <f>IF(OR(X53="1000 показов",X53="клики",X53="engagement",X53="вовлечение",X53="просмотры"),IF(X53="клики",AG53*1000/AI53,IF(OR(X53="engagement",X53="просмотры",X53="вовлечение"),AG53*1000/AI53,AC53*AD53*(1-AE53))),IF(ISERR(AC53*AD53/AI53*1000*(1-AE53)),0,AC53*AD53*AB53*(1-AE53)/AI53*1000))</f>
        <v/>
      </c>
      <c r="AG53" s="39">
        <f>IF(X53="клики",AC53*AD53*(1-AE53)*AO53,IF(OR(X53="просмотры",X53="engagement",X53="вовлечение"),AB53*AC53*AD53*(1-AE53),IF(OR(X53="пакет",X53="неделя",X53="день",X53="месяц",X53="единица",X53="единиц"),AC53*AD53*(1-AE53)*AB53,AB53*AF53)))</f>
        <v/>
      </c>
      <c r="AH53" s="39">
        <f>AG53*1.2</f>
        <v/>
      </c>
      <c r="AI53" s="38">
        <f>AM53/AL53</f>
        <v/>
      </c>
      <c r="AJ53" s="38" t="n">
        <v>4</v>
      </c>
      <c r="AK53" s="38">
        <f>AI53/AJ53</f>
        <v/>
      </c>
      <c r="AL53" s="38" t="inlineStr">
        <is>
          <t>ОТЧЕТ VTR</t>
        </is>
      </c>
      <c r="AM53" s="38">
        <f>AB53</f>
        <v/>
      </c>
      <c r="AN53" s="38" t="inlineStr">
        <is>
          <t>CTR</t>
        </is>
      </c>
      <c r="AO53" s="38">
        <f>AI53*AN53</f>
        <v/>
      </c>
      <c r="AP53" s="39">
        <f>AG53/AI53*1000</f>
        <v/>
      </c>
      <c r="AQ53" s="39">
        <f>AG53/AK53*1000</f>
        <v/>
      </c>
      <c r="AR53" s="39">
        <f>AG53/AM53</f>
        <v/>
      </c>
      <c r="AS53" s="39">
        <f>AG53/AO53</f>
        <v/>
      </c>
      <c r="AT53" s="38" t="inlineStr">
        <is>
          <t>отчеты кол лид</t>
        </is>
      </c>
      <c r="AU53" s="39">
        <f>AG53/AT53</f>
        <v/>
      </c>
      <c r="AV53" s="38" t="n"/>
      <c r="AW53" s="38" t="n"/>
      <c r="AX53" s="38" t="n"/>
      <c r="AY53" s="38" t="n"/>
      <c r="AZ53" s="38" t="n"/>
      <c r="BA53" s="38" t="n"/>
      <c r="BB53" s="38" t="n"/>
      <c r="BC53" s="38" t="n"/>
      <c r="BD53" s="38" t="n"/>
      <c r="BE53" s="38" t="n"/>
      <c r="BF53" s="38" t="n"/>
      <c r="BG53" s="38" t="n"/>
      <c r="BH53" s="38" t="n"/>
      <c r="BI53" s="38" t="n"/>
      <c r="BJ53" s="38" t="n"/>
      <c r="BK53" s="38" t="n"/>
      <c r="BL53" s="38" t="n"/>
      <c r="BM53" s="38" t="n"/>
      <c r="BN53" s="38" t="n"/>
      <c r="BO53" s="38" t="n"/>
      <c r="BP53" s="38" t="n"/>
      <c r="BQ53" s="38" t="n"/>
      <c r="BR53" s="38" t="n"/>
      <c r="BS53" s="38" t="n"/>
      <c r="BT53" s="38" t="n"/>
      <c r="BU53" s="38" t="n"/>
      <c r="BV53" s="38" t="n"/>
      <c r="BW53" s="38" t="n"/>
      <c r="BX53" s="38" t="n"/>
      <c r="BY53" s="38" t="n"/>
      <c r="BZ53" s="38" t="n"/>
      <c r="CA53" s="38" t="n"/>
      <c r="CB53" s="38" t="n"/>
      <c r="CC53" s="38" t="n"/>
      <c r="CD53" s="38" t="n"/>
      <c r="CE53" s="38" t="n"/>
      <c r="CF53" s="38" t="n"/>
      <c r="CG53" s="38" t="n"/>
      <c r="CH53" s="38" t="n"/>
      <c r="CI53" s="38" t="n"/>
      <c r="CJ53" s="38" t="n"/>
      <c r="CK53" s="38" t="n"/>
      <c r="CL53" s="38" t="n"/>
      <c r="CM53" s="38" t="n"/>
      <c r="CN53" s="38" t="n"/>
      <c r="CO53" s="38" t="n"/>
      <c r="CP53" s="38" t="n"/>
      <c r="CQ53" s="38" t="n"/>
      <c r="CR53" s="38" t="n"/>
      <c r="CS53" s="38" t="n"/>
      <c r="CT53" s="38" t="n"/>
      <c r="CU53" s="38" t="n"/>
      <c r="CV53" s="38" t="n"/>
      <c r="CW53" s="38" t="n"/>
      <c r="CX53" s="38" t="n"/>
      <c r="CY53" s="38" t="n"/>
      <c r="CZ53" s="38" t="n"/>
      <c r="DA53" s="38" t="n"/>
    </row>
    <row r="54">
      <c r="A54" s="38" t="inlineStr">
        <is>
          <t>Все</t>
        </is>
      </c>
      <c r="B54" s="38" t="inlineStr">
        <is>
          <t>Все</t>
        </is>
      </c>
      <c r="C54" s="38" t="inlineStr">
        <is>
          <t>SMART TV</t>
        </is>
      </c>
      <c r="D54" s="38" t="inlineStr">
        <is>
          <t>охват</t>
        </is>
      </c>
      <c r="E54" s="38" t="n">
        <v/>
      </c>
      <c r="F54" s="38" t="inlineStr">
        <is>
          <t>нет</t>
        </is>
      </c>
      <c r="G54" s="38" t="n">
        <v/>
      </c>
      <c r="H54" s="38" t="n">
        <v/>
      </c>
      <c r="I54" s="38" t="inlineStr">
        <is>
          <t>нет перехода на сайт
нет dcm
нет BL</t>
        </is>
      </c>
      <c r="J54" s="38" t="inlineStr">
        <is>
          <t>\\DOCS\Public\_Подрядчики (прайсы, презентации, ТТ)\GPMD</t>
        </is>
      </c>
      <c r="K54" s="38" t="inlineStr">
        <is>
          <t xml:space="preserve">Гроссу Дмитрий &lt;DGrossu@gpm-digital.com&gt;
Белоусова Дарья &lt;DBelousova@gpm-digital.com&gt;
</t>
        </is>
      </c>
      <c r="L54" s="38" t="n">
        <v/>
      </c>
      <c r="M54" s="38" t="inlineStr">
        <is>
          <t>500 000 показов</t>
        </is>
      </c>
      <c r="N54" s="38" t="n">
        <v/>
      </c>
      <c r="O54" s="38" t="inlineStr">
        <is>
          <t>аналог ТВ</t>
        </is>
      </c>
      <c r="P54" s="38" t="inlineStr">
        <is>
          <t>GPMD</t>
        </is>
      </c>
      <c r="Q54" s="38" t="n">
        <v>42</v>
      </c>
      <c r="R54" s="38">
        <f>S54</f>
        <v/>
      </c>
      <c r="S54" s="38" t="inlineStr">
        <is>
          <t>Smart TV
GPMD</t>
        </is>
      </c>
      <c r="T54" s="38" t="inlineStr">
        <is>
          <t xml:space="preserve">Видеоплеер в IPTV приставках и приложениях SmartTV </t>
        </is>
      </c>
      <c r="U54" s="38" t="inlineStr">
        <is>
          <t>Видео
Пре-ролл (до 20 секунд)</t>
        </is>
      </c>
      <c r="V54" s="38" t="inlineStr">
        <is>
          <t>бриф 7ю1</t>
        </is>
      </c>
      <c r="W54" s="38" t="inlineStr">
        <is>
          <t>Динамика</t>
        </is>
      </c>
      <c r="X54" s="38" t="inlineStr">
        <is>
          <t>1000 показов</t>
        </is>
      </c>
      <c r="Y54" s="38">
        <f>COUNT(BF54:CK54)</f>
        <v/>
      </c>
      <c r="Z54" s="38" t="inlineStr">
        <is>
          <t>месяц</t>
        </is>
      </c>
      <c r="AA54" s="38">
        <f>AB54/Y54</f>
        <v/>
      </c>
      <c r="AB54" s="38" t="n">
        <v>440</v>
      </c>
      <c r="AC54" s="39" t="n">
        <v>750</v>
      </c>
      <c r="AD54" s="38" t="n">
        <v>1.2</v>
      </c>
      <c r="AE54" s="38" t="inlineStr">
        <is>
          <t>3</t>
        </is>
      </c>
      <c r="AF54" s="38">
        <f>IF(OR(X54="1000 показов",X54="клики",X54="engagement",X54="вовлечение",X54="просмотры"),IF(X54="клики",AG54*1000/AI54,IF(OR(X54="engagement",X54="просмотры",X54="вовлечение"),AG54*1000/AI54,AC54*AD54*(1-AE54))),IF(ISERR(AC54*AD54/AI54*1000*(1-AE54)),0,AC54*AD54*AB54*(1-AE54)/AI54*1000))</f>
        <v/>
      </c>
      <c r="AG54" s="39">
        <f>IF(X54="клики",AC54*AD54*(1-AE54)*AO54,IF(OR(X54="просмотры",X54="engagement",X54="вовлечение"),AB54*AC54*AD54*(1-AE54),IF(OR(X54="пакет",X54="неделя",X54="день",X54="месяц",X54="единица",X54="единиц"),AC54*AD54*(1-AE54)*AB54,AB54*AF54)))</f>
        <v/>
      </c>
      <c r="AH54" s="39">
        <f>AG54*1.2</f>
        <v/>
      </c>
      <c r="AI54" s="38">
        <f>AM54/AL54</f>
        <v/>
      </c>
      <c r="AJ54" s="38" t="n">
        <v>4</v>
      </c>
      <c r="AK54" s="38">
        <f>AI54/AJ54</f>
        <v/>
      </c>
      <c r="AL54" s="38" t="inlineStr">
        <is>
          <t>ОТЧЕТ VTR</t>
        </is>
      </c>
      <c r="AM54" s="38">
        <f>AB54</f>
        <v/>
      </c>
      <c r="AN54" s="38" t="inlineStr">
        <is>
          <t>CTR</t>
        </is>
      </c>
      <c r="AO54" s="38">
        <f>AI54*AN54</f>
        <v/>
      </c>
      <c r="AP54" s="39">
        <f>AG54/AI54*1000</f>
        <v/>
      </c>
      <c r="AQ54" s="39">
        <f>AG54/AK54*1000</f>
        <v/>
      </c>
      <c r="AR54" s="39">
        <f>AG54/AM54</f>
        <v/>
      </c>
      <c r="AS54" s="39">
        <f>AG54/AO54</f>
        <v/>
      </c>
      <c r="AT54" s="38" t="inlineStr">
        <is>
          <t>отчеты кол лид</t>
        </is>
      </c>
      <c r="AU54" s="39">
        <f>AG54/AT54</f>
        <v/>
      </c>
      <c r="AV54" s="38" t="n"/>
      <c r="AW54" s="38" t="n"/>
      <c r="AX54" s="38" t="n"/>
      <c r="AY54" s="38" t="n"/>
      <c r="AZ54" s="38" t="n"/>
      <c r="BA54" s="38" t="n"/>
      <c r="BB54" s="38" t="n"/>
      <c r="BC54" s="38" t="n"/>
      <c r="BD54" s="38" t="n"/>
      <c r="BE54" s="38" t="n"/>
      <c r="BF54" s="38" t="n"/>
      <c r="BG54" s="38" t="n"/>
      <c r="BH54" s="38" t="n"/>
      <c r="BI54" s="38" t="n"/>
      <c r="BJ54" s="38" t="n"/>
      <c r="BK54" s="38" t="n"/>
      <c r="BL54" s="38" t="n"/>
      <c r="BM54" s="38" t="n"/>
      <c r="BN54" s="38" t="n"/>
      <c r="BO54" s="38" t="n"/>
      <c r="BP54" s="38" t="n"/>
      <c r="BQ54" s="38" t="n"/>
      <c r="BR54" s="38" t="n"/>
      <c r="BS54" s="38" t="n"/>
      <c r="BT54" s="38" t="n"/>
      <c r="BU54" s="38" t="n"/>
      <c r="BV54" s="38" t="n"/>
      <c r="BW54" s="38" t="n"/>
      <c r="BX54" s="38" t="n"/>
      <c r="BY54" s="38" t="n"/>
      <c r="BZ54" s="38" t="n"/>
      <c r="CA54" s="38" t="n"/>
      <c r="CB54" s="38" t="n"/>
      <c r="CC54" s="38" t="n"/>
      <c r="CD54" s="38" t="n"/>
      <c r="CE54" s="38" t="n"/>
      <c r="CF54" s="38" t="n"/>
      <c r="CG54" s="38" t="n"/>
      <c r="CH54" s="38" t="n"/>
      <c r="CI54" s="38" t="n"/>
      <c r="CJ54" s="38" t="n"/>
      <c r="CK54" s="38" t="n"/>
      <c r="CL54" s="38" t="n"/>
      <c r="CM54" s="38" t="n"/>
      <c r="CN54" s="38" t="n"/>
      <c r="CO54" s="38" t="n"/>
      <c r="CP54" s="38" t="n"/>
      <c r="CQ54" s="38" t="n"/>
      <c r="CR54" s="38" t="n"/>
      <c r="CS54" s="38" t="n"/>
      <c r="CT54" s="38" t="n"/>
      <c r="CU54" s="38" t="n"/>
      <c r="CV54" s="38" t="n"/>
      <c r="CW54" s="38" t="n"/>
      <c r="CX54" s="38" t="n"/>
      <c r="CY54" s="38" t="n"/>
      <c r="CZ54" s="38" t="n"/>
      <c r="DA54" s="38" t="n"/>
    </row>
    <row r="55">
      <c r="A55" s="38" t="inlineStr">
        <is>
          <t>Все</t>
        </is>
      </c>
      <c r="B55" s="38" t="inlineStr">
        <is>
          <t>Все</t>
        </is>
      </c>
      <c r="C55" s="38" t="inlineStr">
        <is>
          <t>SMART TV</t>
        </is>
      </c>
      <c r="D55" s="38" t="inlineStr">
        <is>
          <t>охват</t>
        </is>
      </c>
      <c r="E55" s="38" t="n">
        <v/>
      </c>
      <c r="F55" s="38" t="inlineStr">
        <is>
          <t>нет</t>
        </is>
      </c>
      <c r="G55" s="38" t="n">
        <v/>
      </c>
      <c r="H55" s="38" t="n">
        <v/>
      </c>
      <c r="I55" s="38" t="inlineStr">
        <is>
          <t>нет перехода на сайт
нет dcm
нет BL</t>
        </is>
      </c>
      <c r="J55" s="38" t="inlineStr">
        <is>
          <t>\\DOCS\Public\_Подрядчики (прайсы, презентации, ТТ)\ИМХО</t>
        </is>
      </c>
      <c r="K55" s="38" t="inlineStr">
        <is>
          <t>Kurganova Ludmila N. &lt;LNKurganova@imho.ru&gt;</t>
        </is>
      </c>
      <c r="L55" s="38" t="n">
        <v/>
      </c>
      <c r="M55" s="38" t="n">
        <v/>
      </c>
      <c r="N55" s="38" t="n">
        <v/>
      </c>
      <c r="O55" s="38" t="inlineStr">
        <is>
          <t>аналог ТВ</t>
        </is>
      </c>
      <c r="P55" s="38" t="n">
        <v/>
      </c>
      <c r="Q55" s="38" t="n">
        <v>43</v>
      </c>
      <c r="R55" s="38">
        <f>S55</f>
        <v/>
      </c>
      <c r="S55" s="38" t="inlineStr">
        <is>
          <t>Smart TV
ИМХО</t>
        </is>
      </c>
      <c r="T55" s="38" t="inlineStr">
        <is>
          <t>SMART TV, Динамика, Недельный охват "All", Multi-roll, ролик до 20 сек., F=3/сутки</t>
        </is>
      </c>
      <c r="U55" s="38" t="inlineStr">
        <is>
          <t>Видео, 20 сек</t>
        </is>
      </c>
      <c r="V55" s="38" t="inlineStr">
        <is>
          <t>бриф 7ю1</t>
        </is>
      </c>
      <c r="W55" s="38" t="inlineStr">
        <is>
          <t>Динамика</t>
        </is>
      </c>
      <c r="X55" s="38" t="inlineStr">
        <is>
          <t>1000 показов</t>
        </is>
      </c>
      <c r="Y55" s="38">
        <f>COUNT(BF55:CK55)</f>
        <v/>
      </c>
      <c r="Z55" s="38" t="inlineStr">
        <is>
          <t>месяц</t>
        </is>
      </c>
      <c r="AA55" s="38">
        <f>AB55/Y55</f>
        <v/>
      </c>
      <c r="AB55" s="38" t="n">
        <v>1</v>
      </c>
      <c r="AC55" s="39" t="n">
        <v>845000</v>
      </c>
      <c r="AD55" s="38" t="n">
        <v>1</v>
      </c>
      <c r="AE55" s="38" t="inlineStr">
        <is>
          <t>1-3</t>
        </is>
      </c>
      <c r="AF55" s="38">
        <f>IF(OR(X55="1000 показов",X55="клики",X55="engagement",X55="вовлечение",X55="просмотры"),IF(X55="клики",AG55*1000/AI55,IF(OR(X55="engagement",X55="просмотры",X55="вовлечение"),AG55*1000/AI55,AC55*AD55*(1-AE55))),IF(ISERR(AC55*AD55/AI55*1000*(1-AE55)),0,AC55*AD55*AB55*(1-AE55)/AI55*1000))</f>
        <v/>
      </c>
      <c r="AG55" s="39">
        <f>IF(X55="клики",AC55*AD55*(1-AE55)*AO55,IF(OR(X55="просмотры",X55="engagement",X55="вовлечение"),AB55*AC55*AD55*(1-AE55),IF(OR(X55="пакет",X55="неделя",X55="день",X55="месяц",X55="единица",X55="единиц"),AC55*AD55*(1-AE55)*AB55,AB55*AF55)))</f>
        <v/>
      </c>
      <c r="AH55" s="39">
        <f>AG55*1.2</f>
        <v/>
      </c>
      <c r="AI55" s="38">
        <f>AM55/AL55</f>
        <v/>
      </c>
      <c r="AJ55" s="38" t="n">
        <v>4</v>
      </c>
      <c r="AK55" s="38">
        <f>AI55/AJ55</f>
        <v/>
      </c>
      <c r="AL55" s="38" t="inlineStr">
        <is>
          <t>ОТЧЕТ VTR</t>
        </is>
      </c>
      <c r="AM55" s="38">
        <f>AB55</f>
        <v/>
      </c>
      <c r="AN55" s="38" t="inlineStr">
        <is>
          <t>CTR</t>
        </is>
      </c>
      <c r="AO55" s="38">
        <f>AI55*AN55</f>
        <v/>
      </c>
      <c r="AP55" s="39">
        <f>AG55/AI55*1000</f>
        <v/>
      </c>
      <c r="AQ55" s="39">
        <f>AG55/AK55*1000</f>
        <v/>
      </c>
      <c r="AR55" s="39">
        <f>AG55/AM55</f>
        <v/>
      </c>
      <c r="AS55" s="39">
        <f>AG55/AO55</f>
        <v/>
      </c>
      <c r="AT55" s="38" t="inlineStr">
        <is>
          <t>отчеты кол лид</t>
        </is>
      </c>
      <c r="AU55" s="39">
        <f>AG55/AT55</f>
        <v/>
      </c>
      <c r="AV55" s="38" t="n"/>
      <c r="AW55" s="38" t="n"/>
      <c r="AX55" s="38" t="n"/>
      <c r="AY55" s="38" t="n"/>
      <c r="AZ55" s="38" t="n"/>
      <c r="BA55" s="38" t="n"/>
      <c r="BB55" s="38" t="n"/>
      <c r="BC55" s="38" t="n"/>
      <c r="BD55" s="38" t="n"/>
      <c r="BE55" s="38" t="n"/>
      <c r="BF55" s="38" t="n"/>
      <c r="BG55" s="38" t="n"/>
      <c r="BH55" s="38" t="n"/>
      <c r="BI55" s="38" t="n"/>
      <c r="BJ55" s="38" t="n"/>
      <c r="BK55" s="38" t="n"/>
      <c r="BL55" s="38" t="n"/>
      <c r="BM55" s="38" t="n"/>
      <c r="BN55" s="38" t="n"/>
      <c r="BO55" s="38" t="n"/>
      <c r="BP55" s="38" t="n"/>
      <c r="BQ55" s="38" t="n"/>
      <c r="BR55" s="38" t="n"/>
      <c r="BS55" s="38" t="n"/>
      <c r="BT55" s="38" t="n"/>
      <c r="BU55" s="38" t="n"/>
      <c r="BV55" s="38" t="n"/>
      <c r="BW55" s="38" t="n"/>
      <c r="BX55" s="38" t="n"/>
      <c r="BY55" s="38" t="n"/>
      <c r="BZ55" s="38" t="n"/>
      <c r="CA55" s="38" t="n"/>
      <c r="CB55" s="38" t="n"/>
      <c r="CC55" s="38" t="n"/>
      <c r="CD55" s="38" t="n"/>
      <c r="CE55" s="38" t="n"/>
      <c r="CF55" s="38" t="n"/>
      <c r="CG55" s="38" t="n"/>
      <c r="CH55" s="38" t="n"/>
      <c r="CI55" s="38" t="n"/>
      <c r="CJ55" s="38" t="n"/>
      <c r="CK55" s="38" t="n"/>
      <c r="CL55" s="38" t="n"/>
      <c r="CM55" s="38" t="n"/>
      <c r="CN55" s="38" t="n"/>
      <c r="CO55" s="38" t="n"/>
      <c r="CP55" s="38" t="n"/>
      <c r="CQ55" s="38" t="n"/>
      <c r="CR55" s="38" t="n"/>
      <c r="CS55" s="38" t="n"/>
      <c r="CT55" s="38" t="n"/>
      <c r="CU55" s="38" t="n"/>
      <c r="CV55" s="38" t="n"/>
      <c r="CW55" s="38" t="n"/>
      <c r="CX55" s="38" t="n"/>
      <c r="CY55" s="38" t="n"/>
      <c r="CZ55" s="38" t="n"/>
      <c r="DA55" s="38" t="n"/>
    </row>
    <row r="56">
      <c r="A56" s="38" t="inlineStr">
        <is>
          <t>Все</t>
        </is>
      </c>
      <c r="B56" s="38" t="inlineStr">
        <is>
          <t>Все</t>
        </is>
      </c>
      <c r="C56" s="38" t="inlineStr">
        <is>
          <t>Блоггерская платформа</t>
        </is>
      </c>
      <c r="D56" s="38" t="inlineStr">
        <is>
          <t>охват</t>
        </is>
      </c>
      <c r="E56" s="38" t="n">
        <v/>
      </c>
      <c r="F56" s="38" t="n">
        <v/>
      </c>
      <c r="G56" s="38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56" s="38" t="n">
        <v/>
      </c>
      <c r="I56" s="38" t="n">
        <v/>
      </c>
      <c r="J56" s="38" t="inlineStr">
        <is>
          <t>\\DOCS\Public\_Подрядчики (прайсы, презентации, ТТ)\Яндекс.Дзен</t>
        </is>
      </c>
      <c r="K56" s="38" t="inlineStr">
        <is>
          <t>Egor &lt;e.kham@yandex-team.ru&gt;</t>
        </is>
      </c>
      <c r="L56" s="38" t="n">
        <v/>
      </c>
      <c r="M56" s="38" t="inlineStr">
        <is>
          <t>75т.р</t>
        </is>
      </c>
      <c r="N56" s="38" t="inlineStr">
        <is>
          <t>ДА!</t>
        </is>
      </c>
      <c r="O56" s="38" t="n">
        <v/>
      </c>
      <c r="P56" s="38" t="n">
        <v/>
      </c>
      <c r="Q56" s="38" t="n">
        <v>44</v>
      </c>
      <c r="R56" s="38">
        <f>S56</f>
        <v/>
      </c>
      <c r="S56" s="38" t="inlineStr">
        <is>
          <t>Яндекс Дзен</t>
        </is>
      </c>
      <c r="T56" s="38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56" s="38" t="inlineStr">
        <is>
          <t>Видео</t>
        </is>
      </c>
      <c r="V56" s="38" t="inlineStr">
        <is>
          <t>бриф 7ю1</t>
        </is>
      </c>
      <c r="W56" s="38" t="inlineStr">
        <is>
          <t>Динамика</t>
        </is>
      </c>
      <c r="X56" s="38" t="inlineStr">
        <is>
          <t>1000 показов</t>
        </is>
      </c>
      <c r="Y56" s="38">
        <f>COUNT(BF56:CK56)</f>
        <v/>
      </c>
      <c r="Z56" s="38" t="inlineStr">
        <is>
          <t>месяц</t>
        </is>
      </c>
      <c r="AA56" s="38">
        <f>AB56/Y56</f>
        <v/>
      </c>
      <c r="AB56" s="38" t="n">
        <v>100000</v>
      </c>
      <c r="AC56" s="39" t="n">
        <v>1</v>
      </c>
      <c r="AD56" s="38" t="n">
        <v>1</v>
      </c>
      <c r="AE56" s="38" t="inlineStr">
        <is>
          <t>1-3</t>
        </is>
      </c>
      <c r="AF56" s="38">
        <f>IF(OR(X56="1000 показов",X56="клики",X56="engagement",X56="вовлечение",X56="просмотры"),IF(X56="клики",AG56*1000/AI56,IF(OR(X56="engagement",X56="просмотры",X56="вовлечение"),AG56*1000/AI56,AC56*AD56*(1-AE56))),IF(ISERR(AC56*AD56/AI56*1000*(1-AE56)),0,AC56*AD56*AB56*(1-AE56)/AI56*1000))</f>
        <v/>
      </c>
      <c r="AG56" s="39">
        <f>IF(X56="клики",AC56*AD56*(1-AE56)*AO56,IF(OR(X56="просмотры",X56="engagement",X56="вовлечение"),AB56*AC56*AD56*(1-AE56),IF(OR(X56="пакет",X56="неделя",X56="день",X56="месяц",X56="единица",X56="единиц"),AC56*AD56*(1-AE56)*AB56,AB56*AF56)))</f>
        <v/>
      </c>
      <c r="AH56" s="39">
        <f>AG56*1.2</f>
        <v/>
      </c>
      <c r="AI56" s="38">
        <f>AM56/AL56</f>
        <v/>
      </c>
      <c r="AJ56" s="38" t="n">
        <v/>
      </c>
      <c r="AK56" s="38">
        <f>AI56/AJ56</f>
        <v/>
      </c>
      <c r="AL56" s="38" t="inlineStr">
        <is>
          <t>ОТЧЕТ VTR</t>
        </is>
      </c>
      <c r="AM56" s="38">
        <f>AB56</f>
        <v/>
      </c>
      <c r="AN56" s="38" t="inlineStr">
        <is>
          <t>CTR</t>
        </is>
      </c>
      <c r="AO56" s="38">
        <f>AI56*AN56</f>
        <v/>
      </c>
      <c r="AP56" s="39">
        <f>AG56/AI56*1000</f>
        <v/>
      </c>
      <c r="AQ56" s="39">
        <f>AG56/AK56*1000</f>
        <v/>
      </c>
      <c r="AR56" s="39">
        <f>AG56/AM56</f>
        <v/>
      </c>
      <c r="AS56" s="39">
        <f>AG56/AO56</f>
        <v/>
      </c>
      <c r="AT56" s="38" t="inlineStr">
        <is>
          <t>отчеты кол лид</t>
        </is>
      </c>
      <c r="AU56" s="39">
        <f>AG56/AT56</f>
        <v/>
      </c>
      <c r="AV56" s="38" t="n"/>
      <c r="AW56" s="38" t="n"/>
      <c r="AX56" s="38" t="n"/>
      <c r="AY56" s="38" t="n"/>
      <c r="AZ56" s="38" t="n"/>
      <c r="BA56" s="38" t="n"/>
      <c r="BB56" s="38" t="n"/>
      <c r="BC56" s="38" t="n"/>
      <c r="BD56" s="38" t="n"/>
      <c r="BE56" s="38" t="n"/>
      <c r="BF56" s="38" t="n"/>
      <c r="BG56" s="38" t="n"/>
      <c r="BH56" s="38" t="n"/>
      <c r="BI56" s="38" t="n"/>
      <c r="BJ56" s="38" t="n"/>
      <c r="BK56" s="38" t="n"/>
      <c r="BL56" s="38" t="n"/>
      <c r="BM56" s="38" t="n"/>
      <c r="BN56" s="38" t="n"/>
      <c r="BO56" s="38" t="n"/>
      <c r="BP56" s="38" t="n"/>
      <c r="BQ56" s="38" t="n"/>
      <c r="BR56" s="38" t="n"/>
      <c r="BS56" s="38" t="n"/>
      <c r="BT56" s="38" t="n"/>
      <c r="BU56" s="38" t="n"/>
      <c r="BV56" s="38" t="n"/>
      <c r="BW56" s="38" t="n"/>
      <c r="BX56" s="38" t="n"/>
      <c r="BY56" s="38" t="n"/>
      <c r="BZ56" s="38" t="n"/>
      <c r="CA56" s="38" t="n"/>
      <c r="CB56" s="38" t="n"/>
      <c r="CC56" s="38" t="n"/>
      <c r="CD56" s="38" t="n"/>
      <c r="CE56" s="38" t="n"/>
      <c r="CF56" s="38" t="n"/>
      <c r="CG56" s="38" t="n"/>
      <c r="CH56" s="38" t="n"/>
      <c r="CI56" s="38" t="n"/>
      <c r="CJ56" s="38" t="n"/>
      <c r="CK56" s="38" t="n"/>
      <c r="CL56" s="38" t="n"/>
      <c r="CM56" s="38" t="n"/>
      <c r="CN56" s="38" t="n"/>
      <c r="CO56" s="38" t="n"/>
      <c r="CP56" s="38" t="n"/>
      <c r="CQ56" s="38" t="n"/>
      <c r="CR56" s="38" t="n"/>
      <c r="CS56" s="38" t="n"/>
      <c r="CT56" s="38" t="n"/>
      <c r="CU56" s="38" t="n"/>
      <c r="CV56" s="38" t="n"/>
      <c r="CW56" s="38" t="n"/>
      <c r="CX56" s="38" t="n"/>
      <c r="CY56" s="38" t="n"/>
      <c r="CZ56" s="38" t="n"/>
      <c r="DA56" s="38" t="n"/>
    </row>
    <row r="57">
      <c r="A57" s="38" t="inlineStr">
        <is>
          <t>Все</t>
        </is>
      </c>
      <c r="B57" s="38" t="inlineStr">
        <is>
          <t>Все</t>
        </is>
      </c>
      <c r="C57" s="38" t="inlineStr">
        <is>
          <t>Блоггерская платформа</t>
        </is>
      </c>
      <c r="D57" s="38" t="inlineStr">
        <is>
          <t>охват</t>
        </is>
      </c>
      <c r="E57" s="38" t="n">
        <v/>
      </c>
      <c r="F57" s="38" t="n">
        <v/>
      </c>
      <c r="G57" s="38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57" s="38" t="n">
        <v/>
      </c>
      <c r="I57" s="38" t="n">
        <v/>
      </c>
      <c r="J57" s="38" t="inlineStr">
        <is>
          <t>\\DOCS\Public\_Подрядчики (прайсы, презентации, ТТ)\Яндекс.Дзен</t>
        </is>
      </c>
      <c r="K57" s="38" t="inlineStr">
        <is>
          <t>Egor &lt;e.kham@yandex-team.ru&gt;</t>
        </is>
      </c>
      <c r="L57" s="38" t="n">
        <v/>
      </c>
      <c r="M57" s="38" t="inlineStr">
        <is>
          <t>75т.р</t>
        </is>
      </c>
      <c r="N57" s="38" t="inlineStr">
        <is>
          <t>ДА!</t>
        </is>
      </c>
      <c r="O57" s="38" t="inlineStr">
        <is>
          <t>при закупке на 200т.р. 3 статьи бонусом</t>
        </is>
      </c>
      <c r="P57" s="38" t="n">
        <v/>
      </c>
      <c r="Q57" s="38" t="n">
        <v>45</v>
      </c>
      <c r="R57" s="38">
        <f>S57</f>
        <v/>
      </c>
      <c r="S57" s="38" t="inlineStr">
        <is>
          <t>Яндекс Дзен</t>
        </is>
      </c>
      <c r="T57" s="38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U57" s="38" t="inlineStr">
        <is>
          <t>Статья</t>
        </is>
      </c>
      <c r="V57" s="38" t="inlineStr">
        <is>
          <t>бриф 7ю1</t>
        </is>
      </c>
      <c r="W57" s="38" t="inlineStr">
        <is>
          <t>Динамика</t>
        </is>
      </c>
      <c r="X57" s="38" t="inlineStr">
        <is>
          <t>1000 показов</t>
        </is>
      </c>
      <c r="Y57" s="38">
        <f>COUNT(BF57:CK57)</f>
        <v/>
      </c>
      <c r="Z57" s="38" t="inlineStr">
        <is>
          <t>месяц</t>
        </is>
      </c>
      <c r="AA57" s="38">
        <f>AB57/Y57</f>
        <v/>
      </c>
      <c r="AB57" s="38" t="n">
        <v>31250</v>
      </c>
      <c r="AC57" s="39" t="n">
        <v>8</v>
      </c>
      <c r="AD57" s="38" t="n">
        <v>1</v>
      </c>
      <c r="AE57" s="38" t="inlineStr">
        <is>
          <t>1-3</t>
        </is>
      </c>
      <c r="AF57" s="38">
        <f>IF(OR(X57="1000 показов",X57="клики",X57="engagement",X57="вовлечение",X57="просмотры"),IF(X57="клики",AG57*1000/AI57,IF(OR(X57="engagement",X57="просмотры",X57="вовлечение"),AG57*1000/AI57,AC57*AD57*(1-AE57))),IF(ISERR(AC57*AD57/AI57*1000*(1-AE57)),0,AC57*AD57*AB57*(1-AE57)/AI57*1000))</f>
        <v/>
      </c>
      <c r="AG57" s="39">
        <f>IF(X57="клики",AC57*AD57*(1-AE57)*AO57,IF(OR(X57="просмотры",X57="engagement",X57="вовлечение"),AB57*AC57*AD57*(1-AE57),IF(OR(X57="пакет",X57="неделя",X57="день",X57="месяц",X57="единица",X57="единиц"),AC57*AD57*(1-AE57)*AB57,AB57*AF57)))</f>
        <v/>
      </c>
      <c r="AH57" s="39">
        <f>AG57*1.2</f>
        <v/>
      </c>
      <c r="AI57" s="38">
        <f>AM57/AL57</f>
        <v/>
      </c>
      <c r="AJ57" s="38" t="n">
        <v/>
      </c>
      <c r="AK57" s="38">
        <f>AI57/AJ57</f>
        <v/>
      </c>
      <c r="AL57" s="38" t="inlineStr">
        <is>
          <t>ОТЧЕТ VTR</t>
        </is>
      </c>
      <c r="AM57" s="38">
        <f>AB57</f>
        <v/>
      </c>
      <c r="AN57" s="38" t="inlineStr">
        <is>
          <t>CTR</t>
        </is>
      </c>
      <c r="AO57" s="38">
        <f>AI57*AN57</f>
        <v/>
      </c>
      <c r="AP57" s="39">
        <f>AG57/AI57*1000</f>
        <v/>
      </c>
      <c r="AQ57" s="39">
        <f>AG57/AK57*1000</f>
        <v/>
      </c>
      <c r="AR57" s="39">
        <f>AG57/AM57</f>
        <v/>
      </c>
      <c r="AS57" s="39">
        <f>AG57/AO57</f>
        <v/>
      </c>
      <c r="AT57" s="38" t="inlineStr">
        <is>
          <t>отчеты кол лид</t>
        </is>
      </c>
      <c r="AU57" s="39">
        <f>AG57/AT57</f>
        <v/>
      </c>
      <c r="AV57" s="38" t="n"/>
      <c r="AW57" s="38" t="n"/>
      <c r="AX57" s="38" t="n"/>
      <c r="AY57" s="38" t="n"/>
      <c r="AZ57" s="38" t="n"/>
      <c r="BA57" s="38" t="n"/>
      <c r="BB57" s="38" t="n"/>
      <c r="BC57" s="38" t="n"/>
      <c r="BD57" s="38" t="n"/>
      <c r="BE57" s="38" t="n"/>
      <c r="BF57" s="38" t="n"/>
      <c r="BG57" s="38" t="n"/>
      <c r="BH57" s="38" t="n"/>
      <c r="BI57" s="38" t="n"/>
      <c r="BJ57" s="38" t="n"/>
      <c r="BK57" s="38" t="n"/>
      <c r="BL57" s="38" t="n"/>
      <c r="BM57" s="38" t="n"/>
      <c r="BN57" s="38" t="n"/>
      <c r="BO57" s="38" t="n"/>
      <c r="BP57" s="38" t="n"/>
      <c r="BQ57" s="38" t="n"/>
      <c r="BR57" s="38" t="n"/>
      <c r="BS57" s="38" t="n"/>
      <c r="BT57" s="38" t="n"/>
      <c r="BU57" s="38" t="n"/>
      <c r="BV57" s="38" t="n"/>
      <c r="BW57" s="38" t="n"/>
      <c r="BX57" s="38" t="n"/>
      <c r="BY57" s="38" t="n"/>
      <c r="BZ57" s="38" t="n"/>
      <c r="CA57" s="38" t="n"/>
      <c r="CB57" s="38" t="n"/>
      <c r="CC57" s="38" t="n"/>
      <c r="CD57" s="38" t="n"/>
      <c r="CE57" s="38" t="n"/>
      <c r="CF57" s="38" t="n"/>
      <c r="CG57" s="38" t="n"/>
      <c r="CH57" s="38" t="n"/>
      <c r="CI57" s="38" t="n"/>
      <c r="CJ57" s="38" t="n"/>
      <c r="CK57" s="38" t="n"/>
      <c r="CL57" s="38" t="n"/>
      <c r="CM57" s="38" t="n"/>
      <c r="CN57" s="38" t="n"/>
      <c r="CO57" s="38" t="n"/>
      <c r="CP57" s="38" t="n"/>
      <c r="CQ57" s="38" t="n"/>
      <c r="CR57" s="38" t="n"/>
      <c r="CS57" s="38" t="n"/>
      <c r="CT57" s="38" t="n"/>
      <c r="CU57" s="38" t="n"/>
      <c r="CV57" s="38" t="n"/>
      <c r="CW57" s="38" t="n"/>
      <c r="CX57" s="38" t="n"/>
      <c r="CY57" s="38" t="n"/>
      <c r="CZ57" s="38" t="n"/>
      <c r="DA57" s="38" t="n"/>
    </row>
    <row r="58">
      <c r="A58" s="38" t="inlineStr">
        <is>
          <t>Все</t>
        </is>
      </c>
      <c r="B58" s="38" t="inlineStr">
        <is>
          <t>Все</t>
        </is>
      </c>
      <c r="C58" s="38" t="inlineStr">
        <is>
          <t>Услуга</t>
        </is>
      </c>
      <c r="D58" s="38" t="inlineStr">
        <is>
          <t>охват</t>
        </is>
      </c>
      <c r="E58" s="38" t="n">
        <v/>
      </c>
      <c r="F58" s="38" t="n">
        <v/>
      </c>
      <c r="G58" s="38" t="n">
        <v/>
      </c>
      <c r="H58" s="38" t="n">
        <v/>
      </c>
      <c r="I58" s="38" t="n">
        <v/>
      </c>
      <c r="J58" s="38" t="n">
        <v/>
      </c>
      <c r="K58" s="38" t="inlineStr">
        <is>
          <t>через ТГ/битрикс
Жуковская Елена
ZhukovskayaEG@sbermarketing.ru
79067970262</t>
        </is>
      </c>
      <c r="L58" s="38" t="n">
        <v/>
      </c>
      <c r="M58" s="38" t="n">
        <v/>
      </c>
      <c r="N58" s="38" t="n">
        <v/>
      </c>
      <c r="O58" s="38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58" s="38" t="n">
        <v/>
      </c>
      <c r="Q58" s="38" t="n">
        <v>46</v>
      </c>
      <c r="R58" s="38">
        <f>S58</f>
        <v/>
      </c>
      <c r="S58" s="38" t="inlineStr">
        <is>
          <t>Репутационный маркетинг</t>
        </is>
      </c>
      <c r="T58" s="38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58" s="38" t="n">
        <v/>
      </c>
      <c r="V58" s="38" t="inlineStr">
        <is>
          <t>бриф 7ю1</t>
        </is>
      </c>
      <c r="W58" s="38" t="n">
        <v/>
      </c>
      <c r="X58" s="38" t="inlineStr">
        <is>
          <t>1000 показов</t>
        </is>
      </c>
      <c r="Y58" s="38">
        <f>COUNT(BF58:CK58)</f>
        <v/>
      </c>
      <c r="Z58" s="38" t="inlineStr">
        <is>
          <t>месяц</t>
        </is>
      </c>
      <c r="AA58" s="38">
        <f>AB58/Y58</f>
        <v/>
      </c>
      <c r="AB58" s="38" t="n">
        <v>3</v>
      </c>
      <c r="AC58" s="39" t="n">
        <v>30000</v>
      </c>
      <c r="AD58" s="38" t="n">
        <v>1</v>
      </c>
      <c r="AE58" s="38" t="inlineStr">
        <is>
          <t>1-3</t>
        </is>
      </c>
      <c r="AF58" s="38">
        <f>IF(OR(X58="1000 показов",X58="клики",X58="engagement",X58="вовлечение",X58="просмотры"),IF(X58="клики",AG58*1000/AI58,IF(OR(X58="engagement",X58="просмотры",X58="вовлечение"),AG58*1000/AI58,AC58*AD58*(1-AE58))),IF(ISERR(AC58*AD58/AI58*1000*(1-AE58)),0,AC58*AD58*AB58*(1-AE58)/AI58*1000))</f>
        <v/>
      </c>
      <c r="AG58" s="39">
        <f>IF(X58="клики",AC58*AD58*(1-AE58)*AO58,IF(OR(X58="просмотры",X58="engagement",X58="вовлечение"),AB58*AC58*AD58*(1-AE58),IF(OR(X58="пакет",X58="неделя",X58="день",X58="месяц",X58="единица",X58="единиц"),AC58*AD58*(1-AE58)*AB58,AB58*AF58)))</f>
        <v/>
      </c>
      <c r="AH58" s="39">
        <f>AG58*1.2</f>
        <v/>
      </c>
      <c r="AI58" s="38">
        <f>AM58/AL58</f>
        <v/>
      </c>
      <c r="AJ58" s="38" t="n">
        <v/>
      </c>
      <c r="AK58" s="38">
        <f>AI58/AJ58</f>
        <v/>
      </c>
      <c r="AL58" s="38" t="inlineStr">
        <is>
          <t>ОТЧЕТ VTR</t>
        </is>
      </c>
      <c r="AM58" s="38">
        <f>AB58</f>
        <v/>
      </c>
      <c r="AN58" s="38" t="inlineStr">
        <is>
          <t>CTR</t>
        </is>
      </c>
      <c r="AO58" s="38">
        <f>AI58*AN58</f>
        <v/>
      </c>
      <c r="AP58" s="39">
        <f>AG58/AI58*1000</f>
        <v/>
      </c>
      <c r="AQ58" s="39">
        <f>AG58/AK58*1000</f>
        <v/>
      </c>
      <c r="AR58" s="39">
        <f>AG58/AM58</f>
        <v/>
      </c>
      <c r="AS58" s="39">
        <f>AG58/AO58</f>
        <v/>
      </c>
      <c r="AT58" s="38" t="inlineStr">
        <is>
          <t>отчеты кол лид</t>
        </is>
      </c>
      <c r="AU58" s="39">
        <f>AG58/AT58</f>
        <v/>
      </c>
      <c r="AV58" s="38" t="n"/>
      <c r="AW58" s="38" t="n"/>
      <c r="AX58" s="38" t="n"/>
      <c r="AY58" s="38" t="n"/>
      <c r="AZ58" s="38" t="n"/>
      <c r="BA58" s="38" t="n"/>
      <c r="BB58" s="38" t="n"/>
      <c r="BC58" s="38" t="n"/>
      <c r="BD58" s="38" t="n"/>
      <c r="BE58" s="38" t="n"/>
      <c r="BF58" s="38" t="n"/>
      <c r="BG58" s="38" t="n"/>
      <c r="BH58" s="38" t="n"/>
      <c r="BI58" s="38" t="n"/>
      <c r="BJ58" s="38" t="n"/>
      <c r="BK58" s="38" t="n"/>
      <c r="BL58" s="38" t="n"/>
      <c r="BM58" s="38" t="n"/>
      <c r="BN58" s="38" t="n"/>
      <c r="BO58" s="38" t="n"/>
      <c r="BP58" s="38" t="n"/>
      <c r="BQ58" s="38" t="n"/>
      <c r="BR58" s="38" t="n"/>
      <c r="BS58" s="38" t="n"/>
      <c r="BT58" s="38" t="n"/>
      <c r="BU58" s="38" t="n"/>
      <c r="BV58" s="38" t="n"/>
      <c r="BW58" s="38" t="n"/>
      <c r="BX58" s="38" t="n"/>
      <c r="BY58" s="38" t="n"/>
      <c r="BZ58" s="38" t="n"/>
      <c r="CA58" s="38" t="n"/>
      <c r="CB58" s="38" t="n"/>
      <c r="CC58" s="38" t="n"/>
      <c r="CD58" s="38" t="n"/>
      <c r="CE58" s="38" t="n"/>
      <c r="CF58" s="38" t="n"/>
      <c r="CG58" s="38" t="n"/>
      <c r="CH58" s="38" t="n"/>
      <c r="CI58" s="38" t="n"/>
      <c r="CJ58" s="38" t="n"/>
      <c r="CK58" s="38" t="n"/>
      <c r="CL58" s="38" t="n"/>
      <c r="CM58" s="38" t="n"/>
      <c r="CN58" s="38" t="n"/>
      <c r="CO58" s="38" t="n"/>
      <c r="CP58" s="38" t="n"/>
      <c r="CQ58" s="38" t="n"/>
      <c r="CR58" s="38" t="n"/>
      <c r="CS58" s="38" t="n"/>
      <c r="CT58" s="38" t="n"/>
      <c r="CU58" s="38" t="n"/>
      <c r="CV58" s="38" t="n"/>
      <c r="CW58" s="38" t="n"/>
      <c r="CX58" s="38" t="n"/>
      <c r="CY58" s="38" t="n"/>
      <c r="CZ58" s="38" t="n"/>
      <c r="DA58" s="38" t="n"/>
    </row>
    <row r="59">
      <c r="A59" s="38" t="inlineStr">
        <is>
          <t>Все</t>
        </is>
      </c>
      <c r="B59" s="38" t="inlineStr">
        <is>
          <t>Все</t>
        </is>
      </c>
      <c r="C59" s="38" t="inlineStr">
        <is>
          <t>Услуга</t>
        </is>
      </c>
      <c r="D59" s="38" t="inlineStr">
        <is>
          <t>охват</t>
        </is>
      </c>
      <c r="E59" s="38" t="n">
        <v/>
      </c>
      <c r="F59" s="38" t="n">
        <v/>
      </c>
      <c r="G59" s="38" t="n">
        <v/>
      </c>
      <c r="H59" s="38" t="n">
        <v/>
      </c>
      <c r="I59" s="38" t="n">
        <v/>
      </c>
      <c r="J59" s="38" t="n">
        <v/>
      </c>
      <c r="K59" s="38" t="inlineStr">
        <is>
          <t>через ТГ/битрикс
Иванов Илья
+79360000066
IvanovIA@sbermarketing.ru</t>
        </is>
      </c>
      <c r="L59" s="38" t="n">
        <v/>
      </c>
      <c r="M59" s="38" t="n">
        <v/>
      </c>
      <c r="N59" s="38" t="n">
        <v/>
      </c>
      <c r="O59" s="38" t="inlineStr">
        <is>
          <t>добавляем отдельно как рекомендация (отдельным файлом)</t>
        </is>
      </c>
      <c r="P59" s="38" t="n">
        <v/>
      </c>
      <c r="Q59" s="38" t="n">
        <v>47</v>
      </c>
      <c r="R59" s="38">
        <f>S59</f>
        <v/>
      </c>
      <c r="S59" s="38" t="inlineStr">
        <is>
          <t>Блоггеры</t>
        </is>
      </c>
      <c r="T59" s="38" t="n">
        <v/>
      </c>
      <c r="U59" s="38" t="n">
        <v/>
      </c>
      <c r="V59" s="38" t="inlineStr">
        <is>
          <t>бриф 7ю1</t>
        </is>
      </c>
      <c r="W59" s="38" t="n">
        <v/>
      </c>
      <c r="X59" s="38" t="inlineStr">
        <is>
          <t>1000 показов</t>
        </is>
      </c>
      <c r="Y59" s="38">
        <f>COUNT(BF59:CK59)</f>
        <v/>
      </c>
      <c r="Z59" s="38" t="inlineStr">
        <is>
          <t>месяц</t>
        </is>
      </c>
      <c r="AA59" s="38">
        <f>AB59/Y59</f>
        <v/>
      </c>
      <c r="AB59" s="38" t="n">
        <v/>
      </c>
      <c r="AC59" s="39" t="n">
        <v/>
      </c>
      <c r="AD59" s="38" t="n">
        <v/>
      </c>
      <c r="AE59" s="38" t="inlineStr">
        <is>
          <t>1-3</t>
        </is>
      </c>
      <c r="AF59" s="38">
        <f>IF(OR(X59="1000 показов",X59="клики",X59="engagement",X59="вовлечение",X59="просмотры"),IF(X59="клики",AG59*1000/AI59,IF(OR(X59="engagement",X59="просмотры",X59="вовлечение"),AG59*1000/AI59,AC59*AD59*(1-AE59))),IF(ISERR(AC59*AD59/AI59*1000*(1-AE59)),0,AC59*AD59*AB59*(1-AE59)/AI59*1000))</f>
        <v/>
      </c>
      <c r="AG59" s="39">
        <f>IF(X59="клики",AC59*AD59*(1-AE59)*AO59,IF(OR(X59="просмотры",X59="engagement",X59="вовлечение"),AB59*AC59*AD59*(1-AE59),IF(OR(X59="пакет",X59="неделя",X59="день",X59="месяц",X59="единица",X59="единиц"),AC59*AD59*(1-AE59)*AB59,AB59*AF59)))</f>
        <v/>
      </c>
      <c r="AH59" s="39">
        <f>AG59*1.2</f>
        <v/>
      </c>
      <c r="AI59" s="38">
        <f>AM59/AL59</f>
        <v/>
      </c>
      <c r="AJ59" s="38" t="n">
        <v/>
      </c>
      <c r="AK59" s="38">
        <f>AI59/AJ59</f>
        <v/>
      </c>
      <c r="AL59" s="38" t="inlineStr">
        <is>
          <t>ОТЧЕТ VTR</t>
        </is>
      </c>
      <c r="AM59" s="38">
        <f>AB59</f>
        <v/>
      </c>
      <c r="AN59" s="38" t="inlineStr">
        <is>
          <t>CTR</t>
        </is>
      </c>
      <c r="AO59" s="38">
        <f>AI59*AN59</f>
        <v/>
      </c>
      <c r="AP59" s="39">
        <f>AG59/AI59*1000</f>
        <v/>
      </c>
      <c r="AQ59" s="39">
        <f>AG59/AK59*1000</f>
        <v/>
      </c>
      <c r="AR59" s="39">
        <f>AG59/AM59</f>
        <v/>
      </c>
      <c r="AS59" s="39">
        <f>AG59/AO59</f>
        <v/>
      </c>
      <c r="AT59" s="38" t="inlineStr">
        <is>
          <t>отчеты кол лид</t>
        </is>
      </c>
      <c r="AU59" s="39">
        <f>AG59/AT59</f>
        <v/>
      </c>
      <c r="AV59" s="38" t="n"/>
      <c r="AW59" s="38" t="n"/>
      <c r="AX59" s="38" t="n"/>
      <c r="AY59" s="38" t="n"/>
      <c r="AZ59" s="38" t="n"/>
      <c r="BA59" s="38" t="n"/>
      <c r="BB59" s="38" t="n"/>
      <c r="BC59" s="38" t="n"/>
      <c r="BD59" s="38" t="n"/>
      <c r="BE59" s="38" t="n"/>
      <c r="BF59" s="38" t="n"/>
      <c r="BG59" s="38" t="n"/>
      <c r="BH59" s="38" t="n"/>
      <c r="BI59" s="38" t="n"/>
      <c r="BJ59" s="38" t="n"/>
      <c r="BK59" s="38" t="n"/>
      <c r="BL59" s="38" t="n"/>
      <c r="BM59" s="38" t="n"/>
      <c r="BN59" s="38" t="n"/>
      <c r="BO59" s="38" t="n"/>
      <c r="BP59" s="38" t="n"/>
      <c r="BQ59" s="38" t="n"/>
      <c r="BR59" s="38" t="n"/>
      <c r="BS59" s="38" t="n"/>
      <c r="BT59" s="38" t="n"/>
      <c r="BU59" s="38" t="n"/>
      <c r="BV59" s="38" t="n"/>
      <c r="BW59" s="38" t="n"/>
      <c r="BX59" s="38" t="n"/>
      <c r="BY59" s="38" t="n"/>
      <c r="BZ59" s="38" t="n"/>
      <c r="CA59" s="38" t="n"/>
      <c r="CB59" s="38" t="n"/>
      <c r="CC59" s="38" t="n"/>
      <c r="CD59" s="38" t="n"/>
      <c r="CE59" s="38" t="n"/>
      <c r="CF59" s="38" t="n"/>
      <c r="CG59" s="38" t="n"/>
      <c r="CH59" s="38" t="n"/>
      <c r="CI59" s="38" t="n"/>
      <c r="CJ59" s="38" t="n"/>
      <c r="CK59" s="38" t="n"/>
      <c r="CL59" s="38" t="n"/>
      <c r="CM59" s="38" t="n"/>
      <c r="CN59" s="38" t="n"/>
      <c r="CO59" s="38" t="n"/>
      <c r="CP59" s="38" t="n"/>
      <c r="CQ59" s="38" t="n"/>
      <c r="CR59" s="38" t="n"/>
      <c r="CS59" s="38" t="n"/>
      <c r="CT59" s="38" t="n"/>
      <c r="CU59" s="38" t="n"/>
      <c r="CV59" s="38" t="n"/>
      <c r="CW59" s="38" t="n"/>
      <c r="CX59" s="38" t="n"/>
      <c r="CY59" s="38" t="n"/>
      <c r="CZ59" s="38" t="n"/>
      <c r="DA59" s="38" t="n"/>
    </row>
    <row r="60">
      <c r="A60" s="38" t="inlineStr">
        <is>
          <t>Все</t>
        </is>
      </c>
      <c r="B60" s="38" t="inlineStr">
        <is>
          <t>Все</t>
        </is>
      </c>
      <c r="C60" s="38" t="inlineStr">
        <is>
          <t>PROGRAMMATIC</t>
        </is>
      </c>
      <c r="D60" s="38" t="inlineStr">
        <is>
          <t>охват</t>
        </is>
      </c>
      <c r="E60" s="38" t="inlineStr">
        <is>
          <t>\\DOCS\Public\_Подрядчики (прайсы, презентации, ТТ)\OTM (programmatic)</t>
        </is>
      </c>
      <c r="F60" s="38" t="n">
        <v/>
      </c>
      <c r="G60" s="38" t="n">
        <v/>
      </c>
      <c r="H60" s="38" t="n">
        <v/>
      </c>
      <c r="I60" s="38" t="inlineStr">
        <is>
          <t>входит в soloway</t>
        </is>
      </c>
      <c r="J60" s="38" t="inlineStr">
        <is>
          <t>\\DOCS\Public\_Подрядчики (прайсы, презентации, ТТ)\OTM (programmatic)</t>
        </is>
      </c>
      <c r="K60" s="38" t="inlineStr">
        <is>
          <t>Olga Shataeva &lt;os@otm-r.com&gt;</t>
        </is>
      </c>
      <c r="L60" s="38" t="inlineStr">
        <is>
          <t>BL - 50 000 р без НДС</t>
        </is>
      </c>
      <c r="M60" s="38" t="n">
        <v/>
      </c>
      <c r="N60" s="38" t="n">
        <v/>
      </c>
      <c r="O60" s="38" t="n">
        <v/>
      </c>
      <c r="P60" s="38" t="n">
        <v/>
      </c>
      <c r="Q60" s="38" t="n">
        <v>48</v>
      </c>
      <c r="R60" s="38">
        <f>S60</f>
        <v/>
      </c>
      <c r="S60" s="38" t="inlineStr">
        <is>
          <t>ОТМ Network</t>
        </is>
      </c>
      <c r="T60" s="38" t="inlineStr">
        <is>
          <t>ЦА - МЖ 35-50 В+, есть дети
Гео - РФ
Таргетинг по аудиторным сегментам (см. Вкладку "Сегменты OTM")</t>
        </is>
      </c>
      <c r="U60" s="38" t="inlineStr">
        <is>
          <t>Video all-roll 
(15 секунд)</t>
        </is>
      </c>
      <c r="V60" s="38" t="inlineStr">
        <is>
          <t>бриф 7ю1</t>
        </is>
      </c>
      <c r="W60" s="38" t="inlineStr">
        <is>
          <t>Динамика</t>
        </is>
      </c>
      <c r="X60" s="38" t="inlineStr">
        <is>
          <t>1000 показов</t>
        </is>
      </c>
      <c r="Y60" s="38">
        <f>COUNT(BF60:CK60)</f>
        <v/>
      </c>
      <c r="Z60" s="38" t="inlineStr">
        <is>
          <t>месяц</t>
        </is>
      </c>
      <c r="AA60" s="38">
        <f>AB60/Y60</f>
        <v/>
      </c>
      <c r="AB60" s="38" t="n">
        <v>1429</v>
      </c>
      <c r="AC60" s="39" t="n">
        <v>350</v>
      </c>
      <c r="AD60" s="38" t="n">
        <v>1</v>
      </c>
      <c r="AE60" s="38" t="inlineStr">
        <is>
          <t>1-3</t>
        </is>
      </c>
      <c r="AF60" s="38">
        <f>IF(OR(X60="1000 показов",X60="клики",X60="engagement",X60="вовлечение",X60="просмотры"),IF(X60="клики",AG60*1000/AI60,IF(OR(X60="engagement",X60="просмотры",X60="вовлечение"),AG60*1000/AI60,AC60*AD60*(1-AE60))),IF(ISERR(AC60*AD60/AI60*1000*(1-AE60)),0,AC60*AD60*AB60*(1-AE60)/AI60*1000))</f>
        <v/>
      </c>
      <c r="AG60" s="39">
        <f>IF(X60="клики",AC60*AD60*(1-AE60)*AO60,IF(OR(X60="просмотры",X60="engagement",X60="вовлечение"),AB60*AC60*AD60*(1-AE60),IF(OR(X60="пакет",X60="неделя",X60="день",X60="месяц",X60="единица",X60="единиц"),AC60*AD60*(1-AE60)*AB60,AB60*AF60)))</f>
        <v/>
      </c>
      <c r="AH60" s="39">
        <f>AG60*1.2</f>
        <v/>
      </c>
      <c r="AI60" s="38">
        <f>AM60/AL60</f>
        <v/>
      </c>
      <c r="AJ60" s="38" t="n">
        <v>3</v>
      </c>
      <c r="AK60" s="38">
        <f>AI60/AJ60</f>
        <v/>
      </c>
      <c r="AL60" s="38" t="inlineStr">
        <is>
          <t>ОТЧЕТ VTR</t>
        </is>
      </c>
      <c r="AM60" s="38">
        <f>AB60</f>
        <v/>
      </c>
      <c r="AN60" s="38" t="inlineStr">
        <is>
          <t>CTR</t>
        </is>
      </c>
      <c r="AO60" s="38">
        <f>AI60*AN60</f>
        <v/>
      </c>
      <c r="AP60" s="39">
        <f>AG60/AI60*1000</f>
        <v/>
      </c>
      <c r="AQ60" s="39">
        <f>AG60/AK60*1000</f>
        <v/>
      </c>
      <c r="AR60" s="39">
        <f>AG60/AM60</f>
        <v/>
      </c>
      <c r="AS60" s="39">
        <f>AG60/AO60</f>
        <v/>
      </c>
      <c r="AT60" s="38" t="inlineStr">
        <is>
          <t>отчеты кол лид</t>
        </is>
      </c>
      <c r="AU60" s="39">
        <f>AG60/AT60</f>
        <v/>
      </c>
      <c r="AV60" s="38" t="n"/>
      <c r="AW60" s="38" t="n"/>
      <c r="AX60" s="38" t="n"/>
      <c r="AY60" s="38" t="n"/>
      <c r="AZ60" s="38" t="n"/>
      <c r="BA60" s="38" t="n"/>
      <c r="BB60" s="38" t="n"/>
      <c r="BC60" s="38" t="n"/>
      <c r="BD60" s="38" t="n"/>
      <c r="BE60" s="38" t="n"/>
      <c r="BF60" s="38" t="n"/>
      <c r="BG60" s="38" t="n"/>
      <c r="BH60" s="38" t="n"/>
      <c r="BI60" s="38" t="n"/>
      <c r="BJ60" s="38" t="n"/>
      <c r="BK60" s="38" t="n"/>
      <c r="BL60" s="38" t="n"/>
      <c r="BM60" s="38" t="n"/>
      <c r="BN60" s="38" t="n"/>
      <c r="BO60" s="38" t="n"/>
      <c r="BP60" s="38" t="n"/>
      <c r="BQ60" s="38" t="n"/>
      <c r="BR60" s="38" t="n"/>
      <c r="BS60" s="38" t="n"/>
      <c r="BT60" s="38" t="n"/>
      <c r="BU60" s="38" t="n"/>
      <c r="BV60" s="38" t="n"/>
      <c r="BW60" s="38" t="n"/>
      <c r="BX60" s="38" t="n"/>
      <c r="BY60" s="38" t="n"/>
      <c r="BZ60" s="38" t="n"/>
      <c r="CA60" s="38" t="n"/>
      <c r="CB60" s="38" t="n"/>
      <c r="CC60" s="38" t="n"/>
      <c r="CD60" s="38" t="n"/>
      <c r="CE60" s="38" t="n"/>
      <c r="CF60" s="38" t="n"/>
      <c r="CG60" s="38" t="n"/>
      <c r="CH60" s="38" t="n"/>
      <c r="CI60" s="38" t="n"/>
      <c r="CJ60" s="38" t="n"/>
      <c r="CK60" s="38" t="n"/>
      <c r="CL60" s="38" t="n"/>
      <c r="CM60" s="38" t="n"/>
      <c r="CN60" s="38" t="n"/>
      <c r="CO60" s="38" t="n"/>
      <c r="CP60" s="38" t="n"/>
      <c r="CQ60" s="38" t="n"/>
      <c r="CR60" s="38" t="n"/>
      <c r="CS60" s="38" t="n"/>
      <c r="CT60" s="38" t="n"/>
      <c r="CU60" s="38" t="n"/>
      <c r="CV60" s="38" t="n"/>
      <c r="CW60" s="38" t="n"/>
      <c r="CX60" s="38" t="n"/>
      <c r="CY60" s="38" t="n"/>
      <c r="CZ60" s="38" t="n"/>
      <c r="DA60" s="38" t="n"/>
    </row>
    <row r="61">
      <c r="A61" s="38" t="inlineStr">
        <is>
          <t>Все</t>
        </is>
      </c>
      <c r="B61" s="38" t="inlineStr">
        <is>
          <t>Все</t>
        </is>
      </c>
      <c r="C61" s="38" t="inlineStr">
        <is>
          <t>Сеть</t>
        </is>
      </c>
      <c r="D61" s="38" t="inlineStr">
        <is>
          <t>охват</t>
        </is>
      </c>
      <c r="E61" s="38" t="inlineStr">
        <is>
          <t>\\DOCS\Public\_Подрядчики (прайсы, презентации, ТТ)\NativeRoll</t>
        </is>
      </c>
      <c r="F61" s="38" t="inlineStr">
        <is>
          <t>да</t>
        </is>
      </c>
      <c r="G61" s="38" t="n">
        <v/>
      </c>
      <c r="H61" s="38" t="n">
        <v/>
      </c>
      <c r="I61" s="38" t="n">
        <v/>
      </c>
      <c r="J61" s="38" t="inlineStr">
        <is>
          <t>\\DOCS\Public\_Подрядчики (прайсы, презентации, ТТ)\NativeRoll</t>
        </is>
      </c>
      <c r="K61" s="38" t="inlineStr">
        <is>
          <t>Sabina Ternovykh &lt;sabina@nativeroll.tv&gt;
Алексей Серьянов &lt;alex@nativeroll.tv&gt;</t>
        </is>
      </c>
      <c r="L61" s="38" t="n">
        <v/>
      </c>
      <c r="M61" s="38" t="inlineStr">
        <is>
          <t>Минимальный бюджет закупки - 300 000 руб до НДС</t>
        </is>
      </c>
      <c r="N61" s="38" t="inlineStr">
        <is>
          <t>нет</t>
        </is>
      </c>
      <c r="O61" s="38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61" s="38" t="n">
        <v/>
      </c>
      <c r="Q61" s="38" t="n">
        <v>49</v>
      </c>
      <c r="R61" s="38">
        <f>S61</f>
        <v/>
      </c>
      <c r="S61" s="38" t="inlineStr">
        <is>
          <t>Native Roll</t>
        </is>
      </c>
      <c r="T61" s="38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61" s="38" t="inlineStr">
        <is>
          <t>Rewarded Video
Видео с вознаграждением
10 секунд</t>
        </is>
      </c>
      <c r="V61" s="38" t="inlineStr">
        <is>
          <t>бриф 7ю1</t>
        </is>
      </c>
      <c r="W61" s="38" t="inlineStr">
        <is>
          <t>Динамика</t>
        </is>
      </c>
      <c r="X61" s="38" t="inlineStr">
        <is>
          <t>1000 показов</t>
        </is>
      </c>
      <c r="Y61" s="38">
        <f>COUNT(BF61:CK61)</f>
        <v/>
      </c>
      <c r="Z61" s="38" t="inlineStr">
        <is>
          <t>месяц</t>
        </is>
      </c>
      <c r="AA61" s="38">
        <f>AB61/Y61</f>
        <v/>
      </c>
      <c r="AB61" s="38" t="n">
        <v>153846</v>
      </c>
      <c r="AC61" s="39" t="n">
        <v>0.5</v>
      </c>
      <c r="AD61" s="38" t="n">
        <v>1.3</v>
      </c>
      <c r="AE61" s="38" t="inlineStr">
        <is>
          <t>1-3</t>
        </is>
      </c>
      <c r="AF61" s="38">
        <f>IF(OR(X61="1000 показов",X61="клики",X61="engagement",X61="вовлечение",X61="просмотры"),IF(X61="клики",AG61*1000/AI61,IF(OR(X61="engagement",X61="просмотры",X61="вовлечение"),AG61*1000/AI61,AC61*AD61*(1-AE61))),IF(ISERR(AC61*AD61/AI61*1000*(1-AE61)),0,AC61*AD61*AB61*(1-AE61)/AI61*1000))</f>
        <v/>
      </c>
      <c r="AG61" s="39">
        <f>IF(X61="клики",AC61*AD61*(1-AE61)*AO61,IF(OR(X61="просмотры",X61="engagement",X61="вовлечение"),AB61*AC61*AD61*(1-AE61),IF(OR(X61="пакет",X61="неделя",X61="день",X61="месяц",X61="единица",X61="единиц"),AC61*AD61*(1-AE61)*AB61,AB61*AF61)))</f>
        <v/>
      </c>
      <c r="AH61" s="39">
        <f>AG61*1.2</f>
        <v/>
      </c>
      <c r="AI61" s="38">
        <f>AM61/AL61</f>
        <v/>
      </c>
      <c r="AJ61" s="38" t="n">
        <v>1.3</v>
      </c>
      <c r="AK61" s="38">
        <f>AI61/AJ61</f>
        <v/>
      </c>
      <c r="AL61" s="38" t="inlineStr">
        <is>
          <t>ОТЧЕТ VTR</t>
        </is>
      </c>
      <c r="AM61" s="38">
        <f>AB61</f>
        <v/>
      </c>
      <c r="AN61" s="38" t="inlineStr">
        <is>
          <t>CTR</t>
        </is>
      </c>
      <c r="AO61" s="38">
        <f>AI61*AN61</f>
        <v/>
      </c>
      <c r="AP61" s="39">
        <f>AG61/AI61*1000</f>
        <v/>
      </c>
      <c r="AQ61" s="39">
        <f>AG61/AK61*1000</f>
        <v/>
      </c>
      <c r="AR61" s="39">
        <f>AG61/AM61</f>
        <v/>
      </c>
      <c r="AS61" s="39">
        <f>AG61/AO61</f>
        <v/>
      </c>
      <c r="AT61" s="38" t="inlineStr">
        <is>
          <t>отчеты кол лид</t>
        </is>
      </c>
      <c r="AU61" s="39">
        <f>AG61/AT61</f>
        <v/>
      </c>
      <c r="AV61" s="38" t="n"/>
      <c r="AW61" s="38" t="n"/>
      <c r="AX61" s="38" t="n"/>
      <c r="AY61" s="38" t="n"/>
      <c r="AZ61" s="38" t="n"/>
      <c r="BA61" s="38" t="n"/>
      <c r="BB61" s="38" t="n"/>
      <c r="BC61" s="38" t="n"/>
      <c r="BD61" s="38" t="n"/>
      <c r="BE61" s="38" t="n"/>
      <c r="BF61" s="38" t="n"/>
      <c r="BG61" s="38" t="n"/>
      <c r="BH61" s="38" t="n"/>
      <c r="BI61" s="38" t="n"/>
      <c r="BJ61" s="38" t="n"/>
      <c r="BK61" s="38" t="n"/>
      <c r="BL61" s="38" t="n"/>
      <c r="BM61" s="38" t="n"/>
      <c r="BN61" s="38" t="n"/>
      <c r="BO61" s="38" t="n"/>
      <c r="BP61" s="38" t="n"/>
      <c r="BQ61" s="38" t="n"/>
      <c r="BR61" s="38" t="n"/>
      <c r="BS61" s="38" t="n"/>
      <c r="BT61" s="38" t="n"/>
      <c r="BU61" s="38" t="n"/>
      <c r="BV61" s="38" t="n"/>
      <c r="BW61" s="38" t="n"/>
      <c r="BX61" s="38" t="n"/>
      <c r="BY61" s="38" t="n"/>
      <c r="BZ61" s="38" t="n"/>
      <c r="CA61" s="38" t="n"/>
      <c r="CB61" s="38" t="n"/>
      <c r="CC61" s="38" t="n"/>
      <c r="CD61" s="38" t="n"/>
      <c r="CE61" s="38" t="n"/>
      <c r="CF61" s="38" t="n"/>
      <c r="CG61" s="38" t="n"/>
      <c r="CH61" s="38" t="n"/>
      <c r="CI61" s="38" t="n"/>
      <c r="CJ61" s="38" t="n"/>
      <c r="CK61" s="38" t="n"/>
      <c r="CL61" s="38" t="n"/>
      <c r="CM61" s="38" t="n"/>
      <c r="CN61" s="38" t="n"/>
      <c r="CO61" s="38" t="n"/>
      <c r="CP61" s="38" t="n"/>
      <c r="CQ61" s="38" t="n"/>
      <c r="CR61" s="38" t="n"/>
      <c r="CS61" s="38" t="n"/>
      <c r="CT61" s="38" t="n"/>
      <c r="CU61" s="38" t="n"/>
      <c r="CV61" s="38" t="n"/>
      <c r="CW61" s="38" t="n"/>
      <c r="CX61" s="38" t="n"/>
      <c r="CY61" s="38" t="n"/>
      <c r="CZ61" s="38" t="n"/>
      <c r="DA61" s="38" t="n"/>
    </row>
    <row r="62">
      <c r="A62" s="38" t="inlineStr">
        <is>
          <t>Все</t>
        </is>
      </c>
      <c r="B62" s="38" t="inlineStr">
        <is>
          <t>Все</t>
        </is>
      </c>
      <c r="C62" s="38" t="inlineStr">
        <is>
          <t>wi-fi</t>
        </is>
      </c>
      <c r="D62" s="38" t="inlineStr">
        <is>
          <t>охват</t>
        </is>
      </c>
      <c r="E62" s="38" t="inlineStr">
        <is>
          <t>\\DOCS\Public\_Подрядчики (прайсы, презентации, ТТ)\ИМХО</t>
        </is>
      </c>
      <c r="F62" s="38" t="inlineStr">
        <is>
          <t>надо протестировать, однозначно коллеги не могут ответить</t>
        </is>
      </c>
      <c r="G62" s="38" t="n">
        <v/>
      </c>
      <c r="H62" s="38" t="inlineStr">
        <is>
          <t>возвратная СК 25%</t>
        </is>
      </c>
      <c r="I62" s="38" t="n">
        <v/>
      </c>
      <c r="J62" s="38" t="inlineStr">
        <is>
          <t>\\DOCS\Public\_Подрядчики (прайсы, презентации, ТТ)\Квант</t>
        </is>
      </c>
      <c r="K62" s="38" t="inlineStr">
        <is>
          <t>Smolenkova Ekaterina &lt;e.smolenkova@qvant.ru&gt;
Stepanova Mariya &lt;m.stepanova@qvant.ru&gt;</t>
        </is>
      </c>
      <c r="L62" s="38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62" s="38" t="inlineStr">
        <is>
          <t xml:space="preserve">200000р. до ндс после скидок </t>
        </is>
      </c>
      <c r="N62" s="38" t="inlineStr">
        <is>
          <t>да</t>
        </is>
      </c>
      <c r="O62" s="38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62" s="38" t="inlineStr">
        <is>
          <t>Закупка только напрямую (без ИМХО)</t>
        </is>
      </c>
      <c r="Q62" s="38" t="n">
        <v>50</v>
      </c>
      <c r="R62" s="38">
        <f>S62</f>
        <v/>
      </c>
      <c r="S62" s="38" t="inlineStr">
        <is>
          <t>Максима Телеком ( Qvant)
wi-fi.ru</t>
        </is>
      </c>
      <c r="T62" s="38" t="inlineStr">
        <is>
          <t xml:space="preserve">ГЕО РФ, АLL до 24 лет (школьники, студенты) </t>
        </is>
      </c>
      <c r="U62" s="38" t="inlineStr">
        <is>
          <t>Графический баннер</t>
        </is>
      </c>
      <c r="V62" s="38" t="inlineStr">
        <is>
          <t>бриф 7ю1</t>
        </is>
      </c>
      <c r="W62" s="38" t="inlineStr">
        <is>
          <t>Динамика</t>
        </is>
      </c>
      <c r="X62" s="38" t="inlineStr">
        <is>
          <t>1000 показов</t>
        </is>
      </c>
      <c r="Y62" s="38">
        <f>COUNT(BF62:CK62)</f>
        <v/>
      </c>
      <c r="Z62" s="38" t="inlineStr">
        <is>
          <t>месяц</t>
        </is>
      </c>
      <c r="AA62" s="38">
        <f>AB62/Y62</f>
        <v/>
      </c>
      <c r="AB62" s="38" t="n">
        <v>1200</v>
      </c>
      <c r="AC62" s="39" t="n">
        <v>250</v>
      </c>
      <c r="AD62" s="38" t="n">
        <v>1.3</v>
      </c>
      <c r="AE62" s="38" t="inlineStr">
        <is>
          <t>1-3</t>
        </is>
      </c>
      <c r="AF62" s="38">
        <f>IF(OR(X62="1000 показов",X62="клики",X62="engagement",X62="вовлечение",X62="просмотры"),IF(X62="клики",AG62*1000/AI62,IF(OR(X62="engagement",X62="просмотры",X62="вовлечение"),AG62*1000/AI62,AC62*AD62*(1-AE62))),IF(ISERR(AC62*AD62/AI62*1000*(1-AE62)),0,AC62*AD62*AB62*(1-AE62)/AI62*1000))</f>
        <v/>
      </c>
      <c r="AG62" s="39">
        <f>IF(X62="клики",AC62*AD62*(1-AE62)*AO62,IF(OR(X62="просмотры",X62="engagement",X62="вовлечение"),AB62*AC62*AD62*(1-AE62),IF(OR(X62="пакет",X62="неделя",X62="день",X62="месяц",X62="единица",X62="единиц"),AC62*AD62*(1-AE62)*AB62,AB62*AF62)))</f>
        <v/>
      </c>
      <c r="AH62" s="39">
        <f>AG62*1.2</f>
        <v/>
      </c>
      <c r="AI62" s="38">
        <f>AM62/AL62</f>
        <v/>
      </c>
      <c r="AJ62" s="38" t="n">
        <v>2</v>
      </c>
      <c r="AK62" s="38">
        <f>AI62/AJ62</f>
        <v/>
      </c>
      <c r="AL62" s="38" t="inlineStr">
        <is>
          <t>ОТЧЕТ VTR</t>
        </is>
      </c>
      <c r="AM62" s="38">
        <f>AB62</f>
        <v/>
      </c>
      <c r="AN62" s="38" t="inlineStr">
        <is>
          <t>CTR</t>
        </is>
      </c>
      <c r="AO62" s="38">
        <f>AI62*AN62</f>
        <v/>
      </c>
      <c r="AP62" s="39">
        <f>AG62/AI62*1000</f>
        <v/>
      </c>
      <c r="AQ62" s="39">
        <f>AG62/AK62*1000</f>
        <v/>
      </c>
      <c r="AR62" s="39">
        <f>AG62/AM62</f>
        <v/>
      </c>
      <c r="AS62" s="39">
        <f>AG62/AO62</f>
        <v/>
      </c>
      <c r="AT62" s="38" t="inlineStr">
        <is>
          <t>отчеты кол лид</t>
        </is>
      </c>
      <c r="AU62" s="39">
        <f>AG62/AT62</f>
        <v/>
      </c>
      <c r="AV62" s="38" t="n"/>
      <c r="AW62" s="38" t="n"/>
      <c r="AX62" s="38" t="n"/>
      <c r="AY62" s="38" t="n"/>
      <c r="AZ62" s="38" t="n"/>
      <c r="BA62" s="38" t="n"/>
      <c r="BB62" s="38" t="n"/>
      <c r="BC62" s="38" t="n"/>
      <c r="BD62" s="38" t="n"/>
      <c r="BE62" s="38" t="n"/>
      <c r="BF62" s="38" t="n"/>
      <c r="BG62" s="38" t="n"/>
      <c r="BH62" s="38" t="n"/>
      <c r="BI62" s="38" t="n"/>
      <c r="BJ62" s="38" t="n"/>
      <c r="BK62" s="38" t="n"/>
      <c r="BL62" s="38" t="n"/>
      <c r="BM62" s="38" t="n"/>
      <c r="BN62" s="38" t="n"/>
      <c r="BO62" s="38" t="n"/>
      <c r="BP62" s="38" t="n"/>
      <c r="BQ62" s="38" t="n"/>
      <c r="BR62" s="38" t="n"/>
      <c r="BS62" s="38" t="n"/>
      <c r="BT62" s="38" t="n"/>
      <c r="BU62" s="38" t="n"/>
      <c r="BV62" s="38" t="n"/>
      <c r="BW62" s="38" t="n"/>
      <c r="BX62" s="38" t="n"/>
      <c r="BY62" s="38" t="n"/>
      <c r="BZ62" s="38" t="n"/>
      <c r="CA62" s="38" t="n"/>
      <c r="CB62" s="38" t="n"/>
      <c r="CC62" s="38" t="n"/>
      <c r="CD62" s="38" t="n"/>
      <c r="CE62" s="38" t="n"/>
      <c r="CF62" s="38" t="n"/>
      <c r="CG62" s="38" t="n"/>
      <c r="CH62" s="38" t="n"/>
      <c r="CI62" s="38" t="n"/>
      <c r="CJ62" s="38" t="n"/>
      <c r="CK62" s="38" t="n"/>
      <c r="CL62" s="38" t="n"/>
      <c r="CM62" s="38" t="n"/>
      <c r="CN62" s="38" t="n"/>
      <c r="CO62" s="38" t="n"/>
      <c r="CP62" s="38" t="n"/>
      <c r="CQ62" s="38" t="n"/>
      <c r="CR62" s="38" t="n"/>
      <c r="CS62" s="38" t="n"/>
      <c r="CT62" s="38" t="n"/>
      <c r="CU62" s="38" t="n"/>
      <c r="CV62" s="38" t="n"/>
      <c r="CW62" s="38" t="n"/>
      <c r="CX62" s="38" t="n"/>
      <c r="CY62" s="38" t="n"/>
      <c r="CZ62" s="38" t="n"/>
      <c r="DA62" s="38" t="n"/>
    </row>
    <row r="63">
      <c r="A63" s="38" t="inlineStr">
        <is>
          <t>Все</t>
        </is>
      </c>
      <c r="B63" s="38" t="inlineStr">
        <is>
          <t>Все</t>
        </is>
      </c>
      <c r="C63" s="38" t="inlineStr">
        <is>
          <t>Сеть</t>
        </is>
      </c>
      <c r="D63" s="38" t="inlineStr">
        <is>
          <t>охват</t>
        </is>
      </c>
      <c r="E63" s="38" t="n">
        <v/>
      </c>
      <c r="F63" s="38" t="n">
        <v/>
      </c>
      <c r="G63" s="38" t="n">
        <v/>
      </c>
      <c r="H63" s="38" t="n">
        <v/>
      </c>
      <c r="I63" s="38" t="n">
        <v/>
      </c>
      <c r="J63" s="38" t="inlineStr">
        <is>
          <t>\\DOCS\Public\_Подрядчики (прайсы, презентации, ТТ)\ИМХО</t>
        </is>
      </c>
      <c r="K63" s="38" t="inlineStr">
        <is>
          <t>Kurganova Ludmila N. &lt;LNKurganova@imho.ru&gt;</t>
        </is>
      </c>
      <c r="L63" s="38" t="n">
        <v/>
      </c>
      <c r="M63" s="38" t="n">
        <v/>
      </c>
      <c r="N63" s="38" t="n">
        <v/>
      </c>
      <c r="O63" s="38" t="n">
        <v/>
      </c>
      <c r="P63" s="38" t="inlineStr">
        <is>
          <t>IMHO*</t>
        </is>
      </c>
      <c r="Q63" s="38" t="n">
        <v>51</v>
      </c>
      <c r="R63" s="38">
        <f>S63</f>
        <v/>
      </c>
      <c r="S63" s="38" t="inlineStr">
        <is>
          <t>ВидеоСеть ИМХО</t>
        </is>
      </c>
      <c r="T63" s="38" t="inlineStr">
        <is>
          <t>Динамика, Video Mix, Multi-roll+read-roll, ролик до 20 сек., F=3/сутки</t>
        </is>
      </c>
      <c r="U63" s="38" t="inlineStr">
        <is>
          <t>Видео, 20 сек</t>
        </is>
      </c>
      <c r="V63" s="38" t="inlineStr">
        <is>
          <t>бриф 7ю1</t>
        </is>
      </c>
      <c r="W63" s="38" t="inlineStr">
        <is>
          <t>Динамика</t>
        </is>
      </c>
      <c r="X63" s="38" t="inlineStr">
        <is>
          <t>1000 показов</t>
        </is>
      </c>
      <c r="Y63" s="38">
        <f>COUNT(BF63:CK63)</f>
        <v/>
      </c>
      <c r="Z63" s="38" t="inlineStr">
        <is>
          <t>месяц</t>
        </is>
      </c>
      <c r="AA63" s="38">
        <f>AB63/Y63</f>
        <v/>
      </c>
      <c r="AB63" s="38" t="n">
        <v>1130</v>
      </c>
      <c r="AC63" s="39" t="n">
        <v>750</v>
      </c>
      <c r="AD63" s="38" t="n">
        <v>1</v>
      </c>
      <c r="AE63" s="38" t="inlineStr">
        <is>
          <t>3</t>
        </is>
      </c>
      <c r="AF63" s="38">
        <f>IF(OR(X63="1000 показов",X63="клики",X63="engagement",X63="вовлечение",X63="просмотры"),IF(X63="клики",AG63*1000/AI63,IF(OR(X63="engagement",X63="просмотры",X63="вовлечение"),AG63*1000/AI63,AC63*AD63*(1-AE63))),IF(ISERR(AC63*AD63/AI63*1000*(1-AE63)),0,AC63*AD63*AB63*(1-AE63)/AI63*1000))</f>
        <v/>
      </c>
      <c r="AG63" s="39">
        <f>IF(X63="клики",AC63*AD63*(1-AE63)*AO63,IF(OR(X63="просмотры",X63="engagement",X63="вовлечение"),AB63*AC63*AD63*(1-AE63),IF(OR(X63="пакет",X63="неделя",X63="день",X63="месяц",X63="единица",X63="единиц"),AC63*AD63*(1-AE63)*AB63,AB63*AF63)))</f>
        <v/>
      </c>
      <c r="AH63" s="39">
        <f>AG63*1.2</f>
        <v/>
      </c>
      <c r="AI63" s="38">
        <f>AM63/AL63</f>
        <v/>
      </c>
      <c r="AJ63" s="38" t="n">
        <v>4</v>
      </c>
      <c r="AK63" s="38">
        <f>AI63/AJ63</f>
        <v/>
      </c>
      <c r="AL63" s="38" t="inlineStr">
        <is>
          <t>ОТЧЕТ VTR</t>
        </is>
      </c>
      <c r="AM63" s="38">
        <f>AB63</f>
        <v/>
      </c>
      <c r="AN63" s="38" t="inlineStr">
        <is>
          <t>CTR</t>
        </is>
      </c>
      <c r="AO63" s="38">
        <f>AI63*AN63</f>
        <v/>
      </c>
      <c r="AP63" s="39">
        <f>AG63/AI63*1000</f>
        <v/>
      </c>
      <c r="AQ63" s="39">
        <f>AG63/AK63*1000</f>
        <v/>
      </c>
      <c r="AR63" s="39">
        <f>AG63/AM63</f>
        <v/>
      </c>
      <c r="AS63" s="39">
        <f>AG63/AO63</f>
        <v/>
      </c>
      <c r="AT63" s="38" t="inlineStr">
        <is>
          <t>отчеты кол лид</t>
        </is>
      </c>
      <c r="AU63" s="39">
        <f>AG63/AT63</f>
        <v/>
      </c>
      <c r="AV63" s="38" t="n"/>
      <c r="AW63" s="38" t="n"/>
      <c r="AX63" s="38" t="n"/>
      <c r="AY63" s="38" t="n"/>
      <c r="AZ63" s="38" t="n"/>
      <c r="BA63" s="38" t="n"/>
      <c r="BB63" s="38" t="n"/>
      <c r="BC63" s="38" t="n"/>
      <c r="BD63" s="38" t="n"/>
      <c r="BE63" s="38" t="n"/>
      <c r="BF63" s="38" t="n"/>
      <c r="BG63" s="38" t="n"/>
      <c r="BH63" s="38" t="n"/>
      <c r="BI63" s="38" t="n"/>
      <c r="BJ63" s="38" t="n"/>
      <c r="BK63" s="38" t="n"/>
      <c r="BL63" s="38" t="n"/>
      <c r="BM63" s="38" t="n"/>
      <c r="BN63" s="38" t="n"/>
      <c r="BO63" s="38" t="n"/>
      <c r="BP63" s="38" t="n"/>
      <c r="BQ63" s="38" t="n"/>
      <c r="BR63" s="38" t="n"/>
      <c r="BS63" s="38" t="n"/>
      <c r="BT63" s="38" t="n"/>
      <c r="BU63" s="38" t="n"/>
      <c r="BV63" s="38" t="n"/>
      <c r="BW63" s="38" t="n"/>
      <c r="BX63" s="38" t="n"/>
      <c r="BY63" s="38" t="n"/>
      <c r="BZ63" s="38" t="n"/>
      <c r="CA63" s="38" t="n"/>
      <c r="CB63" s="38" t="n"/>
      <c r="CC63" s="38" t="n"/>
      <c r="CD63" s="38" t="n"/>
      <c r="CE63" s="38" t="n"/>
      <c r="CF63" s="38" t="n"/>
      <c r="CG63" s="38" t="n"/>
      <c r="CH63" s="38" t="n"/>
      <c r="CI63" s="38" t="n"/>
      <c r="CJ63" s="38" t="n"/>
      <c r="CK63" s="38" t="n"/>
      <c r="CL63" s="38" t="n"/>
      <c r="CM63" s="38" t="n"/>
      <c r="CN63" s="38" t="n"/>
      <c r="CO63" s="38" t="n"/>
      <c r="CP63" s="38" t="n"/>
      <c r="CQ63" s="38" t="n"/>
      <c r="CR63" s="38" t="n"/>
      <c r="CS63" s="38" t="n"/>
      <c r="CT63" s="38" t="n"/>
      <c r="CU63" s="38" t="n"/>
      <c r="CV63" s="38" t="n"/>
      <c r="CW63" s="38" t="n"/>
      <c r="CX63" s="38" t="n"/>
      <c r="CY63" s="38" t="n"/>
      <c r="CZ63" s="38" t="n"/>
      <c r="DA63" s="38" t="n"/>
    </row>
    <row r="64">
      <c r="Q64" s="40" t="n"/>
      <c r="R64" s="40" t="n"/>
      <c r="S64" s="40" t="n"/>
      <c r="T64" s="40" t="n"/>
      <c r="U64" s="40" t="n"/>
      <c r="V64" s="40" t="n"/>
      <c r="W64" s="40" t="n"/>
      <c r="X64" s="40" t="n"/>
      <c r="Y64" s="40" t="n"/>
      <c r="Z64" s="40" t="n"/>
      <c r="AA64" s="40" t="n"/>
      <c r="AB64" s="40" t="n"/>
      <c r="AC64" s="41" t="n"/>
      <c r="AD64" s="40" t="n"/>
      <c r="AE64" s="40" t="inlineStr">
        <is>
          <t>Итого:</t>
        </is>
      </c>
      <c r="AF64" s="40">
        <f>SUMIF(AI13:AI63,"&gt;0",AG13:AG63)/AI64*1000</f>
        <v/>
      </c>
      <c r="AG64" s="41">
        <f>SUM(AG13:AG63)</f>
        <v/>
      </c>
      <c r="AH64" s="41">
        <f>SUM(AH13:AH63)</f>
        <v/>
      </c>
      <c r="AI64" s="40">
        <f>SUM(AI13:AI63)</f>
        <v/>
      </c>
      <c r="AJ64" s="40">
        <f>SUMIF(AK13:AK63,"&gt;0",AI13:AI63)/AK64</f>
        <v/>
      </c>
      <c r="AK64" s="40">
        <f>SUM(AK13:AK63)*0.8</f>
        <v/>
      </c>
      <c r="AL64" s="40">
        <f>SUMIF(AI13:AI63,"&gt;0",AM13:AM63)/AI64</f>
        <v/>
      </c>
      <c r="AM64" s="40">
        <f>SUM(AM13:AM63)</f>
        <v/>
      </c>
      <c r="AN64" s="40">
        <f>SUMIF(AI13:AI63,"&gt;0",AO13:AO63)/AI64</f>
        <v/>
      </c>
      <c r="AO64" s="40">
        <f>SUM(AO13:AO63)</f>
        <v/>
      </c>
      <c r="AP64" s="41">
        <f>SUMIF(AI13:AI63,"&gt;0",AG13:AG63)/AI64*1000</f>
        <v/>
      </c>
      <c r="AQ64" s="41">
        <f>SUMIF(AK13:AK63,"&gt;0",AG13:AG63)/AK64*1000</f>
        <v/>
      </c>
      <c r="AR64" s="41">
        <f>SUMIF(AM13:AM63,"&gt;0",AG13:AG63)/AM64</f>
        <v/>
      </c>
      <c r="AS64" s="41">
        <f>SUMIF(AO13:AO63,"&gt;0",AG13:AG63)/AO64</f>
        <v/>
      </c>
      <c r="AT64" s="40">
        <f>SUM(AT13:AM63)</f>
        <v/>
      </c>
      <c r="AU64" s="41">
        <f>SUMIF(AT13:AT63,"&gt;0",AG13:AG63)/AT64</f>
        <v/>
      </c>
      <c r="AV64" s="40">
        <f>SUMIF(AU13:AU63,"&gt;0",AG13:AG63)/AU64</f>
        <v/>
      </c>
    </row>
    <row r="65">
      <c r="AC65" s="42" t="inlineStr">
        <is>
          <t>Сервис DCM</t>
        </is>
      </c>
      <c r="AG65" s="39">
        <f>(AI64*2.5)*1.5/1000</f>
        <v/>
      </c>
    </row>
    <row r="66">
      <c r="AC66" s="42" t="inlineStr">
        <is>
          <t>Итого медиа бюджет</t>
        </is>
      </c>
      <c r="AG66" s="39">
        <f>SUM(AG64:AG65)</f>
        <v/>
      </c>
    </row>
    <row r="67">
      <c r="AC67" s="42" t="inlineStr">
        <is>
          <t>АК</t>
        </is>
      </c>
      <c r="AF67" t="inlineStr">
        <is>
          <t>10%</t>
        </is>
      </c>
      <c r="AG67" s="39">
        <f>AG66*AF67</f>
        <v/>
      </c>
    </row>
    <row r="68">
      <c r="AC68" s="42" t="inlineStr">
        <is>
          <t>НДС</t>
        </is>
      </c>
      <c r="AF68" t="inlineStr">
        <is>
          <t>20%</t>
        </is>
      </c>
      <c r="AG68" s="39">
        <f>((AG66)+AG67)*AF68</f>
        <v/>
      </c>
    </row>
    <row r="69">
      <c r="AC69" s="42" t="inlineStr">
        <is>
          <t>Производство ролика, с НДС</t>
        </is>
      </c>
      <c r="AG69" s="39" t="inlineStr">
        <is>
          <t>0.00р</t>
        </is>
      </c>
    </row>
    <row r="70">
      <c r="AC70" s="42" t="inlineStr">
        <is>
          <t>Итого (с учётом НДС и АК)</t>
        </is>
      </c>
      <c r="AD70" s="43" t="n"/>
      <c r="AE70" s="43" t="n"/>
      <c r="AF70" s="43" t="n"/>
      <c r="AG70" s="39">
        <f>SUM(AG66:AG69)</f>
        <v/>
      </c>
    </row>
  </sheetData>
  <mergeCells count="49">
    <mergeCell ref="CW10:DA10"/>
    <mergeCell ref="CW11:CW12"/>
    <mergeCell ref="CX11:CX12"/>
    <mergeCell ref="CY11:CY12"/>
    <mergeCell ref="CZ11:CZ12"/>
    <mergeCell ref="DA11:DA12"/>
    <mergeCell ref="CV10:CV12"/>
    <mergeCell ref="AV10:AZ10"/>
    <mergeCell ref="BA10:BF10"/>
    <mergeCell ref="BG10:BK10"/>
    <mergeCell ref="BL10:BP10"/>
    <mergeCell ref="BQ10:BV10"/>
    <mergeCell ref="BW10:CA10"/>
    <mergeCell ref="CB10:CF10"/>
    <mergeCell ref="CG10:CK10"/>
    <mergeCell ref="CL10:CO10"/>
    <mergeCell ref="CP10:CT10"/>
    <mergeCell ref="CU10:CU12"/>
    <mergeCell ref="AP11:AP12"/>
    <mergeCell ref="AQ11:AQ12"/>
    <mergeCell ref="AR11:AR12"/>
    <mergeCell ref="AS11:AS12"/>
    <mergeCell ref="AT11:AT12"/>
    <mergeCell ref="AU11:AU12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sqref="X13:X63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63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2021-08-09T06:01:59Z</dcterms:modified>
  <cp:lastModifiedBy>Lida</cp:lastModifiedBy>
</cp:coreProperties>
</file>