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30" windowWidth="19200" xWindow="0" yWindow="4830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formatCode="[$-419]d\ mmm;@" numFmtId="164"/>
    <numFmt formatCode="_-* #,##0.00\ _₽_-;\-* #,##0.00\ _₽_-;_-* &quot;-&quot;??\ _₽_-;_-@_-" numFmtId="165"/>
    <numFmt formatCode="yyyy-mm-dd h:mm:ss" numFmtId="166"/>
    <numFmt formatCode="###0,00&quot;р.&quot;" numFmtId="167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43"/>
  </cellStyleXfs>
  <cellXfs count="51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0" pivotButton="0" quotePrefix="0" xfId="1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8" fillId="4" fontId="2" numFmtId="0" pivotButton="0" quotePrefix="0" xfId="1">
      <alignment horizontal="center" vertical="center" wrapText="1"/>
    </xf>
    <xf borderId="12" fillId="0" fontId="0" numFmtId="0" pivotButton="0" quotePrefix="0" xfId="0"/>
    <xf borderId="17" fillId="0" fontId="0" numFmtId="0" pivotButton="0" quotePrefix="0" xfId="0"/>
    <xf borderId="16" fillId="0" fontId="0" numFmtId="0" pivotButton="0" quotePrefix="0" xfId="0"/>
    <xf borderId="19" fillId="0" fontId="0" numFmtId="0" pivotButton="0" quotePrefix="0" xfId="0"/>
    <xf borderId="18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67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67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40"/>
  <sheetViews>
    <sheetView tabSelected="1" topLeftCell="CN1" workbookViewId="0" zoomScale="70" zoomScaleNormal="70">
      <selection activeCell="DH23" sqref="DH23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10.42578125"/>
    <col customWidth="1" max="49" min="49" width="9.7109375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К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customHeight="1" ht="70"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/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n">
        <v>0.00171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42" t="n">
        <v>1</v>
      </c>
      <c r="BK13" s="42" t="n">
        <v>1</v>
      </c>
      <c r="BL13" s="42" t="n">
        <v>1</v>
      </c>
      <c r="BM13" s="42" t="n">
        <v>1</v>
      </c>
      <c r="BN13" s="42" t="n">
        <v>1</v>
      </c>
      <c r="BO13" s="42" t="n">
        <v>1</v>
      </c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customHeight="1" ht="70"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inlineStr"/>
      <c r="AM14" s="39">
        <f>AB14</f>
        <v/>
      </c>
      <c r="AN14" s="41" t="n">
        <v>0.00162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42" t="n">
        <v>1</v>
      </c>
      <c r="BK14" s="42" t="n">
        <v>1</v>
      </c>
      <c r="BL14" s="42" t="n">
        <v>1</v>
      </c>
      <c r="BM14" s="42" t="n">
        <v>1</v>
      </c>
      <c r="BN14" s="42" t="n">
        <v>1</v>
      </c>
      <c r="BO14" s="42" t="n">
        <v>1</v>
      </c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customHeight="1" ht="70"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/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2</v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42" t="n">
        <v>1</v>
      </c>
      <c r="BK15" s="42" t="n">
        <v>1</v>
      </c>
      <c r="BL15" s="42" t="n">
        <v>1</v>
      </c>
      <c r="BM15" s="42" t="n">
        <v>1</v>
      </c>
      <c r="BN15" s="42" t="n">
        <v>1</v>
      </c>
      <c r="BO15" s="42" t="n">
        <v>1</v>
      </c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customHeight="1" ht="70"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/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4</v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42" t="n">
        <v>1</v>
      </c>
      <c r="BK16" s="42" t="n">
        <v>1</v>
      </c>
      <c r="BL16" s="42" t="n">
        <v>1</v>
      </c>
      <c r="BM16" s="42" t="n">
        <v>1</v>
      </c>
      <c r="BN16" s="42" t="n">
        <v>1</v>
      </c>
      <c r="BO16" s="42" t="n">
        <v>1</v>
      </c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customHeight="1" ht="70"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1852</v>
      </c>
      <c r="AC17" s="40" t="n">
        <v>324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42" t="n">
        <v>1</v>
      </c>
      <c r="BK17" s="42" t="n">
        <v>1</v>
      </c>
      <c r="BL17" s="42" t="n">
        <v>1</v>
      </c>
      <c r="BM17" s="42" t="n">
        <v>1</v>
      </c>
      <c r="BN17" s="42" t="n">
        <v>1</v>
      </c>
      <c r="BO17" s="42" t="n">
        <v>1</v>
      </c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customHeight="1" ht="70" r="18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n">
        <v/>
      </c>
      <c r="H18" s="39" t="n">
        <v/>
      </c>
      <c r="I18" s="39" t="inlineStr">
        <is>
          <t>высокий CPM/CPT</t>
        </is>
      </c>
      <c r="J18" s="39" t="inlineStr">
        <is>
          <t>\\DOCS\Public\_Подрядчики (прайсы, презентации, ТТ)\GPMD</t>
        </is>
      </c>
      <c r="K18" s="39" t="inlineStr">
        <is>
          <t xml:space="preserve">Гроссу Дмитрий &lt;DGrossu@gpm-digital.com&gt;
Белоусова Дарья &lt;DBelousova@gpm-digital.com&gt;
</t>
        </is>
      </c>
      <c r="L18" s="39" t="n">
        <v/>
      </c>
      <c r="M18" s="39" t="inlineStr">
        <is>
          <t>In-roll 2 000 000 показов до 2 недель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GPMD</t>
        </is>
      </c>
      <c r="T18" s="39" t="inlineStr">
        <is>
          <t>Видеоплеер на страницах сайтов сетевое размещение  (Desktop+Mobile)</t>
        </is>
      </c>
      <c r="U18" s="39" t="inlineStr">
        <is>
          <t>Видео
In-ролл (до 20 секунд)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недель</t>
        </is>
      </c>
      <c r="AA18" s="39">
        <f>AB18/Y18</f>
        <v/>
      </c>
      <c r="AB18" s="39" t="n">
        <v>500</v>
      </c>
      <c r="AC18" s="40" t="n">
        <v>750</v>
      </c>
      <c r="AD18" s="39" t="n">
        <v>1.1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4</v>
      </c>
      <c r="AK18" s="39">
        <f>AI18/AJ18</f>
        <v/>
      </c>
      <c r="AL18" s="41" t="inlineStr"/>
      <c r="AM18" s="39">
        <f>AB18</f>
        <v/>
      </c>
      <c r="AN18" s="41" t="n">
        <v>0.0036</v>
      </c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42" t="n">
        <v>1</v>
      </c>
      <c r="BK18" s="42" t="n">
        <v>1</v>
      </c>
      <c r="BL18" s="42" t="n">
        <v>1</v>
      </c>
      <c r="BM18" s="42" t="n">
        <v>1</v>
      </c>
      <c r="BN18" s="42" t="n">
        <v>1</v>
      </c>
      <c r="BO18" s="42" t="n">
        <v>1</v>
      </c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customHeight="1" ht="70" r="19">
      <c r="A19" s="39" t="inlineStr">
        <is>
          <t>Все</t>
        </is>
      </c>
      <c r="B19" s="39" t="inlineStr">
        <is>
          <t>Все</t>
        </is>
      </c>
      <c r="C19" s="39" t="inlineStr">
        <is>
          <t>Сеть</t>
        </is>
      </c>
      <c r="D19" s="39" t="inlineStr">
        <is>
          <t>охват</t>
        </is>
      </c>
      <c r="E19" s="39" t="n">
        <v/>
      </c>
      <c r="F19" s="39" t="inlineStr">
        <is>
          <t>да</t>
        </is>
      </c>
      <c r="G19" s="39" t="n">
        <v/>
      </c>
      <c r="H19" s="39" t="n">
        <v/>
      </c>
      <c r="I19" s="39" t="inlineStr">
        <is>
          <t>высокий CPM/CPT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In-roll 2 000 000 показов до 2 недель</t>
        </is>
      </c>
      <c r="N19" s="39" t="inlineStr">
        <is>
          <t>нет</t>
        </is>
      </c>
      <c r="O19" s="39" t="n">
        <v/>
      </c>
      <c r="P19" s="39" t="n">
        <v>1</v>
      </c>
      <c r="Q19" s="39" t="n">
        <v>7</v>
      </c>
      <c r="R19" s="39">
        <f>S19</f>
        <v/>
      </c>
      <c r="S19" s="39" t="inlineStr">
        <is>
          <t>GPMD</t>
        </is>
      </c>
      <c r="T19" s="39" t="inlineStr">
        <is>
          <t>Видеоплеер на страницах сайтов сетевое размещение  (Desktop+Mobile)</t>
        </is>
      </c>
      <c r="U19" s="39" t="inlineStr">
        <is>
          <t>Видео
In-ролл (до 20 секунд)</t>
        </is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39">
        <f>AB19/Y19</f>
        <v/>
      </c>
      <c r="AB19" s="39" t="n">
        <v>500</v>
      </c>
      <c r="AC19" s="40" t="n">
        <v>750</v>
      </c>
      <c r="AD19" s="39" t="n">
        <v>1.15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inlineStr"/>
      <c r="AM19" s="39">
        <f>AB19</f>
        <v/>
      </c>
      <c r="AN19" s="41" t="n">
        <v>0.0036</v>
      </c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42" t="n">
        <v>1</v>
      </c>
      <c r="BK19" s="42" t="n">
        <v>1</v>
      </c>
      <c r="BL19" s="42" t="n">
        <v>1</v>
      </c>
      <c r="BM19" s="42" t="n">
        <v>1</v>
      </c>
      <c r="BN19" s="42" t="n">
        <v>1</v>
      </c>
      <c r="BO19" s="42" t="n">
        <v>1</v>
      </c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customHeight="1" ht="70" r="20">
      <c r="A20" s="39" t="inlineStr">
        <is>
          <t>Все</t>
        </is>
      </c>
      <c r="B20" s="39" t="inlineStr">
        <is>
          <t>Все</t>
        </is>
      </c>
      <c r="C20" s="39" t="inlineStr">
        <is>
          <t>SMART TV</t>
        </is>
      </c>
      <c r="D20" s="39" t="inlineStr">
        <is>
          <t>охват</t>
        </is>
      </c>
      <c r="E20" s="39" t="n">
        <v/>
      </c>
      <c r="F20" s="39" t="inlineStr">
        <is>
          <t>нет</t>
        </is>
      </c>
      <c r="G20" s="39" t="n">
        <v/>
      </c>
      <c r="H20" s="39" t="n">
        <v/>
      </c>
      <c r="I20" s="39" t="inlineStr">
        <is>
          <t>нет перехода на сайт
нет dcm
нет BL</t>
        </is>
      </c>
      <c r="J20" s="39" t="inlineStr">
        <is>
          <t>\\DOCS\Public\_Подрядчики (прайсы, презентации, ТТ)\GPMD</t>
        </is>
      </c>
      <c r="K20" s="39" t="inlineStr">
        <is>
          <t xml:space="preserve">Гроссу Дмитрий &lt;DGrossu@gpm-digital.com&gt;
Белоусова Дарья &lt;DBelousova@gpm-digital.com&gt;
</t>
        </is>
      </c>
      <c r="L20" s="39" t="n">
        <v/>
      </c>
      <c r="M20" s="39" t="inlineStr">
        <is>
          <t>500 000 показов</t>
        </is>
      </c>
      <c r="N20" s="39" t="n">
        <v/>
      </c>
      <c r="O20" s="39" t="inlineStr">
        <is>
          <t>аналог ТВ</t>
        </is>
      </c>
      <c r="P20" s="39" t="n">
        <v>1</v>
      </c>
      <c r="Q20" s="39" t="n">
        <v>8</v>
      </c>
      <c r="R20" s="39">
        <f>S20</f>
        <v/>
      </c>
      <c r="S20" s="39" t="inlineStr">
        <is>
          <t>Smart TV
GPMD</t>
        </is>
      </c>
      <c r="T20" s="39" t="inlineStr">
        <is>
          <t xml:space="preserve">Видеоплеер в IPTV приставках и приложениях SmartTV </t>
        </is>
      </c>
      <c r="U20" s="39" t="inlineStr">
        <is>
          <t>Видео
Пре-ролл (до 20 секунд)</t>
        </is>
      </c>
      <c r="V20" s="39" t="inlineStr"/>
      <c r="W20" s="39" t="inlineStr">
        <is>
          <t>Динамика</t>
        </is>
      </c>
      <c r="X20" s="39" t="inlineStr">
        <is>
          <t>1000 показов</t>
        </is>
      </c>
      <c r="Y20" s="39">
        <f>COUNT(AV20:DC20)</f>
        <v/>
      </c>
      <c r="Z20" s="39" t="inlineStr">
        <is>
          <t>недель</t>
        </is>
      </c>
      <c r="AA20" s="39">
        <f>AB20/Y20</f>
        <v/>
      </c>
      <c r="AB20" s="39" t="n">
        <v>440</v>
      </c>
      <c r="AC20" s="40" t="n">
        <v>750</v>
      </c>
      <c r="AD20" s="39" t="n">
        <v>1.1</v>
      </c>
      <c r="AE20" s="39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n">
        <v/>
      </c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42" t="n">
        <v>1</v>
      </c>
      <c r="BK20" s="42" t="n">
        <v>1</v>
      </c>
      <c r="BL20" s="42" t="n">
        <v>1</v>
      </c>
      <c r="BM20" s="42" t="n">
        <v>1</v>
      </c>
      <c r="BN20" s="42" t="n">
        <v>1</v>
      </c>
      <c r="BO20" s="42" t="n">
        <v>1</v>
      </c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customHeight="1" ht="70" r="21">
      <c r="A21" s="39" t="inlineStr">
        <is>
          <t>Все</t>
        </is>
      </c>
      <c r="B21" s="39" t="inlineStr">
        <is>
          <t>Все</t>
        </is>
      </c>
      <c r="C21" s="39" t="inlineStr">
        <is>
          <t>SMART TV</t>
        </is>
      </c>
      <c r="D21" s="39" t="inlineStr">
        <is>
          <t>охват</t>
        </is>
      </c>
      <c r="E21" s="39" t="n">
        <v/>
      </c>
      <c r="F21" s="39" t="inlineStr">
        <is>
          <t>нет</t>
        </is>
      </c>
      <c r="G21" s="39" t="n">
        <v/>
      </c>
      <c r="H21" s="39" t="n">
        <v/>
      </c>
      <c r="I21" s="39" t="inlineStr">
        <is>
          <t>нет перехода на сайт
нет dcm
нет BL</t>
        </is>
      </c>
      <c r="J21" s="39" t="inlineStr">
        <is>
          <t>\\DOCS\Public\_Подрядчики (прайсы, презентации, ТТ)\GPMD</t>
        </is>
      </c>
      <c r="K21" s="39" t="inlineStr">
        <is>
          <t xml:space="preserve">Гроссу Дмитрий &lt;DGrossu@gpm-digital.com&gt;
Белоусова Дарья &lt;DBelousova@gpm-digital.com&gt;
</t>
        </is>
      </c>
      <c r="L21" s="39" t="n">
        <v/>
      </c>
      <c r="M21" s="39" t="inlineStr">
        <is>
          <t>500 000 показов</t>
        </is>
      </c>
      <c r="N21" s="39" t="n">
        <v/>
      </c>
      <c r="O21" s="39" t="inlineStr">
        <is>
          <t>аналог ТВ</t>
        </is>
      </c>
      <c r="P21" s="39" t="n">
        <v>1</v>
      </c>
      <c r="Q21" s="39" t="n">
        <v>9</v>
      </c>
      <c r="R21" s="39">
        <f>S21</f>
        <v/>
      </c>
      <c r="S21" s="39" t="inlineStr">
        <is>
          <t>Smart TV
GPMD</t>
        </is>
      </c>
      <c r="T21" s="39" t="inlineStr">
        <is>
          <t xml:space="preserve">Видеоплеер в IPTV приставках и приложениях SmartTV </t>
        </is>
      </c>
      <c r="U21" s="39" t="inlineStr">
        <is>
          <t>Видео
Пре-ролл (до 20 секунд)</t>
        </is>
      </c>
      <c r="V21" s="39" t="inlineStr"/>
      <c r="W21" s="39" t="inlineStr">
        <is>
          <t>Динамика</t>
        </is>
      </c>
      <c r="X21" s="39" t="inlineStr">
        <is>
          <t>1000 показов</t>
        </is>
      </c>
      <c r="Y21" s="39">
        <f>COUNT(AV21:DC21)</f>
        <v/>
      </c>
      <c r="Z21" s="39" t="inlineStr">
        <is>
          <t>недель</t>
        </is>
      </c>
      <c r="AA21" s="39">
        <f>AB21/Y21</f>
        <v/>
      </c>
      <c r="AB21" s="39" t="n">
        <v>440</v>
      </c>
      <c r="AC21" s="40" t="n">
        <v>750</v>
      </c>
      <c r="AD21" s="39" t="n">
        <v>1.15</v>
      </c>
      <c r="AE21" s="39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>4</v>
      </c>
      <c r="AK21" s="39">
        <f>AI21/AJ21</f>
        <v/>
      </c>
      <c r="AL21" s="41" t="inlineStr"/>
      <c r="AM21" s="39">
        <f>AB21</f>
        <v/>
      </c>
      <c r="AN21" s="41" t="n">
        <v/>
      </c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42" t="n">
        <v>1</v>
      </c>
      <c r="BK21" s="42" t="n">
        <v>1</v>
      </c>
      <c r="BL21" s="42" t="n">
        <v>1</v>
      </c>
      <c r="BM21" s="42" t="n">
        <v>1</v>
      </c>
      <c r="BN21" s="42" t="n">
        <v>1</v>
      </c>
      <c r="BO21" s="42" t="n">
        <v>1</v>
      </c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customHeight="1" ht="70" r="22">
      <c r="A22" s="39" t="inlineStr">
        <is>
          <t>Все</t>
        </is>
      </c>
      <c r="B22" s="39" t="inlineStr">
        <is>
          <t>Все</t>
        </is>
      </c>
      <c r="C22" s="39" t="inlineStr">
        <is>
          <t>SMART TV</t>
        </is>
      </c>
      <c r="D22" s="39" t="inlineStr">
        <is>
          <t>охват</t>
        </is>
      </c>
      <c r="E22" s="39" t="n">
        <v/>
      </c>
      <c r="F22" s="39" t="inlineStr">
        <is>
          <t>нет</t>
        </is>
      </c>
      <c r="G22" s="39" t="n">
        <v/>
      </c>
      <c r="H22" s="39" t="n">
        <v/>
      </c>
      <c r="I22" s="39" t="inlineStr">
        <is>
          <t>нет перехода на сайт
нет dcm
нет BL</t>
        </is>
      </c>
      <c r="J22" s="39" t="inlineStr">
        <is>
          <t>\\DOCS\Public\_Подрядчики (прайсы, презентации, ТТ)\ИМХО</t>
        </is>
      </c>
      <c r="K22" s="39" t="inlineStr">
        <is>
          <t>Kurganova Ludmila N. &lt;LNKurganova@imho.ru&gt;</t>
        </is>
      </c>
      <c r="L22" s="39" t="n">
        <v/>
      </c>
      <c r="M22" s="39" t="n">
        <v/>
      </c>
      <c r="N22" s="39" t="n">
        <v/>
      </c>
      <c r="O22" s="39" t="inlineStr">
        <is>
          <t>аналог ТВ</t>
        </is>
      </c>
      <c r="P22" s="39" t="n">
        <v>2</v>
      </c>
      <c r="Q22" s="39" t="n">
        <v>10</v>
      </c>
      <c r="R22" s="39">
        <f>S22</f>
        <v/>
      </c>
      <c r="S22" s="39" t="inlineStr">
        <is>
          <t>Smart TV
ИМХО</t>
        </is>
      </c>
      <c r="T22" s="39" t="inlineStr">
        <is>
          <t>SMART TV, Динамика, Недельный охват "All", Multi-roll, ролик до 20 сек., F=3/сутки</t>
        </is>
      </c>
      <c r="U22" s="39" t="inlineStr">
        <is>
          <t>Видео, 20 сек</t>
        </is>
      </c>
      <c r="V22" s="39" t="inlineStr"/>
      <c r="W22" s="39" t="inlineStr">
        <is>
          <t>Динамика</t>
        </is>
      </c>
      <c r="X22" s="39" t="inlineStr">
        <is>
          <t>пакет</t>
        </is>
      </c>
      <c r="Y22" s="39">
        <f>COUNT(AV22:DC22)</f>
        <v/>
      </c>
      <c r="Z22" s="39" t="inlineStr">
        <is>
          <t>неделя</t>
        </is>
      </c>
      <c r="AA22" s="39">
        <f>AB22/Y22</f>
        <v/>
      </c>
      <c r="AB22" s="39" t="n">
        <v>1</v>
      </c>
      <c r="AC22" s="40" t="n">
        <v>845000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42" t="n">
        <v>1</v>
      </c>
      <c r="BK22" s="42" t="n">
        <v>1</v>
      </c>
      <c r="BL22" s="42" t="n">
        <v>1</v>
      </c>
      <c r="BM22" s="42" t="n">
        <v>1</v>
      </c>
      <c r="BN22" s="42" t="n">
        <v>1</v>
      </c>
      <c r="BO22" s="42" t="n">
        <v>1</v>
      </c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customHeight="1" ht="70" r="23">
      <c r="A23" s="39" t="inlineStr">
        <is>
          <t>Все</t>
        </is>
      </c>
      <c r="B23" s="39" t="inlineStr">
        <is>
          <t>Все</t>
        </is>
      </c>
      <c r="C23" s="39" t="inlineStr">
        <is>
          <t>Блоггерская платформа</t>
        </is>
      </c>
      <c r="D23" s="39" t="inlineStr">
        <is>
          <t>охват</t>
        </is>
      </c>
      <c r="E23" s="39" t="n">
        <v/>
      </c>
      <c r="F23" s="39" t="n">
        <v/>
      </c>
      <c r="G23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3" s="39" t="n">
        <v/>
      </c>
      <c r="I23" s="39" t="n">
        <v/>
      </c>
      <c r="J23" s="39" t="inlineStr">
        <is>
          <t>\\DOCS\Public\_Подрядчики (прайсы, презентации, ТТ)\Яндекс.Дзен</t>
        </is>
      </c>
      <c r="K23" s="39" t="inlineStr">
        <is>
          <t>Egor &lt;e.kham@yandex-team.ru&gt;</t>
        </is>
      </c>
      <c r="L23" s="39" t="n">
        <v/>
      </c>
      <c r="M23" s="39" t="inlineStr">
        <is>
          <t>75т.р</t>
        </is>
      </c>
      <c r="N23" s="39" t="inlineStr">
        <is>
          <t>ДА!</t>
        </is>
      </c>
      <c r="O23" s="39" t="n">
        <v/>
      </c>
      <c r="P23" s="39" t="n">
        <v>0</v>
      </c>
      <c r="Q23" s="39" t="n">
        <v>11</v>
      </c>
      <c r="R23" s="39">
        <f>S23</f>
        <v/>
      </c>
      <c r="S23" s="39" t="inlineStr">
        <is>
          <t>Яндекс Дзен</t>
        </is>
      </c>
      <c r="T23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3" s="39" t="inlineStr">
        <is>
          <t>Видео</t>
        </is>
      </c>
      <c r="V23" s="39" t="inlineStr"/>
      <c r="W23" s="39" t="inlineStr">
        <is>
          <t>Динамика</t>
        </is>
      </c>
      <c r="X23" s="39" t="inlineStr">
        <is>
          <t>просмотры</t>
        </is>
      </c>
      <c r="Y23" s="39">
        <f>COUNT(AV23:DC23)</f>
        <v/>
      </c>
      <c r="Z23" s="39" t="inlineStr">
        <is>
          <t>недели</t>
        </is>
      </c>
      <c r="AA23" s="39">
        <f>AB23/Y23</f>
        <v/>
      </c>
      <c r="AB23" s="39" t="n">
        <v>100000</v>
      </c>
      <c r="AC23" s="40" t="n">
        <v>1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/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42" t="n">
        <v>1</v>
      </c>
      <c r="BK23" s="42" t="n">
        <v>1</v>
      </c>
      <c r="BL23" s="42" t="n">
        <v>1</v>
      </c>
      <c r="BM23" s="42" t="n">
        <v>1</v>
      </c>
      <c r="BN23" s="42" t="n">
        <v>1</v>
      </c>
      <c r="BO23" s="42" t="n">
        <v>1</v>
      </c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customHeight="1" ht="70" r="24">
      <c r="A24" s="39" t="inlineStr">
        <is>
          <t>Все</t>
        </is>
      </c>
      <c r="B24" s="39" t="inlineStr">
        <is>
          <t>Все</t>
        </is>
      </c>
      <c r="C24" s="39" t="inlineStr">
        <is>
          <t>Соц.сеть</t>
        </is>
      </c>
      <c r="D24" s="39" t="inlineStr">
        <is>
          <t>охват/лиды</t>
        </is>
      </c>
      <c r="E24" s="39" t="n">
        <v/>
      </c>
      <c r="F24" s="39" t="inlineStr">
        <is>
          <t>нет</t>
        </is>
      </c>
      <c r="G24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4" s="39" t="n">
        <v/>
      </c>
      <c r="I24" s="39" t="n">
        <v/>
      </c>
      <c r="J24" s="39" t="n">
        <v/>
      </c>
      <c r="K24" s="39" t="inlineStr">
        <is>
          <t>отдел performance</t>
        </is>
      </c>
      <c r="L24" s="39" t="n">
        <v/>
      </c>
      <c r="M24" s="39" t="inlineStr">
        <is>
          <t>нет</t>
        </is>
      </c>
      <c r="N24" s="39" t="inlineStr">
        <is>
          <t>нет</t>
        </is>
      </c>
      <c r="O24" s="39" t="inlineStr">
        <is>
          <t>гибкая оптимизация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Facebook / Instagram</t>
        </is>
      </c>
      <c r="T24" s="39" t="inlineStr">
        <is>
          <t>Лента, Stories
ГЕО РФ 
см. закладку "STA Таргетинги"</t>
        </is>
      </c>
      <c r="U24" s="39" t="inlineStr">
        <is>
          <t>Промопост с видео</t>
        </is>
      </c>
      <c r="V24" s="39" t="inlineStr"/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39">
        <f>AB24/Y24</f>
        <v/>
      </c>
      <c r="AB24" s="39" t="n">
        <v>4016.309129455708</v>
      </c>
      <c r="AC24" s="40" t="n">
        <v>85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4.5</v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42" t="n">
        <v>1</v>
      </c>
      <c r="BK24" s="42" t="n">
        <v>1</v>
      </c>
      <c r="BL24" s="42" t="n">
        <v>1</v>
      </c>
      <c r="BM24" s="42" t="n">
        <v>1</v>
      </c>
      <c r="BN24" s="42" t="n">
        <v>1</v>
      </c>
      <c r="BO24" s="42" t="n">
        <v>1</v>
      </c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customHeight="1" ht="70" r="25">
      <c r="A25" s="39" t="inlineStr">
        <is>
          <t>Все</t>
        </is>
      </c>
      <c r="B25" s="39" t="inlineStr">
        <is>
          <t>Все</t>
        </is>
      </c>
      <c r="C25" s="39" t="inlineStr">
        <is>
          <t>Соц.сеть</t>
        </is>
      </c>
      <c r="D25" s="39" t="inlineStr">
        <is>
          <t>охват/лиды</t>
        </is>
      </c>
      <c r="E25" s="39" t="inlineStr">
        <is>
          <t>ТТ</t>
        </is>
      </c>
      <c r="F25" s="39" t="inlineStr">
        <is>
          <t>да</t>
        </is>
      </c>
      <c r="G25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9" t="n">
        <v/>
      </c>
      <c r="I25" s="39" t="n">
        <v/>
      </c>
      <c r="J25" s="39" t="n">
        <v/>
      </c>
      <c r="K25" s="39" t="inlineStr">
        <is>
          <t>отдел performance</t>
        </is>
      </c>
      <c r="L25" s="39" t="n">
        <v/>
      </c>
      <c r="M25" s="39" t="inlineStr">
        <is>
          <t>нет</t>
        </is>
      </c>
      <c r="N25" s="39" t="inlineStr">
        <is>
          <t>нет</t>
        </is>
      </c>
      <c r="O25" s="39" t="inlineStr">
        <is>
          <t>гибкая оптимизация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Вконтакте</t>
        </is>
      </c>
      <c r="T25" s="39" t="inlineStr">
        <is>
          <t>Лента новостей
ГЕО РФ 
см. закладку "STA Таргетинги"</t>
        </is>
      </c>
      <c r="U25" s="39" t="inlineStr">
        <is>
          <t>Реклама сайта - видео</t>
        </is>
      </c>
      <c r="V25" s="39" t="inlineStr"/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7000</v>
      </c>
      <c r="AC25" s="40" t="n">
        <v>80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>4.5</v>
      </c>
      <c r="AK25" s="39">
        <f>AI25/AJ25</f>
        <v/>
      </c>
      <c r="AL25" s="41" t="inlineStr"/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42" t="n">
        <v>1</v>
      </c>
      <c r="BK25" s="42" t="n">
        <v>1</v>
      </c>
      <c r="BL25" s="42" t="n">
        <v>1</v>
      </c>
      <c r="BM25" s="42" t="n">
        <v>1</v>
      </c>
      <c r="BN25" s="42" t="n">
        <v>1</v>
      </c>
      <c r="BO25" s="42" t="n">
        <v>1</v>
      </c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customHeight="1" ht="70" r="26">
      <c r="A26" s="39" t="inlineStr">
        <is>
          <t>Все</t>
        </is>
      </c>
      <c r="B26" s="39" t="inlineStr">
        <is>
          <t>Все</t>
        </is>
      </c>
      <c r="C26" s="39" t="inlineStr">
        <is>
          <t>Соц.сеть</t>
        </is>
      </c>
      <c r="D26" s="39" t="inlineStr">
        <is>
          <t>охват/лиды</t>
        </is>
      </c>
      <c r="E26" s="39" t="n">
        <v/>
      </c>
      <c r="F26" s="39" t="inlineStr">
        <is>
          <t>нет</t>
        </is>
      </c>
      <c r="G26" s="39" t="n">
        <v/>
      </c>
      <c r="H26" s="39" t="n">
        <v/>
      </c>
      <c r="I26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6" s="39" t="n">
        <v/>
      </c>
      <c r="K26" s="43" t="n">
        <v>44256</v>
      </c>
      <c r="L26" s="39" t="n">
        <v/>
      </c>
      <c r="M26" s="39" t="inlineStr">
        <is>
          <t>нет</t>
        </is>
      </c>
      <c r="N26" s="39" t="inlineStr">
        <is>
          <t>нет</t>
        </is>
      </c>
      <c r="O26" s="39" t="inlineStr">
        <is>
          <t>гибкая оптимизация</t>
        </is>
      </c>
      <c r="P26" s="39" t="n">
        <v>0</v>
      </c>
      <c r="Q26" s="39" t="n">
        <v>14</v>
      </c>
      <c r="R26" s="39">
        <f>S26</f>
        <v/>
      </c>
      <c r="S26" s="39" t="inlineStr">
        <is>
          <t>TikTok</t>
        </is>
      </c>
      <c r="T26" s="39" t="inlineStr">
        <is>
          <t>Лента
ГЕО РФ 
см. закладку "STA Таргетинги"</t>
        </is>
      </c>
      <c r="U26" s="39" t="inlineStr">
        <is>
          <t>Видео</t>
        </is>
      </c>
      <c r="V26" s="39" t="inlineStr"/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недель</t>
        </is>
      </c>
      <c r="AA26" s="39">
        <f>AB26/Y26</f>
        <v/>
      </c>
      <c r="AB26" s="39" t="n">
        <v>7000</v>
      </c>
      <c r="AC26" s="40" t="n">
        <v>70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4.5</v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42" t="n">
        <v>1</v>
      </c>
      <c r="BK26" s="42" t="n">
        <v>1</v>
      </c>
      <c r="BL26" s="42" t="n">
        <v>1</v>
      </c>
      <c r="BM26" s="42" t="n">
        <v>1</v>
      </c>
      <c r="BN26" s="42" t="n">
        <v>1</v>
      </c>
      <c r="BO26" s="42" t="n">
        <v>1</v>
      </c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customHeight="1" ht="70" r="27">
      <c r="A27" s="39" t="inlineStr">
        <is>
          <t>Все</t>
        </is>
      </c>
      <c r="B27" s="39" t="inlineStr">
        <is>
          <t>Все</t>
        </is>
      </c>
      <c r="C27" s="39" t="inlineStr">
        <is>
          <t>Соц.сеть</t>
        </is>
      </c>
      <c r="D27" s="39" t="inlineStr">
        <is>
          <t>охват/лиды</t>
        </is>
      </c>
      <c r="E27" s="39" t="inlineStr">
        <is>
          <t>ТТ</t>
        </is>
      </c>
      <c r="F27" s="39" t="inlineStr">
        <is>
          <t>да</t>
        </is>
      </c>
      <c r="G27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7" s="39" t="n">
        <v/>
      </c>
      <c r="I27" s="39" t="n">
        <v/>
      </c>
      <c r="J27" s="39" t="n">
        <v/>
      </c>
      <c r="K27" s="39" t="inlineStr">
        <is>
          <t>отдел performance</t>
        </is>
      </c>
      <c r="L27" s="39" t="n">
        <v/>
      </c>
      <c r="M27" s="39" t="inlineStr">
        <is>
          <t>нет</t>
        </is>
      </c>
      <c r="N27" s="39" t="inlineStr">
        <is>
          <t>нет</t>
        </is>
      </c>
      <c r="O27" s="39" t="inlineStr">
        <is>
          <t>гибкая оптимизация</t>
        </is>
      </c>
      <c r="P27" s="39" t="n">
        <v>0</v>
      </c>
      <c r="Q27" s="39" t="n">
        <v>15</v>
      </c>
      <c r="R27" s="39">
        <f>S27</f>
        <v/>
      </c>
      <c r="S27" s="39" t="inlineStr">
        <is>
          <t>MyTarget</t>
        </is>
      </c>
      <c r="T27" s="39" t="inlineStr">
        <is>
          <t>Раздел видео, 
ГЕО РФ
см. закладку "STA Таргетинги"</t>
        </is>
      </c>
      <c r="U27" s="39" t="inlineStr">
        <is>
          <t>Кроссплатформенный видеопост в Одноклассниках и ВКонтакте</t>
        </is>
      </c>
      <c r="V27" s="39" t="inlineStr"/>
      <c r="W27" s="39" t="inlineStr">
        <is>
          <t>Динамика</t>
        </is>
      </c>
      <c r="X27" s="39" t="inlineStr">
        <is>
          <t>1000 показов</t>
        </is>
      </c>
      <c r="Y27" s="39">
        <f>COUNT(AV27:DC27)</f>
        <v/>
      </c>
      <c r="Z27" s="39" t="inlineStr">
        <is>
          <t>недель</t>
        </is>
      </c>
      <c r="AA27" s="39">
        <f>AB27/Y27</f>
        <v/>
      </c>
      <c r="AB27" s="39" t="n">
        <v>6000</v>
      </c>
      <c r="AC27" s="40" t="n">
        <v>90</v>
      </c>
      <c r="AD27" s="39" t="n">
        <v>1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>4.5</v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42" t="n">
        <v>1</v>
      </c>
      <c r="BK27" s="42" t="n">
        <v>1</v>
      </c>
      <c r="BL27" s="42" t="n">
        <v>1</v>
      </c>
      <c r="BM27" s="42" t="n">
        <v>1</v>
      </c>
      <c r="BN27" s="42" t="n">
        <v>1</v>
      </c>
      <c r="BO27" s="42" t="n">
        <v>1</v>
      </c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customHeight="1" ht="70" r="28">
      <c r="A28" s="39" t="inlineStr">
        <is>
          <t>Все</t>
        </is>
      </c>
      <c r="B28" s="39" t="inlineStr">
        <is>
          <t>Все</t>
        </is>
      </c>
      <c r="C28" s="39" t="inlineStr">
        <is>
          <t>PROGRAMMATIC Сеть</t>
        </is>
      </c>
      <c r="D28" s="39" t="inlineStr">
        <is>
          <t>охват</t>
        </is>
      </c>
      <c r="E28" s="39" t="inlineStr">
        <is>
          <t>\\DOCS\Public\_Подрядчики (прайсы, презентации, ТТ)\OTM (programmatic)</t>
        </is>
      </c>
      <c r="F28" s="39" t="n">
        <v/>
      </c>
      <c r="G28" s="39" t="n">
        <v/>
      </c>
      <c r="H28" s="39" t="n">
        <v/>
      </c>
      <c r="I28" s="39" t="inlineStr">
        <is>
          <t>входит в soloway</t>
        </is>
      </c>
      <c r="J28" s="39" t="inlineStr">
        <is>
          <t>\\DOCS\Public\_Подрядчики (прайсы, презентации, ТТ)\OTM (programmatic)</t>
        </is>
      </c>
      <c r="K28" s="39" t="inlineStr">
        <is>
          <t>Olga Shataeva &lt;os@otm-r.com&gt;</t>
        </is>
      </c>
      <c r="L28" s="39" t="inlineStr">
        <is>
          <t>BL - 50 000 р без НДС</t>
        </is>
      </c>
      <c r="M28" s="39" t="n">
        <v/>
      </c>
      <c r="N28" s="39" t="n">
        <v/>
      </c>
      <c r="O28" s="39" t="n">
        <v/>
      </c>
      <c r="P28" s="39" t="n">
        <v>0</v>
      </c>
      <c r="Q28" s="39" t="n">
        <v>16</v>
      </c>
      <c r="R28" s="39">
        <f>S28</f>
        <v/>
      </c>
      <c r="S28" s="39" t="inlineStr">
        <is>
          <t>ОТМ Network</t>
        </is>
      </c>
      <c r="T28" s="39" t="inlineStr">
        <is>
          <t>ЦА - МЖ 35-50 В+, есть дети
Гео - РФ
Таргетинг по аудиторным сегментам (см. Вкладку "Сегменты OTM")</t>
        </is>
      </c>
      <c r="U28" s="39" t="inlineStr">
        <is>
          <t>Video all-roll 
(15 секунд)</t>
        </is>
      </c>
      <c r="V28" s="39" t="inlineStr"/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недель</t>
        </is>
      </c>
      <c r="AA28" s="39">
        <f>AB28/Y28</f>
        <v/>
      </c>
      <c r="AB28" s="39" t="n">
        <v>1429</v>
      </c>
      <c r="AC28" s="40" t="n">
        <v>350</v>
      </c>
      <c r="AD28" s="39" t="n">
        <v>1</v>
      </c>
      <c r="AE28" s="39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3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42" t="n">
        <v>1</v>
      </c>
      <c r="BK28" s="42" t="n">
        <v>1</v>
      </c>
      <c r="BL28" s="42" t="n">
        <v>1</v>
      </c>
      <c r="BM28" s="42" t="n">
        <v>1</v>
      </c>
      <c r="BN28" s="42" t="n">
        <v>1</v>
      </c>
      <c r="BO28" s="42" t="n">
        <v>1</v>
      </c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customHeight="1" ht="70" r="29">
      <c r="A29" s="39" t="inlineStr">
        <is>
          <t>Все</t>
        </is>
      </c>
      <c r="B29" s="39" t="inlineStr">
        <is>
          <t>Все</t>
        </is>
      </c>
      <c r="C29" s="39" t="inlineStr">
        <is>
          <t>Сеть</t>
        </is>
      </c>
      <c r="D29" s="39" t="inlineStr">
        <is>
          <t>охват</t>
        </is>
      </c>
      <c r="E29" s="39" t="inlineStr">
        <is>
          <t>\\DOCS\Public\_Подрядчики (прайсы, презентации, ТТ)\NativeRoll</t>
        </is>
      </c>
      <c r="F29" s="39" t="inlineStr">
        <is>
          <t>да</t>
        </is>
      </c>
      <c r="G29" s="39" t="n">
        <v/>
      </c>
      <c r="H29" s="39" t="n">
        <v/>
      </c>
      <c r="I29" s="39" t="n">
        <v/>
      </c>
      <c r="J29" s="39" t="inlineStr">
        <is>
          <t>\\DOCS\Public\_Подрядчики (прайсы, презентации, ТТ)\NativeRoll</t>
        </is>
      </c>
      <c r="K29" s="39" t="inlineStr">
        <is>
          <t>Sabina Ternovykh &lt;sabina@nativeroll.tv&gt;
Алексей Серьянов &lt;alex@nativeroll.tv&gt;</t>
        </is>
      </c>
      <c r="L29" s="39" t="n">
        <v/>
      </c>
      <c r="M29" s="39" t="inlineStr">
        <is>
          <t>Минимальный бюджет закупки - 300 000 руб до НДС</t>
        </is>
      </c>
      <c r="N29" s="39" t="inlineStr">
        <is>
          <t>нет</t>
        </is>
      </c>
      <c r="O29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9" s="39" t="n">
        <v>0</v>
      </c>
      <c r="Q29" s="39" t="n">
        <v>17</v>
      </c>
      <c r="R29" s="39">
        <f>S29</f>
        <v/>
      </c>
      <c r="S29" s="39" t="inlineStr">
        <is>
          <t>Native Roll</t>
        </is>
      </c>
      <c r="T29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9" s="39" t="inlineStr">
        <is>
          <t>Rewarded Video
Видео с вознаграждением
10 секунд</t>
        </is>
      </c>
      <c r="V29" s="39" t="inlineStr"/>
      <c r="W29" s="39" t="inlineStr">
        <is>
          <t>Динамика</t>
        </is>
      </c>
      <c r="X29" s="39" t="inlineStr">
        <is>
          <t>просмотры</t>
        </is>
      </c>
      <c r="Y29" s="39">
        <f>COUNT(AV29:DC29)</f>
        <v/>
      </c>
      <c r="Z29" s="39" t="inlineStr">
        <is>
          <t>недели</t>
        </is>
      </c>
      <c r="AA29" s="39">
        <f>AB29/Y29</f>
        <v/>
      </c>
      <c r="AB29" s="39" t="n">
        <v>153846</v>
      </c>
      <c r="AC29" s="40" t="n">
        <v>0.5</v>
      </c>
      <c r="AD29" s="39" t="n">
        <v>1.3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>1.3</v>
      </c>
      <c r="AK29" s="39">
        <f>AI29/AJ29</f>
        <v/>
      </c>
      <c r="AL29" s="41" t="inlineStr"/>
      <c r="AM29" s="39">
        <f>AB29</f>
        <v/>
      </c>
      <c r="AN29" s="41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42" t="n">
        <v>1</v>
      </c>
      <c r="BK29" s="42" t="n">
        <v>1</v>
      </c>
      <c r="BL29" s="42" t="n">
        <v>1</v>
      </c>
      <c r="BM29" s="42" t="n">
        <v>1</v>
      </c>
      <c r="BN29" s="42" t="n">
        <v>1</v>
      </c>
      <c r="BO29" s="42" t="n">
        <v>1</v>
      </c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customHeight="1" ht="70" r="30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inlineStr">
        <is>
          <t>http://sitepedia.imho.ru/#/38
Доступ в сайтодедию+ считалку
http://sitepedia.imho.ru/login
Login:        agency
Password: imho2018Ru</t>
        </is>
      </c>
      <c r="F30" s="39" t="inlineStr">
        <is>
          <t>да</t>
        </is>
      </c>
      <c r="G30" s="39" t="n">
        <v/>
      </c>
      <c r="H30" s="39" t="n">
        <v/>
      </c>
      <c r="I30" s="39" t="inlineStr">
        <is>
          <t>Наценки за таргетинги
https://prnt.sc/1t402zb</t>
        </is>
      </c>
      <c r="J30" s="39" t="inlineStr">
        <is>
          <t>\\DOCS\Public\_Подрядчики (прайсы, презентации, ТТ)\ИМХО</t>
        </is>
      </c>
      <c r="K30" s="39" t="inlineStr">
        <is>
          <t>Kurganova Ludmila N. &lt;LNKurganova@imho.ru&gt;</t>
        </is>
      </c>
      <c r="L30" s="39" t="inlineStr">
        <is>
          <t>"Multi-roll~80%, read-roll~20%
Размещение на платформах Desktop, Mobile и Smart TV. "</t>
        </is>
      </c>
      <c r="M30" s="39" t="inlineStr">
        <is>
          <t xml:space="preserve">Минимальный заказ - 1000К.  </t>
        </is>
      </c>
      <c r="N30" s="39" t="inlineStr">
        <is>
          <t>нет, но нужно обсудить дополнительно</t>
        </is>
      </c>
      <c r="O30" s="39" t="inlineStr">
        <is>
          <t>Лицензионный контент
CTR в 2-5 раз выше др сетей (Сегменто, YT, GPMD)</t>
        </is>
      </c>
      <c r="P30" s="39" t="n">
        <v>1</v>
      </c>
      <c r="Q30" s="39" t="n">
        <v>18</v>
      </c>
      <c r="R30" s="39">
        <f>S30</f>
        <v/>
      </c>
      <c r="S30" s="39" t="inlineStr">
        <is>
          <t>ВидеоСеть ИМХО</t>
        </is>
      </c>
      <c r="T30" s="39" t="inlineStr">
        <is>
          <t>Динамика, Video Mix, Multi-roll+read-roll, ролик до 20 сек., F=3/сутки</t>
        </is>
      </c>
      <c r="U30" s="39" t="inlineStr">
        <is>
          <t>Видео, 20 сек</t>
        </is>
      </c>
      <c r="V30" s="39" t="inlineStr"/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недели</t>
        </is>
      </c>
      <c r="AA30" s="39">
        <f>AB30/Y30</f>
        <v/>
      </c>
      <c r="AB30" s="39" t="n">
        <v>1130</v>
      </c>
      <c r="AC30" s="40" t="n">
        <v>750</v>
      </c>
      <c r="AD30" s="39" t="n">
        <v>1</v>
      </c>
      <c r="AE30" s="39" t="n">
        <v>0.25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4</v>
      </c>
      <c r="AK30" s="39">
        <f>AI30/AJ30</f>
        <v/>
      </c>
      <c r="AL30" s="41" t="inlineStr"/>
      <c r="AM30" s="39">
        <f>AB30</f>
        <v/>
      </c>
      <c r="AN30" s="41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42" t="n">
        <v>1</v>
      </c>
      <c r="BK30" s="42" t="n">
        <v>1</v>
      </c>
      <c r="BL30" s="42" t="n">
        <v>1</v>
      </c>
      <c r="BM30" s="42" t="n">
        <v>1</v>
      </c>
      <c r="BN30" s="42" t="n">
        <v>1</v>
      </c>
      <c r="BO30" s="42" t="n">
        <v>1</v>
      </c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customHeight="1" ht="70" r="31">
      <c r="A31" s="39" t="inlineStr">
        <is>
          <t>Все</t>
        </is>
      </c>
      <c r="B31" s="39" t="inlineStr">
        <is>
          <t>Все</t>
        </is>
      </c>
      <c r="C31" s="39" t="inlineStr">
        <is>
          <t>PROGRAMMATIC Сеть</t>
        </is>
      </c>
      <c r="D31" s="39" t="inlineStr">
        <is>
          <t>охват</t>
        </is>
      </c>
      <c r="E31" s="39" t="inlineStr">
        <is>
          <t>https://reklama.ramblergroup.com/tt/</t>
        </is>
      </c>
      <c r="F31" s="39" t="inlineStr">
        <is>
          <t>да</t>
        </is>
      </c>
      <c r="G31" s="39" t="inlineStr">
        <is>
          <t>На посадочной возможна установка кода для оптимизации РК</t>
        </is>
      </c>
      <c r="H31" s="39" t="n">
        <v/>
      </c>
      <c r="I31" s="39" t="inlineStr">
        <is>
          <t>входной бюджет</t>
        </is>
      </c>
      <c r="J31" s="39" t="inlineStr">
        <is>
          <t>\\DOCS\Public\_Подрядчики (прайсы, презентации, ТТ)\Rambler</t>
        </is>
      </c>
      <c r="K31" s="39" t="inlineStr">
        <is>
          <t xml:space="preserve">Юлия Хуснулина y.khusnulina@rambler-co.ru
pmp@rambler-co.ru </t>
        </is>
      </c>
      <c r="L31" s="39" t="n">
        <v/>
      </c>
      <c r="M31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1" s="39" t="inlineStr">
        <is>
          <t>нет</t>
        </is>
      </c>
      <c r="O31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1" s="39" t="n">
        <v>1</v>
      </c>
      <c r="Q31" s="39" t="n">
        <v>19</v>
      </c>
      <c r="R31" s="39">
        <f>S31</f>
        <v/>
      </c>
      <c r="S31" s="39" t="inlineStr">
        <is>
          <t>Пакет XL Flex Rambler&amp;Сo 
Desktop+Mobile Reach Video PMP</t>
        </is>
      </c>
      <c r="T31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1" s="39" t="inlineStr">
        <is>
          <t>Desktop: Reach Video
Mobile: Reach Video
Видео (15 секунд)</t>
        </is>
      </c>
      <c r="V31" s="39" t="inlineStr"/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3000</v>
      </c>
      <c r="AC31" s="40" t="n">
        <v>450</v>
      </c>
      <c r="AD31" s="39" t="n">
        <v>1</v>
      </c>
      <c r="AE31" s="39" t="n">
        <v>0.65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3</v>
      </c>
      <c r="AK31" s="39">
        <f>AI31/AJ31</f>
        <v/>
      </c>
      <c r="AL31" s="41" t="inlineStr"/>
      <c r="AM31" s="39">
        <f>AB31</f>
        <v/>
      </c>
      <c r="AN31" s="41" t="n">
        <v>0.00162</v>
      </c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42" t="n">
        <v>1</v>
      </c>
      <c r="BK31" s="42" t="n">
        <v>1</v>
      </c>
      <c r="BL31" s="42" t="n">
        <v>1</v>
      </c>
      <c r="BM31" s="42" t="n">
        <v>1</v>
      </c>
      <c r="BN31" s="42" t="n">
        <v>1</v>
      </c>
      <c r="BO31" s="42" t="n">
        <v>1</v>
      </c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customHeight="1" ht="70" r="32">
      <c r="A32" s="39" t="inlineStr">
        <is>
          <t>Все</t>
        </is>
      </c>
      <c r="B32" s="39" t="inlineStr">
        <is>
          <t>Все</t>
        </is>
      </c>
      <c r="C32" s="39" t="inlineStr">
        <is>
          <t>Сеть</t>
        </is>
      </c>
      <c r="D32" s="39" t="inlineStr">
        <is>
          <t>охват</t>
        </is>
      </c>
      <c r="E32" s="39" t="inlineStr">
        <is>
          <t>https://reklama.ramblergroup.com/tt/</t>
        </is>
      </c>
      <c r="F32" s="39" t="inlineStr">
        <is>
          <t>да</t>
        </is>
      </c>
      <c r="G32" s="39" t="inlineStr">
        <is>
          <t>На посадочной возможна установка кода для оптимизации РК</t>
        </is>
      </c>
      <c r="H32" s="39" t="n">
        <v/>
      </c>
      <c r="I32" s="39" t="inlineStr">
        <is>
          <t>входной бюджет</t>
        </is>
      </c>
      <c r="J32" s="39" t="inlineStr">
        <is>
          <t>\\DOCS\Public\_Подрядчики (прайсы, презентации, ТТ)\Rambler</t>
        </is>
      </c>
      <c r="K32" s="39" t="inlineStr">
        <is>
          <t xml:space="preserve">Юлия Хуснулина y.khusnulina@rambler-co.ru
pmp@rambler-co.ru </t>
        </is>
      </c>
      <c r="L32" s="39" t="n">
        <v/>
      </c>
      <c r="M32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2" s="39" t="inlineStr">
        <is>
          <t>нет</t>
        </is>
      </c>
      <c r="O32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2" s="39" t="n">
        <v>1</v>
      </c>
      <c r="Q32" s="39" t="n">
        <v>20</v>
      </c>
      <c r="R32" s="39">
        <f>S32</f>
        <v/>
      </c>
      <c r="S32" s="39" t="inlineStr">
        <is>
          <t>Пакет XL Flex Rambler&amp;Сo 
Desktop+Mobile Reach Video PMP</t>
        </is>
      </c>
      <c r="T32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2" s="39" t="inlineStr">
        <is>
          <t>Desktop: Reach Video
Mobile: Reach Video
Видео (15 секунд)</t>
        </is>
      </c>
      <c r="V32" s="39" t="inlineStr"/>
      <c r="W32" s="39" t="inlineStr">
        <is>
          <t>Динамика</t>
        </is>
      </c>
      <c r="X32" s="39" t="inlineStr">
        <is>
          <t>1000 показов</t>
        </is>
      </c>
      <c r="Y32" s="39">
        <f>COUNT(AV32:DC32)</f>
        <v/>
      </c>
      <c r="Z32" s="39" t="inlineStr">
        <is>
          <t>недели</t>
        </is>
      </c>
      <c r="AA32" s="39">
        <f>AB32/Y32</f>
        <v/>
      </c>
      <c r="AB32" s="39" t="n">
        <v>3000</v>
      </c>
      <c r="AC32" s="40" t="n">
        <v>450</v>
      </c>
      <c r="AD32" s="39" t="n">
        <v>1</v>
      </c>
      <c r="AE32" s="39" t="n">
        <v>0.65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AB32*1000</f>
        <v/>
      </c>
      <c r="AJ32" s="39" t="n">
        <v>3</v>
      </c>
      <c r="AK32" s="39">
        <f>AI32/AJ32</f>
        <v/>
      </c>
      <c r="AL32" s="41" t="inlineStr"/>
      <c r="AM32" s="39">
        <f>AB32</f>
        <v/>
      </c>
      <c r="AN32" s="41" t="n">
        <v>0.00162</v>
      </c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/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42" t="n">
        <v>1</v>
      </c>
      <c r="BK32" s="42" t="n">
        <v>1</v>
      </c>
      <c r="BL32" s="42" t="n">
        <v>1</v>
      </c>
      <c r="BM32" s="42" t="n">
        <v>1</v>
      </c>
      <c r="BN32" s="42" t="n">
        <v>1</v>
      </c>
      <c r="BO32" s="42" t="n">
        <v>1</v>
      </c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customHeight="1" ht="70" r="33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охват/лиды</t>
        </is>
      </c>
      <c r="E33" s="39" t="inlineStr">
        <is>
          <t>перенести со вкладки</t>
        </is>
      </c>
      <c r="F33" s="39" t="inlineStr">
        <is>
          <t>да</t>
        </is>
      </c>
      <c r="G33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3" s="39" t="inlineStr">
        <is>
          <t>30% СК</t>
        </is>
      </c>
      <c r="I33" s="39" t="inlineStr">
        <is>
          <t>Brand Lift в процессе разработки</t>
        </is>
      </c>
      <c r="J33" s="39" t="inlineStr">
        <is>
          <t xml:space="preserve">https://disk.yandex.ru/i/dpVzTOMfXe_NmQ </t>
        </is>
      </c>
      <c r="K33" s="39" t="inlineStr">
        <is>
          <t>e.mardoyan@punchmedia.ru; v.ovchenkov@punchmedia.ru</t>
        </is>
      </c>
      <c r="L33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3" s="39" t="inlineStr">
        <is>
          <t>нет, но реко от 200 000 рублей</t>
        </is>
      </c>
      <c r="N33" s="39" t="inlineStr">
        <is>
          <t>нет</t>
        </is>
      </c>
      <c r="O33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3" s="39" t="n">
        <v>0</v>
      </c>
      <c r="Q33" s="39" t="n">
        <v>21</v>
      </c>
      <c r="R33" s="39">
        <f>S33</f>
        <v/>
      </c>
      <c r="S33" s="39" t="inlineStr">
        <is>
          <t>PunchMedia Group</t>
        </is>
      </c>
      <c r="T33" s="39" t="inlineStr">
        <is>
          <t>Рекламный плеер на страницах сайтов сетевое размещение  (Desktop+Mobile), любые таргеты</t>
        </is>
      </c>
      <c r="U33" s="39" t="inlineStr">
        <is>
          <t>600х338 px ( видео instrem+outstream)</t>
        </is>
      </c>
      <c r="V33" s="39" t="inlineStr"/>
      <c r="W33" s="39" t="inlineStr">
        <is>
          <t>Динамика</t>
        </is>
      </c>
      <c r="X33" s="39" t="inlineStr">
        <is>
          <t>1000 показов</t>
        </is>
      </c>
      <c r="Y33" s="39">
        <f>COUNT(AV33:DC33)</f>
        <v/>
      </c>
      <c r="Z33" s="39" t="inlineStr">
        <is>
          <t>недели</t>
        </is>
      </c>
      <c r="AA33" s="39">
        <f>AB33/Y33</f>
        <v/>
      </c>
      <c r="AB33" s="39" t="n">
        <v>1000</v>
      </c>
      <c r="AC33" s="40" t="n">
        <v>360</v>
      </c>
      <c r="AD33" s="39" t="n">
        <v>1</v>
      </c>
      <c r="AE33" s="39" t="inlineStr">
        <is>
          <t>клиентская скидка 5% на все размещения, и скидка 10% на размещения кампаний бюджетом от 2 млн рублей</t>
        </is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AB33*1000</f>
        <v/>
      </c>
      <c r="AJ33" s="39" t="n">
        <v>2</v>
      </c>
      <c r="AK33" s="39">
        <f>AI33/AJ33</f>
        <v/>
      </c>
      <c r="AL33" s="41" t="inlineStr"/>
      <c r="AM33" s="39">
        <f>AB33</f>
        <v/>
      </c>
      <c r="AN33" s="41" t="inlineStr"/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/>
      <c r="AU33" s="40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42" t="n">
        <v>1</v>
      </c>
      <c r="BK33" s="42" t="n">
        <v>1</v>
      </c>
      <c r="BL33" s="42" t="n">
        <v>1</v>
      </c>
      <c r="BM33" s="42" t="n">
        <v>1</v>
      </c>
      <c r="BN33" s="42" t="n">
        <v>1</v>
      </c>
      <c r="BO33" s="42" t="n">
        <v>1</v>
      </c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</row>
    <row r="34">
      <c r="A34" s="44" t="n"/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6" t="n"/>
      <c r="AD34" s="45" t="n"/>
      <c r="AE34" s="45" t="inlineStr">
        <is>
          <t>Итого:</t>
        </is>
      </c>
      <c r="AF34" s="45">
        <f>SUMIF(AI13:AI33,"&gt;0",AG13:AG33)/AI34*1000</f>
        <v/>
      </c>
      <c r="AG34" s="46">
        <f>SUM(AG13:AG33)</f>
        <v/>
      </c>
      <c r="AH34" s="46">
        <f>SUM(AH13:AH33)</f>
        <v/>
      </c>
      <c r="AI34" s="45">
        <f>SUM(AI13:AI33)</f>
        <v/>
      </c>
      <c r="AJ34" s="45">
        <f>SUMIF(AK13:AK33,"&gt;0",AI13:AI33)/AK34</f>
        <v/>
      </c>
      <c r="AK34" s="45">
        <f>SUM(AK13:AK33)*0.8</f>
        <v/>
      </c>
      <c r="AL34" s="47">
        <f>SUMIF(AI13:AI33,"&gt;0",AM13:AM33)/AI34</f>
        <v/>
      </c>
      <c r="AM34" s="45">
        <f>SUM(AM13:AM33)</f>
        <v/>
      </c>
      <c r="AN34" s="47">
        <f>SUMIF(AI13:AI33,"&gt;0",AO13:AO33)/AI34</f>
        <v/>
      </c>
      <c r="AO34" s="45">
        <f>SUM(AO13:AO33)</f>
        <v/>
      </c>
      <c r="AP34" s="46">
        <f>SUMIF(AI13:AI33,"&gt;0",AG13:AG33)/AI34*1000</f>
        <v/>
      </c>
      <c r="AQ34" s="46">
        <f>SUMIF(AK13:AK33,"&gt;0",AG13:AG33)/AK34*1000</f>
        <v/>
      </c>
      <c r="AR34" s="46">
        <f>SUMIF(AM13:AM33,"&gt;0",AG13:AG33)/AM34</f>
        <v/>
      </c>
      <c r="AS34" s="46">
        <f>SUMIF(AO13:AO33,"&gt;0",AG13:AG33)/AO34</f>
        <v/>
      </c>
      <c r="AT34" s="45">
        <f>SUM(AT13:AM33)</f>
        <v/>
      </c>
      <c r="AU34" s="46">
        <f>SUMIF(AT13:AT33,"&gt;0",AG13:AG33)/AT34</f>
        <v/>
      </c>
      <c r="AV34" s="45">
        <f>SUMIF(AU13:AU33,"&gt;0",AG13:AG33)/AU34</f>
        <v/>
      </c>
      <c r="AW34" s="44" t="n"/>
      <c r="AX34" s="44" t="n"/>
      <c r="AY34" s="44" t="n"/>
      <c r="AZ34" s="44" t="n"/>
      <c r="BA34" s="44" t="n"/>
      <c r="BB34" s="44" t="n"/>
      <c r="BC34" s="44" t="n"/>
      <c r="BD34" s="44" t="n"/>
      <c r="BE34" s="44" t="n"/>
      <c r="BF34" s="44" t="n"/>
      <c r="BG34" s="44" t="n"/>
      <c r="BH34" s="44" t="n"/>
      <c r="BI34" s="44" t="n"/>
      <c r="BJ34" s="44" t="n"/>
      <c r="BK34" s="44" t="n"/>
      <c r="BL34" s="44" t="n"/>
      <c r="BM34" s="44" t="n"/>
      <c r="BN34" s="44" t="n"/>
      <c r="BO34" s="44" t="n"/>
      <c r="BP34" s="44" t="n"/>
      <c r="BQ34" s="44" t="n"/>
      <c r="BR34" s="44" t="n"/>
      <c r="BS34" s="44" t="n"/>
      <c r="BT34" s="44" t="n"/>
      <c r="BU34" s="44" t="n"/>
      <c r="BV34" s="44" t="n"/>
      <c r="BW34" s="44" t="n"/>
      <c r="BX34" s="44" t="n"/>
      <c r="BY34" s="44" t="n"/>
      <c r="BZ34" s="44" t="n"/>
      <c r="CA34" s="44" t="n"/>
      <c r="CB34" s="44" t="n"/>
      <c r="CC34" s="44" t="n"/>
      <c r="CD34" s="44" t="n"/>
      <c r="CE34" s="44" t="n"/>
      <c r="CF34" s="44" t="n"/>
      <c r="CG34" s="44" t="n"/>
      <c r="CH34" s="44" t="n"/>
      <c r="CI34" s="44" t="n"/>
      <c r="CJ34" s="44" t="n"/>
      <c r="CK34" s="44" t="n"/>
      <c r="CL34" s="44" t="n"/>
      <c r="CM34" s="44" t="n"/>
      <c r="CN34" s="44" t="n"/>
      <c r="CO34" s="44" t="n"/>
      <c r="CP34" s="44" t="n"/>
      <c r="CQ34" s="44" t="n"/>
      <c r="CR34" s="44" t="n"/>
      <c r="CS34" s="44" t="n"/>
      <c r="CT34" s="44" t="n"/>
      <c r="CU34" s="44" t="n"/>
      <c r="CV34" s="44" t="n"/>
      <c r="CW34" s="44" t="n"/>
      <c r="CX34" s="44" t="n"/>
      <c r="CY34" s="44" t="n"/>
      <c r="CZ34" s="44" t="n"/>
      <c r="DA34" s="44" t="n"/>
      <c r="DB34" s="44" t="n"/>
      <c r="DC34" s="44" t="n"/>
      <c r="DD34" s="44" t="n"/>
      <c r="DE34" s="44" t="n"/>
      <c r="DF34" s="44" t="n"/>
      <c r="DG34" s="44" t="n"/>
      <c r="DH34" s="44" t="n"/>
      <c r="DI34" s="44" t="n"/>
      <c r="DJ34" s="44" t="n"/>
      <c r="DK34" s="44" t="n"/>
      <c r="DL34" s="44" t="n"/>
      <c r="DM34" s="44" t="n"/>
      <c r="DN34" s="44" t="n"/>
    </row>
    <row r="35">
      <c r="A35" s="44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4" t="n"/>
      <c r="R35" s="44" t="n"/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8" t="inlineStr">
        <is>
          <t>Сервис DCM</t>
        </is>
      </c>
      <c r="AD35" s="44" t="n"/>
      <c r="AE35" s="44" t="n"/>
      <c r="AF35" s="44" t="n"/>
      <c r="AG35" s="40">
        <f>(AI34*2.5)*1.5/1000</f>
        <v/>
      </c>
      <c r="AH35" s="44" t="n"/>
      <c r="AI35" s="44" t="n"/>
      <c r="AJ35" s="44" t="n"/>
      <c r="AK35" s="44" t="n"/>
      <c r="AL35" s="49" t="n"/>
      <c r="AM35" s="44" t="n"/>
      <c r="AN35" s="44" t="n"/>
      <c r="AO35" s="44" t="n"/>
      <c r="AP35" s="44" t="n"/>
      <c r="AQ35" s="44" t="n"/>
      <c r="AR35" s="44" t="n"/>
      <c r="AS35" s="44" t="n"/>
      <c r="AT35" s="44" t="n"/>
      <c r="AU35" s="44" t="n"/>
      <c r="AV35" s="44" t="n"/>
      <c r="AW35" s="44" t="n"/>
      <c r="AX35" s="44" t="n"/>
      <c r="AY35" s="44" t="n"/>
      <c r="AZ35" s="44" t="n"/>
      <c r="BA35" s="44" t="n"/>
      <c r="BB35" s="44" t="n"/>
      <c r="BC35" s="44" t="n"/>
      <c r="BD35" s="44" t="n"/>
      <c r="BE35" s="44" t="n"/>
      <c r="BF35" s="44" t="n"/>
      <c r="BG35" s="44" t="n"/>
      <c r="BH35" s="44" t="n"/>
      <c r="BI35" s="44" t="n"/>
      <c r="BJ35" s="44" t="n"/>
      <c r="BK35" s="44" t="n"/>
      <c r="BL35" s="44" t="n"/>
      <c r="BM35" s="44" t="n"/>
      <c r="BN35" s="44" t="n"/>
      <c r="BO35" s="44" t="n"/>
      <c r="BP35" s="44" t="n"/>
      <c r="BQ35" s="44" t="n"/>
      <c r="BR35" s="44" t="n"/>
      <c r="BS35" s="44" t="n"/>
      <c r="BT35" s="44" t="n"/>
      <c r="BU35" s="44" t="n"/>
      <c r="BV35" s="44" t="n"/>
      <c r="BW35" s="44" t="n"/>
      <c r="BX35" s="44" t="n"/>
      <c r="BY35" s="44" t="n"/>
      <c r="BZ35" s="44" t="n"/>
      <c r="CA35" s="44" t="n"/>
      <c r="CB35" s="44" t="n"/>
      <c r="CC35" s="44" t="n"/>
      <c r="CD35" s="44" t="n"/>
      <c r="CE35" s="44" t="n"/>
      <c r="CF35" s="44" t="n"/>
      <c r="CG35" s="44" t="n"/>
      <c r="CH35" s="44" t="n"/>
      <c r="CI35" s="44" t="n"/>
      <c r="CJ35" s="44" t="n"/>
      <c r="CK35" s="44" t="n"/>
      <c r="CL35" s="44" t="n"/>
      <c r="CM35" s="44" t="n"/>
      <c r="CN35" s="44" t="n"/>
      <c r="CO35" s="44" t="n"/>
      <c r="CP35" s="44" t="n"/>
      <c r="CQ35" s="44" t="n"/>
      <c r="CR35" s="44" t="n"/>
      <c r="CS35" s="44" t="n"/>
      <c r="CT35" s="44" t="n"/>
      <c r="CU35" s="44" t="n"/>
      <c r="CV35" s="44" t="n"/>
      <c r="CW35" s="44" t="n"/>
      <c r="CX35" s="44" t="n"/>
      <c r="CY35" s="44" t="n"/>
      <c r="CZ35" s="44" t="n"/>
      <c r="DA35" s="44" t="n"/>
      <c r="DB35" s="44" t="n"/>
      <c r="DC35" s="44" t="n"/>
      <c r="DD35" s="44" t="n"/>
      <c r="DE35" s="44" t="n"/>
      <c r="DF35" s="44" t="n"/>
      <c r="DG35" s="44" t="n"/>
      <c r="DH35" s="44" t="n"/>
      <c r="DI35" s="44" t="n"/>
      <c r="DJ35" s="44" t="n"/>
      <c r="DK35" s="44" t="n"/>
      <c r="DL35" s="44" t="n"/>
      <c r="DM35" s="44" t="n"/>
      <c r="DN35" s="44" t="n"/>
    </row>
    <row r="36">
      <c r="A36" s="44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8" t="inlineStr">
        <is>
          <t>Итого медиа бюджет</t>
        </is>
      </c>
      <c r="AD36" s="44" t="n"/>
      <c r="AE36" s="44" t="n"/>
      <c r="AF36" s="44" t="n"/>
      <c r="AG36" s="40">
        <f>SUM(AG34:AG35)</f>
        <v/>
      </c>
      <c r="AH36" s="44" t="n"/>
      <c r="AI36" s="44" t="n"/>
      <c r="AJ36" s="44" t="n"/>
      <c r="AK36" s="44" t="n"/>
      <c r="AL36" s="49" t="n"/>
      <c r="AM36" s="44" t="n"/>
      <c r="AN36" s="44" t="n"/>
      <c r="AO36" s="44" t="n"/>
      <c r="AP36" s="44" t="n"/>
      <c r="AQ36" s="44" t="n"/>
      <c r="AR36" s="44" t="n"/>
      <c r="AS36" s="44" t="n"/>
      <c r="AT36" s="44" t="n"/>
      <c r="AU36" s="44" t="n"/>
      <c r="AV36" s="44" t="n"/>
      <c r="AW36" s="44" t="n"/>
      <c r="AX36" s="44" t="n"/>
      <c r="AY36" s="44" t="n"/>
      <c r="AZ36" s="44" t="n"/>
      <c r="BA36" s="44" t="n"/>
      <c r="BB36" s="44" t="n"/>
      <c r="BC36" s="44" t="n"/>
      <c r="BD36" s="44" t="n"/>
      <c r="BE36" s="44" t="n"/>
      <c r="BF36" s="44" t="n"/>
      <c r="BG36" s="44" t="n"/>
      <c r="BH36" s="44" t="n"/>
      <c r="BI36" s="44" t="n"/>
      <c r="BJ36" s="44" t="n"/>
      <c r="BK36" s="44" t="n"/>
      <c r="BL36" s="44" t="n"/>
      <c r="BM36" s="44" t="n"/>
      <c r="BN36" s="44" t="n"/>
      <c r="BO36" s="44" t="n"/>
      <c r="BP36" s="44" t="n"/>
      <c r="BQ36" s="44" t="n"/>
      <c r="BR36" s="44" t="n"/>
      <c r="BS36" s="44" t="n"/>
      <c r="BT36" s="44" t="n"/>
      <c r="BU36" s="44" t="n"/>
      <c r="BV36" s="44" t="n"/>
      <c r="BW36" s="44" t="n"/>
      <c r="BX36" s="44" t="n"/>
      <c r="BY36" s="44" t="n"/>
      <c r="BZ36" s="44" t="n"/>
      <c r="CA36" s="44" t="n"/>
      <c r="CB36" s="44" t="n"/>
      <c r="CC36" s="44" t="n"/>
      <c r="CD36" s="44" t="n"/>
      <c r="CE36" s="44" t="n"/>
      <c r="CF36" s="44" t="n"/>
      <c r="CG36" s="44" t="n"/>
      <c r="CH36" s="44" t="n"/>
      <c r="CI36" s="44" t="n"/>
      <c r="CJ36" s="44" t="n"/>
      <c r="CK36" s="44" t="n"/>
      <c r="CL36" s="44" t="n"/>
      <c r="CM36" s="44" t="n"/>
      <c r="CN36" s="44" t="n"/>
      <c r="CO36" s="44" t="n"/>
      <c r="CP36" s="44" t="n"/>
      <c r="CQ36" s="44" t="n"/>
      <c r="CR36" s="44" t="n"/>
      <c r="CS36" s="44" t="n"/>
      <c r="CT36" s="44" t="n"/>
      <c r="CU36" s="44" t="n"/>
      <c r="CV36" s="44" t="n"/>
      <c r="CW36" s="44" t="n"/>
      <c r="CX36" s="44" t="n"/>
      <c r="CY36" s="44" t="n"/>
      <c r="CZ36" s="44" t="n"/>
      <c r="DA36" s="44" t="n"/>
      <c r="DB36" s="44" t="n"/>
      <c r="DC36" s="44" t="n"/>
      <c r="DD36" s="44" t="n"/>
      <c r="DE36" s="44" t="n"/>
      <c r="DF36" s="44" t="n"/>
      <c r="DG36" s="44" t="n"/>
      <c r="DH36" s="44" t="n"/>
      <c r="DI36" s="44" t="n"/>
      <c r="DJ36" s="44" t="n"/>
      <c r="DK36" s="44" t="n"/>
      <c r="DL36" s="44" t="n"/>
      <c r="DM36" s="44" t="n"/>
      <c r="DN36" s="44" t="n"/>
    </row>
    <row r="37">
      <c r="A37" s="44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8" t="inlineStr">
        <is>
          <t>АК</t>
        </is>
      </c>
      <c r="AD37" s="44" t="n"/>
      <c r="AE37" s="44" t="n"/>
      <c r="AF37" s="44" t="inlineStr">
        <is>
          <t>10%</t>
        </is>
      </c>
      <c r="AG37" s="40">
        <f>AG36*AF37</f>
        <v/>
      </c>
      <c r="AH37" s="44" t="n"/>
      <c r="AI37" s="44" t="n"/>
      <c r="AJ37" s="44" t="n"/>
      <c r="AK37" s="44" t="n"/>
      <c r="AL37" s="49" t="n"/>
      <c r="AM37" s="44" t="n"/>
      <c r="AN37" s="44" t="n"/>
      <c r="AO37" s="44" t="n"/>
      <c r="AP37" s="44" t="n"/>
      <c r="AQ37" s="44" t="n"/>
      <c r="AR37" s="44" t="n"/>
      <c r="AS37" s="44" t="n"/>
      <c r="AT37" s="44" t="n"/>
      <c r="AU37" s="44" t="n"/>
      <c r="AV37" s="44" t="n"/>
      <c r="AW37" s="44" t="n"/>
      <c r="AX37" s="44" t="n"/>
      <c r="AY37" s="44" t="n"/>
      <c r="AZ37" s="44" t="n"/>
      <c r="BA37" s="44" t="n"/>
      <c r="BB37" s="44" t="n"/>
      <c r="BC37" s="44" t="n"/>
      <c r="BD37" s="44" t="n"/>
      <c r="BE37" s="44" t="n"/>
      <c r="BF37" s="44" t="n"/>
      <c r="BG37" s="44" t="n"/>
      <c r="BH37" s="44" t="n"/>
      <c r="BI37" s="44" t="n"/>
      <c r="BJ37" s="44" t="n"/>
      <c r="BK37" s="44" t="n"/>
      <c r="BL37" s="44" t="n"/>
      <c r="BM37" s="44" t="n"/>
      <c r="BN37" s="44" t="n"/>
      <c r="BO37" s="44" t="n"/>
      <c r="BP37" s="44" t="n"/>
      <c r="BQ37" s="44" t="n"/>
      <c r="BR37" s="44" t="n"/>
      <c r="BS37" s="44" t="n"/>
      <c r="BT37" s="44" t="n"/>
      <c r="BU37" s="44" t="n"/>
      <c r="BV37" s="44" t="n"/>
      <c r="BW37" s="44" t="n"/>
      <c r="BX37" s="44" t="n"/>
      <c r="BY37" s="44" t="n"/>
      <c r="BZ37" s="44" t="n"/>
      <c r="CA37" s="44" t="n"/>
      <c r="CB37" s="44" t="n"/>
      <c r="CC37" s="44" t="n"/>
      <c r="CD37" s="44" t="n"/>
      <c r="CE37" s="44" t="n"/>
      <c r="CF37" s="44" t="n"/>
      <c r="CG37" s="44" t="n"/>
      <c r="CH37" s="44" t="n"/>
      <c r="CI37" s="44" t="n"/>
      <c r="CJ37" s="44" t="n"/>
      <c r="CK37" s="44" t="n"/>
      <c r="CL37" s="44" t="n"/>
      <c r="CM37" s="44" t="n"/>
      <c r="CN37" s="44" t="n"/>
      <c r="CO37" s="44" t="n"/>
      <c r="CP37" s="44" t="n"/>
      <c r="CQ37" s="44" t="n"/>
      <c r="CR37" s="44" t="n"/>
      <c r="CS37" s="44" t="n"/>
      <c r="CT37" s="44" t="n"/>
      <c r="CU37" s="44" t="n"/>
      <c r="CV37" s="44" t="n"/>
      <c r="CW37" s="44" t="n"/>
      <c r="CX37" s="44" t="n"/>
      <c r="CY37" s="44" t="n"/>
      <c r="CZ37" s="44" t="n"/>
      <c r="DA37" s="44" t="n"/>
      <c r="DB37" s="44" t="n"/>
      <c r="DC37" s="44" t="n"/>
      <c r="DD37" s="44" t="n"/>
      <c r="DE37" s="44" t="n"/>
      <c r="DF37" s="44" t="n"/>
      <c r="DG37" s="44" t="n"/>
      <c r="DH37" s="44" t="n"/>
      <c r="DI37" s="44" t="n"/>
      <c r="DJ37" s="44" t="n"/>
      <c r="DK37" s="44" t="n"/>
      <c r="DL37" s="44" t="n"/>
      <c r="DM37" s="44" t="n"/>
      <c r="DN37" s="44" t="n"/>
    </row>
    <row r="38">
      <c r="A38" s="44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8" t="inlineStr">
        <is>
          <t>НДС</t>
        </is>
      </c>
      <c r="AD38" s="44" t="n"/>
      <c r="AE38" s="44" t="n"/>
      <c r="AF38" s="44" t="inlineStr">
        <is>
          <t>20%</t>
        </is>
      </c>
      <c r="AG38" s="40">
        <f>((AG36)+AG37)*AF38</f>
        <v/>
      </c>
      <c r="AH38" s="44" t="n"/>
      <c r="AI38" s="44" t="n"/>
      <c r="AJ38" s="44" t="n"/>
      <c r="AK38" s="44" t="n"/>
      <c r="AL38" s="49" t="n"/>
      <c r="AM38" s="44" t="n"/>
      <c r="AN38" s="44" t="n"/>
      <c r="AO38" s="44" t="n"/>
      <c r="AP38" s="44" t="n"/>
      <c r="AQ38" s="44" t="n"/>
      <c r="AR38" s="44" t="n"/>
      <c r="AS38" s="44" t="n"/>
      <c r="AT38" s="44" t="n"/>
      <c r="AU38" s="44" t="n"/>
      <c r="AV38" s="44" t="n"/>
      <c r="AW38" s="44" t="n"/>
      <c r="AX38" s="44" t="n"/>
      <c r="AY38" s="44" t="n"/>
      <c r="AZ38" s="44" t="n"/>
      <c r="BA38" s="44" t="n"/>
      <c r="BB38" s="44" t="n"/>
      <c r="BC38" s="44" t="n"/>
      <c r="BD38" s="44" t="n"/>
      <c r="BE38" s="44" t="n"/>
      <c r="BF38" s="44" t="n"/>
      <c r="BG38" s="44" t="n"/>
      <c r="BH38" s="44" t="n"/>
      <c r="BI38" s="44" t="n"/>
      <c r="BJ38" s="44" t="n"/>
      <c r="BK38" s="44" t="n"/>
      <c r="BL38" s="44" t="n"/>
      <c r="BM38" s="44" t="n"/>
      <c r="BN38" s="44" t="n"/>
      <c r="BO38" s="44" t="n"/>
      <c r="BP38" s="44" t="n"/>
      <c r="BQ38" s="44" t="n"/>
      <c r="BR38" s="44" t="n"/>
      <c r="BS38" s="44" t="n"/>
      <c r="BT38" s="44" t="n"/>
      <c r="BU38" s="44" t="n"/>
      <c r="BV38" s="44" t="n"/>
      <c r="BW38" s="44" t="n"/>
      <c r="BX38" s="44" t="n"/>
      <c r="BY38" s="44" t="n"/>
      <c r="BZ38" s="44" t="n"/>
      <c r="CA38" s="44" t="n"/>
      <c r="CB38" s="44" t="n"/>
      <c r="CC38" s="44" t="n"/>
      <c r="CD38" s="44" t="n"/>
      <c r="CE38" s="44" t="n"/>
      <c r="CF38" s="44" t="n"/>
      <c r="CG38" s="44" t="n"/>
      <c r="CH38" s="44" t="n"/>
      <c r="CI38" s="44" t="n"/>
      <c r="CJ38" s="44" t="n"/>
      <c r="CK38" s="44" t="n"/>
      <c r="CL38" s="44" t="n"/>
      <c r="CM38" s="44" t="n"/>
      <c r="CN38" s="44" t="n"/>
      <c r="CO38" s="44" t="n"/>
      <c r="CP38" s="44" t="n"/>
      <c r="CQ38" s="44" t="n"/>
      <c r="CR38" s="44" t="n"/>
      <c r="CS38" s="44" t="n"/>
      <c r="CT38" s="44" t="n"/>
      <c r="CU38" s="44" t="n"/>
      <c r="CV38" s="44" t="n"/>
      <c r="CW38" s="44" t="n"/>
      <c r="CX38" s="44" t="n"/>
      <c r="CY38" s="44" t="n"/>
      <c r="CZ38" s="44" t="n"/>
      <c r="DA38" s="44" t="n"/>
      <c r="DB38" s="44" t="n"/>
      <c r="DC38" s="44" t="n"/>
      <c r="DD38" s="44" t="n"/>
      <c r="DE38" s="44" t="n"/>
      <c r="DF38" s="44" t="n"/>
      <c r="DG38" s="44" t="n"/>
      <c r="DH38" s="44" t="n"/>
      <c r="DI38" s="44" t="n"/>
      <c r="DJ38" s="44" t="n"/>
      <c r="DK38" s="44" t="n"/>
      <c r="DL38" s="44" t="n"/>
      <c r="DM38" s="44" t="n"/>
      <c r="DN38" s="44" t="n"/>
    </row>
    <row r="39">
      <c r="A39" s="44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4" t="n"/>
      <c r="P39" s="44" t="n"/>
      <c r="Q39" s="44" t="n"/>
      <c r="R39" s="44" t="n"/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8" t="inlineStr">
        <is>
          <t>Производство ролика, с НДС</t>
        </is>
      </c>
      <c r="AD39" s="44" t="n"/>
      <c r="AE39" s="44" t="n"/>
      <c r="AF39" s="44" t="n"/>
      <c r="AG39" s="40" t="inlineStr">
        <is>
          <t>0.00р</t>
        </is>
      </c>
      <c r="AH39" s="44" t="n"/>
      <c r="AI39" s="44" t="n"/>
      <c r="AJ39" s="44" t="n"/>
      <c r="AK39" s="44" t="n"/>
      <c r="AL39" s="49" t="n"/>
      <c r="AM39" s="44" t="n"/>
      <c r="AN39" s="44" t="n"/>
      <c r="AO39" s="44" t="n"/>
      <c r="AP39" s="44" t="n"/>
      <c r="AQ39" s="44" t="n"/>
      <c r="AR39" s="44" t="n"/>
      <c r="AS39" s="44" t="n"/>
      <c r="AT39" s="44" t="n"/>
      <c r="AU39" s="44" t="n"/>
      <c r="AV39" s="44" t="n"/>
      <c r="AW39" s="44" t="n"/>
      <c r="AX39" s="44" t="n"/>
      <c r="AY39" s="44" t="n"/>
      <c r="AZ39" s="44" t="n"/>
      <c r="BA39" s="44" t="n"/>
      <c r="BB39" s="44" t="n"/>
      <c r="BC39" s="44" t="n"/>
      <c r="BD39" s="44" t="n"/>
      <c r="BE39" s="44" t="n"/>
      <c r="BF39" s="44" t="n"/>
      <c r="BG39" s="44" t="n"/>
      <c r="BH39" s="44" t="n"/>
      <c r="BI39" s="44" t="n"/>
      <c r="BJ39" s="44" t="n"/>
      <c r="BK39" s="44" t="n"/>
      <c r="BL39" s="44" t="n"/>
      <c r="BM39" s="44" t="n"/>
      <c r="BN39" s="44" t="n"/>
      <c r="BO39" s="44" t="n"/>
      <c r="BP39" s="44" t="n"/>
      <c r="BQ39" s="44" t="n"/>
      <c r="BR39" s="44" t="n"/>
      <c r="BS39" s="44" t="n"/>
      <c r="BT39" s="44" t="n"/>
      <c r="BU39" s="44" t="n"/>
      <c r="BV39" s="44" t="n"/>
      <c r="BW39" s="44" t="n"/>
      <c r="BX39" s="44" t="n"/>
      <c r="BY39" s="44" t="n"/>
      <c r="BZ39" s="44" t="n"/>
      <c r="CA39" s="44" t="n"/>
      <c r="CB39" s="44" t="n"/>
      <c r="CC39" s="44" t="n"/>
      <c r="CD39" s="44" t="n"/>
      <c r="CE39" s="44" t="n"/>
      <c r="CF39" s="44" t="n"/>
      <c r="CG39" s="44" t="n"/>
      <c r="CH39" s="44" t="n"/>
      <c r="CI39" s="44" t="n"/>
      <c r="CJ39" s="44" t="n"/>
      <c r="CK39" s="44" t="n"/>
      <c r="CL39" s="44" t="n"/>
      <c r="CM39" s="44" t="n"/>
      <c r="CN39" s="44" t="n"/>
      <c r="CO39" s="44" t="n"/>
      <c r="CP39" s="44" t="n"/>
      <c r="CQ39" s="44" t="n"/>
      <c r="CR39" s="44" t="n"/>
      <c r="CS39" s="44" t="n"/>
      <c r="CT39" s="44" t="n"/>
      <c r="CU39" s="44" t="n"/>
      <c r="CV39" s="44" t="n"/>
      <c r="CW39" s="44" t="n"/>
      <c r="CX39" s="44" t="n"/>
      <c r="CY39" s="44" t="n"/>
      <c r="CZ39" s="44" t="n"/>
      <c r="DA39" s="44" t="n"/>
      <c r="DB39" s="44" t="n"/>
      <c r="DC39" s="44" t="n"/>
      <c r="DD39" s="44" t="n"/>
      <c r="DE39" s="44" t="n"/>
      <c r="DF39" s="44" t="n"/>
      <c r="DG39" s="44" t="n"/>
      <c r="DH39" s="44" t="n"/>
      <c r="DI39" s="44" t="n"/>
      <c r="DJ39" s="44" t="n"/>
      <c r="DK39" s="44" t="n"/>
      <c r="DL39" s="44" t="n"/>
      <c r="DM39" s="44" t="n"/>
      <c r="DN39" s="44" t="n"/>
    </row>
    <row r="40">
      <c r="A40" s="44" t="n"/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8" t="inlineStr">
        <is>
          <t>Итого (с учётом НДС и АК)</t>
        </is>
      </c>
      <c r="AD40" s="50" t="n"/>
      <c r="AE40" s="50" t="n"/>
      <c r="AF40" s="50" t="n"/>
      <c r="AG40" s="40">
        <f>SUM(AG36:AG39)</f>
        <v/>
      </c>
      <c r="AH40" s="44" t="n"/>
      <c r="AI40" s="44" t="n"/>
      <c r="AJ40" s="44" t="n"/>
      <c r="AK40" s="44" t="n"/>
      <c r="AL40" s="49" t="n"/>
      <c r="AM40" s="44" t="n"/>
      <c r="AN40" s="44" t="n"/>
      <c r="AO40" s="44" t="n"/>
      <c r="AP40" s="44" t="n"/>
      <c r="AQ40" s="44" t="n"/>
      <c r="AR40" s="44" t="n"/>
      <c r="AS40" s="44" t="n"/>
      <c r="AT40" s="44" t="n"/>
      <c r="AU40" s="44" t="n"/>
      <c r="AV40" s="44" t="n"/>
      <c r="AW40" s="44" t="n"/>
      <c r="AX40" s="44" t="n"/>
      <c r="AY40" s="44" t="n"/>
      <c r="AZ40" s="44" t="n"/>
      <c r="BA40" s="44" t="n"/>
      <c r="BB40" s="44" t="n"/>
      <c r="BC40" s="44" t="n"/>
      <c r="BD40" s="44" t="n"/>
      <c r="BE40" s="44" t="n"/>
      <c r="BF40" s="44" t="n"/>
      <c r="BG40" s="44" t="n"/>
      <c r="BH40" s="44" t="n"/>
      <c r="BI40" s="44" t="n"/>
      <c r="BJ40" s="44" t="n"/>
      <c r="BK40" s="44" t="n"/>
      <c r="BL40" s="44" t="n"/>
      <c r="BM40" s="44" t="n"/>
      <c r="BN40" s="44" t="n"/>
      <c r="BO40" s="44" t="n"/>
      <c r="BP40" s="44" t="n"/>
      <c r="BQ40" s="44" t="n"/>
      <c r="BR40" s="44" t="n"/>
      <c r="BS40" s="44" t="n"/>
      <c r="BT40" s="44" t="n"/>
      <c r="BU40" s="44" t="n"/>
      <c r="BV40" s="44" t="n"/>
      <c r="BW40" s="44" t="n"/>
      <c r="BX40" s="44" t="n"/>
      <c r="BY40" s="44" t="n"/>
      <c r="BZ40" s="44" t="n"/>
      <c r="CA40" s="44" t="n"/>
      <c r="CB40" s="44" t="n"/>
      <c r="CC40" s="44" t="n"/>
      <c r="CD40" s="44" t="n"/>
      <c r="CE40" s="44" t="n"/>
      <c r="CF40" s="44" t="n"/>
      <c r="CG40" s="44" t="n"/>
      <c r="CH40" s="44" t="n"/>
      <c r="CI40" s="44" t="n"/>
      <c r="CJ40" s="44" t="n"/>
      <c r="CK40" s="44" t="n"/>
      <c r="CL40" s="44" t="n"/>
      <c r="CM40" s="44" t="n"/>
      <c r="CN40" s="44" t="n"/>
      <c r="CO40" s="44" t="n"/>
      <c r="CP40" s="44" t="n"/>
      <c r="CQ40" s="44" t="n"/>
      <c r="CR40" s="44" t="n"/>
      <c r="CS40" s="44" t="n"/>
      <c r="CT40" s="44" t="n"/>
      <c r="CU40" s="44" t="n"/>
      <c r="CV40" s="44" t="n"/>
      <c r="CW40" s="44" t="n"/>
      <c r="CX40" s="44" t="n"/>
      <c r="CY40" s="44" t="n"/>
      <c r="CZ40" s="44" t="n"/>
      <c r="DA40" s="44" t="n"/>
      <c r="DB40" s="44" t="n"/>
      <c r="DC40" s="44" t="n"/>
      <c r="DD40" s="44" t="n"/>
      <c r="DE40" s="44" t="n"/>
      <c r="DF40" s="44" t="n"/>
      <c r="DG40" s="44" t="n"/>
      <c r="DH40" s="44" t="n"/>
      <c r="DI40" s="44" t="n"/>
      <c r="DJ40" s="44" t="n"/>
      <c r="DK40" s="44" t="n"/>
      <c r="DL40" s="44" t="n"/>
      <c r="DM40" s="44" t="n"/>
      <c r="DN40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33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3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