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8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ПИК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Россия,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42" t="n">
        <v>1</v>
      </c>
      <c r="BM13" s="42" t="n">
        <v>1</v>
      </c>
      <c r="BN13" s="42" t="n">
        <v>1</v>
      </c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42" t="n">
        <v>1</v>
      </c>
      <c r="BM14" s="42" t="n">
        <v>1</v>
      </c>
      <c r="BN14" s="42" t="n">
        <v>1</v>
      </c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42" t="n">
        <v>1</v>
      </c>
      <c r="BM15" s="42" t="n">
        <v>1</v>
      </c>
      <c r="BN15" s="42" t="n">
        <v>1</v>
      </c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42" t="n">
        <v>1</v>
      </c>
      <c r="BM16" s="42" t="n">
        <v>1</v>
      </c>
      <c r="BN16" s="42" t="n">
        <v>1</v>
      </c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42" t="n">
        <v>1</v>
      </c>
      <c r="BM17" s="42" t="n">
        <v>1</v>
      </c>
      <c r="BN17" s="42" t="n">
        <v>1</v>
      </c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1.15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42" t="n">
        <v>1</v>
      </c>
      <c r="BM18" s="42" t="n">
        <v>1</v>
      </c>
      <c r="BN18" s="42" t="n">
        <v>1</v>
      </c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42" t="n">
        <v>1</v>
      </c>
      <c r="BM19" s="42" t="n">
        <v>1</v>
      </c>
      <c r="BN19" s="42" t="n">
        <v>1</v>
      </c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/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42" t="n">
        <v>1</v>
      </c>
      <c r="BM20" s="42" t="n">
        <v>1</v>
      </c>
      <c r="BN20" s="42" t="n">
        <v>1</v>
      </c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/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42" t="n">
        <v>1</v>
      </c>
      <c r="BM21" s="42" t="n">
        <v>1</v>
      </c>
      <c r="BN21" s="42" t="n">
        <v>1</v>
      </c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42" t="n">
        <v>1</v>
      </c>
      <c r="BM22" s="42" t="n">
        <v>1</v>
      </c>
      <c r="BN22" s="42" t="n">
        <v>1</v>
      </c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42" t="n">
        <v>1</v>
      </c>
      <c r="BM23" s="42" t="n">
        <v>1</v>
      </c>
      <c r="BN23" s="42" t="n">
        <v>1</v>
      </c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42" t="n">
        <v>1</v>
      </c>
      <c r="BM24" s="42" t="n">
        <v>1</v>
      </c>
      <c r="BN24" s="42" t="n">
        <v>1</v>
      </c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42" t="n">
        <v>1</v>
      </c>
      <c r="BM25" s="42" t="n">
        <v>1</v>
      </c>
      <c r="BN25" s="42" t="n">
        <v>1</v>
      </c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Все</t>
        </is>
      </c>
      <c r="B26" s="39" t="inlineStr">
        <is>
          <t>Все</t>
        </is>
      </c>
      <c r="C26" s="39" t="inlineStr">
        <is>
          <t>PROGRAMMATIC Сеть</t>
        </is>
      </c>
      <c r="D26" s="39" t="inlineStr">
        <is>
          <t>охват</t>
        </is>
      </c>
      <c r="E26" s="39" t="inlineStr">
        <is>
          <t>\\DOCS\Public\_Подрядчики (прайсы, презентации, ТТ)\OTM (programmatic)</t>
        </is>
      </c>
      <c r="F26" s="39" t="n">
        <v/>
      </c>
      <c r="G26" s="39" t="n">
        <v/>
      </c>
      <c r="H26" s="39" t="n">
        <v/>
      </c>
      <c r="I26" s="39" t="inlineStr">
        <is>
          <t>входит в soloway</t>
        </is>
      </c>
      <c r="J26" s="39" t="inlineStr">
        <is>
          <t>\\DOCS\Public\_Подрядчики (прайсы, презентации, ТТ)\OTM (programmatic)</t>
        </is>
      </c>
      <c r="K26" s="39" t="inlineStr">
        <is>
          <t>Olga Shataeva &lt;os@otm-r.com&gt;</t>
        </is>
      </c>
      <c r="L26" s="39" t="inlineStr">
        <is>
          <t>BL - 50 000 р без НДС</t>
        </is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ОТМ Network</t>
        </is>
      </c>
      <c r="T26" s="39" t="inlineStr">
        <is>
          <t>ЦА - МЖ 35-50 В+, есть дети
Гео - РФ
Таргетинг по аудиторным сегментам (см. Вкладку "Сегменты OTM")</t>
        </is>
      </c>
      <c r="U26" s="39" t="inlineStr">
        <is>
          <t>Video all-roll 
(15 секунд)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1429</v>
      </c>
      <c r="AC26" s="40" t="n">
        <v>350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42" t="n">
        <v>1</v>
      </c>
      <c r="BM26" s="42" t="n">
        <v>1</v>
      </c>
      <c r="BN26" s="42" t="n">
        <v>1</v>
      </c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Все</t>
        </is>
      </c>
      <c r="B27" s="39" t="inlineStr">
        <is>
          <t>Все</t>
        </is>
      </c>
      <c r="C27" s="39" t="inlineStr">
        <is>
          <t>Сеть</t>
        </is>
      </c>
      <c r="D27" s="39" t="inlineStr">
        <is>
          <t>охват</t>
        </is>
      </c>
      <c r="E27" s="39" t="inlineStr">
        <is>
          <t>\\DOCS\Public\_Подрядчики (прайсы, презентации, ТТ)\NativeRoll</t>
        </is>
      </c>
      <c r="F27" s="39" t="inlineStr">
        <is>
          <t>да</t>
        </is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ТТ)\NativeRoll</t>
        </is>
      </c>
      <c r="K27" s="39" t="inlineStr">
        <is>
          <t>Sabina Ternovykh &lt;sabina@nativeroll.tv&gt;
Алексей Серьянов &lt;alex@nativeroll.tv&gt;</t>
        </is>
      </c>
      <c r="L27" s="39" t="n">
        <v/>
      </c>
      <c r="M27" s="39" t="inlineStr">
        <is>
          <t>Минимальный бюджет закупки - 300 000 руб до НДС</t>
        </is>
      </c>
      <c r="N27" s="39" t="inlineStr">
        <is>
          <t>нет</t>
        </is>
      </c>
      <c r="O27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Native Roll</t>
        </is>
      </c>
      <c r="T27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7" s="39" t="inlineStr">
        <is>
          <t>Rewarded Video
Видео с вознаграждением
10 секунд</t>
        </is>
      </c>
      <c r="V27" s="39" t="inlineStr"/>
      <c r="W27" s="39" t="inlineStr">
        <is>
          <t>Динамика</t>
        </is>
      </c>
      <c r="X27" s="39" t="inlineStr">
        <is>
          <t>просмотры</t>
        </is>
      </c>
      <c r="Y27" s="39">
        <f>COUNT(AV27:DC27)</f>
        <v/>
      </c>
      <c r="Z27" s="39" t="inlineStr">
        <is>
          <t>недели</t>
        </is>
      </c>
      <c r="AA27" s="39">
        <f>AB27/Y27</f>
        <v/>
      </c>
      <c r="AB27" s="39" t="n">
        <v>153846</v>
      </c>
      <c r="AC27" s="40" t="n">
        <v>0.5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1.3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42" t="n">
        <v>1</v>
      </c>
      <c r="BM27" s="42" t="n">
        <v>1</v>
      </c>
      <c r="BN27" s="42" t="n">
        <v>1</v>
      </c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inlineStr">
        <is>
          <t>http://sitepedia.imho.ru/#/38
Доступ в сайтодедию+ считалку
http://sitepedia.imho.ru/login
Login:        agency
Password: imho2018Ru</t>
        </is>
      </c>
      <c r="F28" s="39" t="inlineStr">
        <is>
          <t>да</t>
        </is>
      </c>
      <c r="G28" s="39" t="n">
        <v/>
      </c>
      <c r="H28" s="39" t="n">
        <v/>
      </c>
      <c r="I28" s="39" t="inlineStr">
        <is>
          <t>Наценки за таргетинги
https://prnt.sc/1t402zb</t>
        </is>
      </c>
      <c r="J28" s="39" t="inlineStr">
        <is>
          <t>\\DOCS\Public\_Подрядчики (прайсы, презентации, ТТ)\ИМХО</t>
        </is>
      </c>
      <c r="K28" s="39" t="inlineStr">
        <is>
          <t>Kurganova Ludmila N. &lt;LNKurganova@imho.ru&gt;</t>
        </is>
      </c>
      <c r="L28" s="39" t="inlineStr">
        <is>
          <t>"Multi-roll~80%, read-roll~20%
Размещение на платформах Desktop, Mobile и Smart TV. "</t>
        </is>
      </c>
      <c r="M28" s="39" t="inlineStr">
        <is>
          <t xml:space="preserve">Минимальный заказ - 1000К.  </t>
        </is>
      </c>
      <c r="N28" s="39" t="inlineStr">
        <is>
          <t>нет, но нужно обсудить дополнительно</t>
        </is>
      </c>
      <c r="O28" s="39" t="inlineStr">
        <is>
          <t>Лицензионный контент
CTR в 2-5 раз выше др сетей (Сегменто, YT, GPMD)</t>
        </is>
      </c>
      <c r="P28" s="39" t="n">
        <v>1</v>
      </c>
      <c r="Q28" s="39" t="n">
        <v>16</v>
      </c>
      <c r="R28" s="39">
        <f>S28</f>
        <v/>
      </c>
      <c r="S28" s="39" t="inlineStr">
        <is>
          <t>ВидеоСеть ИМХО</t>
        </is>
      </c>
      <c r="T28" s="39" t="inlineStr">
        <is>
          <t>Динамика, Video Mix, Multi-roll+read-roll, ролик до 20 сек., F=3/сутки</t>
        </is>
      </c>
      <c r="U28" s="39" t="inlineStr">
        <is>
          <t>Видео, 20 сек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недели</t>
        </is>
      </c>
      <c r="AA28" s="39">
        <f>AB28/Y28</f>
        <v/>
      </c>
      <c r="AB28" s="39" t="n">
        <v>1130</v>
      </c>
      <c r="AC28" s="40" t="n">
        <v>750</v>
      </c>
      <c r="AD28" s="39" t="n">
        <v>1</v>
      </c>
      <c r="AE28" s="39" t="n">
        <v>0.25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42" t="n">
        <v>1</v>
      </c>
      <c r="BM28" s="42" t="n">
        <v>1</v>
      </c>
      <c r="BN28" s="42" t="n">
        <v>1</v>
      </c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https://reklama.ramblergroup.com/tt/</t>
        </is>
      </c>
      <c r="F29" s="39" t="inlineStr">
        <is>
          <t>да</t>
        </is>
      </c>
      <c r="G29" s="39" t="inlineStr">
        <is>
          <t>На посадочной возможна установка кода для оптимизации РК</t>
        </is>
      </c>
      <c r="H29" s="39" t="n">
        <v/>
      </c>
      <c r="I29" s="39" t="inlineStr">
        <is>
          <t>входной бюджет</t>
        </is>
      </c>
      <c r="J29" s="39" t="inlineStr">
        <is>
          <t>\\DOCS\Public\_Подрядчики (прайсы, презентации, ТТ)\Rambler</t>
        </is>
      </c>
      <c r="K29" s="39" t="inlineStr">
        <is>
          <t xml:space="preserve">Юлия Хуснулина y.khusnulina@rambler-co.ru
pmp@rambler-co.ru </t>
        </is>
      </c>
      <c r="L29" s="39" t="n">
        <v/>
      </c>
      <c r="M29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29" s="39" t="inlineStr">
        <is>
          <t>нет</t>
        </is>
      </c>
      <c r="O29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29" s="39" t="n">
        <v>1</v>
      </c>
      <c r="Q29" s="39" t="n">
        <v>17</v>
      </c>
      <c r="R29" s="39">
        <f>S29</f>
        <v/>
      </c>
      <c r="S29" s="39" t="inlineStr">
        <is>
          <t>Пакет XL Flex Rambler&amp;Сo 
Desktop+Mobile Reach Video PMP</t>
        </is>
      </c>
      <c r="T2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29" s="39" t="inlineStr">
        <is>
          <t>Desktop: Reach Video
Mobile: Reach Video
Видео (15 секунд)</t>
        </is>
      </c>
      <c r="V29" s="39" t="inlineStr"/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3000</v>
      </c>
      <c r="AC29" s="40" t="n">
        <v>450</v>
      </c>
      <c r="AD29" s="39" t="n">
        <v>1</v>
      </c>
      <c r="AE29" s="39" t="n">
        <v>0.65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inlineStr"/>
      <c r="AM29" s="39">
        <f>AB29</f>
        <v/>
      </c>
      <c r="AN29" s="41" t="n">
        <v>0.00162</v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42" t="n">
        <v>1</v>
      </c>
      <c r="BM29" s="42" t="n">
        <v>1</v>
      </c>
      <c r="BN29" s="42" t="n">
        <v>1</v>
      </c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https://reklama.ramblergroup.com/tt/</t>
        </is>
      </c>
      <c r="F30" s="39" t="inlineStr">
        <is>
          <t>да</t>
        </is>
      </c>
      <c r="G30" s="39" t="inlineStr">
        <is>
          <t>На посадочной возможна установка кода для оптимизации РК</t>
        </is>
      </c>
      <c r="H30" s="39" t="n">
        <v/>
      </c>
      <c r="I30" s="39" t="inlineStr">
        <is>
          <t>входной бюджет</t>
        </is>
      </c>
      <c r="J30" s="39" t="inlineStr">
        <is>
          <t>\\DOCS\Public\_Подрядчики (прайсы, презентации, ТТ)\Rambler</t>
        </is>
      </c>
      <c r="K30" s="39" t="inlineStr">
        <is>
          <t xml:space="preserve">Юлия Хуснулина y.khusnulina@rambler-co.ru
pmp@rambler-co.ru </t>
        </is>
      </c>
      <c r="L30" s="39" t="n">
        <v/>
      </c>
      <c r="M30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0" s="39" t="inlineStr">
        <is>
          <t>нет</t>
        </is>
      </c>
      <c r="O30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Пакет XL Flex Rambler&amp;Сo 
Desktop+Mobile Reach Video PMP</t>
        </is>
      </c>
      <c r="T30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0" s="39" t="inlineStr">
        <is>
          <t>Desktop: Reach Video
Mobile: Reach Video
Видео (15 секунд)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3000</v>
      </c>
      <c r="AC30" s="40" t="n">
        <v>450</v>
      </c>
      <c r="AD30" s="39" t="n">
        <v>1</v>
      </c>
      <c r="AE30" s="39" t="n">
        <v>0.65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3</v>
      </c>
      <c r="AK30" s="39">
        <f>AI30/AJ30</f>
        <v/>
      </c>
      <c r="AL30" s="41" t="inlineStr"/>
      <c r="AM30" s="39">
        <f>AB30</f>
        <v/>
      </c>
      <c r="AN30" s="41" t="n">
        <v>0.00162</v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42" t="n">
        <v>1</v>
      </c>
      <c r="BM30" s="42" t="n">
        <v>1</v>
      </c>
      <c r="BN30" s="42" t="n">
        <v>1</v>
      </c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перенести со вкладки</t>
        </is>
      </c>
      <c r="F31" s="39" t="inlineStr">
        <is>
          <t>да</t>
        </is>
      </c>
      <c r="G31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1" s="39" t="inlineStr">
        <is>
          <t>30% СК</t>
        </is>
      </c>
      <c r="I31" s="39" t="inlineStr">
        <is>
          <t>Brand Lift в процессе разработки</t>
        </is>
      </c>
      <c r="J31" s="39" t="inlineStr">
        <is>
          <t xml:space="preserve">https://disk.yandex.ru/i/dpVzTOMfXe_NmQ </t>
        </is>
      </c>
      <c r="K31" s="39" t="inlineStr">
        <is>
          <t>e.mardoyan@punchmedia.ru; v.ovchenkov@punchmedia.ru</t>
        </is>
      </c>
      <c r="L31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1" s="39" t="inlineStr">
        <is>
          <t>нет, но реко от 200 000 рублей</t>
        </is>
      </c>
      <c r="N31" s="39" t="inlineStr">
        <is>
          <t>нет</t>
        </is>
      </c>
      <c r="O31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PunchMedia Group</t>
        </is>
      </c>
      <c r="T31" s="39" t="inlineStr">
        <is>
          <t>Рекламный плеер на страницах сайтов сетевое размещение  (Desktop+Mobile), любые таргеты</t>
        </is>
      </c>
      <c r="U31" s="39" t="inlineStr">
        <is>
          <t>600х338 px ( видео instrem+outstream)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360</v>
      </c>
      <c r="AD31" s="39" t="n">
        <v>1</v>
      </c>
      <c r="AE31" s="39" t="inlineStr">
        <is>
          <t>клиентская скидка 5% на все размещения, и скидка 10% на размещения кампаний бюджетом от 2 млн рублей</t>
        </is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2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42" t="n">
        <v>1</v>
      </c>
      <c r="BM31" s="42" t="n">
        <v>1</v>
      </c>
      <c r="BN31" s="42" t="n">
        <v>1</v>
      </c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>
      <c r="A32" s="44" t="n"/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  <c r="M32" s="44" t="n"/>
      <c r="N32" s="44" t="n"/>
      <c r="O32" s="44" t="n"/>
      <c r="P32" s="44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6" t="n"/>
      <c r="AD32" s="45" t="n"/>
      <c r="AE32" s="45" t="inlineStr">
        <is>
          <t>Итого:</t>
        </is>
      </c>
      <c r="AF32" s="45">
        <f>SUMIF(AI13:AI31,"&gt;0",AG13:AG31)/AI32*1000</f>
        <v/>
      </c>
      <c r="AG32" s="46">
        <f>SUM(AG13:AG31)</f>
        <v/>
      </c>
      <c r="AH32" s="46">
        <f>SUM(AH13:AH31)</f>
        <v/>
      </c>
      <c r="AI32" s="45">
        <f>SUM(AI13:AI31)</f>
        <v/>
      </c>
      <c r="AJ32" s="45">
        <f>SUMIF(AK13:AK31,"&gt;0",AI13:AI31)/AK32</f>
        <v/>
      </c>
      <c r="AK32" s="45">
        <f>SUM(AK13:AK31)*0.8</f>
        <v/>
      </c>
      <c r="AL32" s="47">
        <f>SUMIF(AI13:AI31,"&gt;0",AM13:AM31)/AI32</f>
        <v/>
      </c>
      <c r="AM32" s="45">
        <f>SUM(AM13:AM31)</f>
        <v/>
      </c>
      <c r="AN32" s="47">
        <f>SUMIF(AI13:AI31,"&gt;0",AO13:AO31)/AI32</f>
        <v/>
      </c>
      <c r="AO32" s="45">
        <f>SUM(AO13:AO31)</f>
        <v/>
      </c>
      <c r="AP32" s="46">
        <f>SUMIF(AI13:AI31,"&gt;0",AG13:AG31)/AI32*1000</f>
        <v/>
      </c>
      <c r="AQ32" s="46">
        <f>SUMIF(AK13:AK31,"&gt;0",AG13:AG31)/AK32*1000</f>
        <v/>
      </c>
      <c r="AR32" s="46">
        <f>SUMIF(AM13:AM31,"&gt;0",AG13:AG31)/AM32</f>
        <v/>
      </c>
      <c r="AS32" s="46">
        <f>SUMIF(AO13:AO31,"&gt;0",AG13:AG31)/AO32</f>
        <v/>
      </c>
      <c r="AT32" s="45">
        <f>SUM(AT13:AM31)</f>
        <v/>
      </c>
      <c r="AU32" s="46">
        <f>SUMIF(AT13:AT31,"&gt;0",AG13:AG31)/AT32</f>
        <v/>
      </c>
      <c r="AV32" s="45">
        <f>SUMIF(AU13:AU31,"&gt;0",AG13:AG31)/AU32</f>
        <v/>
      </c>
      <c r="AW32" s="44" t="n"/>
      <c r="AX32" s="44" t="n"/>
      <c r="AY32" s="44" t="n"/>
      <c r="AZ32" s="44" t="n"/>
      <c r="BA32" s="44" t="n"/>
      <c r="BB32" s="44" t="n"/>
      <c r="BC32" s="44" t="n"/>
      <c r="BD32" s="44" t="n"/>
      <c r="BE32" s="44" t="n"/>
      <c r="BF32" s="44" t="n"/>
      <c r="BG32" s="44" t="n"/>
      <c r="BH32" s="44" t="n"/>
      <c r="BI32" s="44" t="n"/>
      <c r="BJ32" s="44" t="n"/>
      <c r="BK32" s="44" t="n"/>
      <c r="BL32" s="44" t="n"/>
      <c r="BM32" s="44" t="n"/>
      <c r="BN32" s="44" t="n"/>
      <c r="BO32" s="44" t="n"/>
      <c r="BP32" s="44" t="n"/>
      <c r="BQ32" s="44" t="n"/>
      <c r="BR32" s="44" t="n"/>
      <c r="BS32" s="44" t="n"/>
      <c r="BT32" s="44" t="n"/>
      <c r="BU32" s="44" t="n"/>
      <c r="BV32" s="44" t="n"/>
      <c r="BW32" s="44" t="n"/>
      <c r="BX32" s="44" t="n"/>
      <c r="BY32" s="44" t="n"/>
      <c r="BZ32" s="44" t="n"/>
      <c r="CA32" s="44" t="n"/>
      <c r="CB32" s="44" t="n"/>
      <c r="CC32" s="44" t="n"/>
      <c r="CD32" s="44" t="n"/>
      <c r="CE32" s="44" t="n"/>
      <c r="CF32" s="44" t="n"/>
      <c r="CG32" s="44" t="n"/>
      <c r="CH32" s="44" t="n"/>
      <c r="CI32" s="44" t="n"/>
      <c r="CJ32" s="44" t="n"/>
      <c r="CK32" s="44" t="n"/>
      <c r="CL32" s="44" t="n"/>
      <c r="CM32" s="44" t="n"/>
      <c r="CN32" s="44" t="n"/>
      <c r="CO32" s="44" t="n"/>
      <c r="CP32" s="44" t="n"/>
      <c r="CQ32" s="44" t="n"/>
      <c r="CR32" s="44" t="n"/>
      <c r="CS32" s="44" t="n"/>
      <c r="CT32" s="44" t="n"/>
      <c r="CU32" s="44" t="n"/>
      <c r="CV32" s="44" t="n"/>
      <c r="CW32" s="44" t="n"/>
      <c r="CX32" s="44" t="n"/>
      <c r="CY32" s="44" t="n"/>
      <c r="CZ32" s="44" t="n"/>
      <c r="DA32" s="44" t="n"/>
      <c r="DB32" s="44" t="n"/>
      <c r="DC32" s="44" t="n"/>
      <c r="DD32" s="44" t="n"/>
      <c r="DE32" s="44" t="n"/>
      <c r="DF32" s="44" t="n"/>
      <c r="DG32" s="44" t="n"/>
      <c r="DH32" s="44" t="n"/>
      <c r="DI32" s="44" t="n"/>
      <c r="DJ32" s="44" t="n"/>
      <c r="DK32" s="44" t="n"/>
      <c r="DL32" s="44" t="n"/>
      <c r="DM32" s="44" t="n"/>
      <c r="DN32" s="44" t="n"/>
    </row>
    <row r="33">
      <c r="A33" s="44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4" t="n"/>
      <c r="R33" s="44" t="n"/>
      <c r="S33" s="44" t="n"/>
      <c r="T33" s="44" t="n"/>
      <c r="U33" s="44" t="n"/>
      <c r="V33" s="44" t="n"/>
      <c r="W33" s="44" t="n"/>
      <c r="X33" s="44" t="n"/>
      <c r="Y33" s="44" t="n"/>
      <c r="Z33" s="44" t="n"/>
      <c r="AA33" s="44" t="n"/>
      <c r="AB33" s="44" t="n"/>
      <c r="AC33" s="48" t="inlineStr">
        <is>
          <t>Сервис DCM</t>
        </is>
      </c>
      <c r="AD33" s="44" t="n"/>
      <c r="AE33" s="44" t="n"/>
      <c r="AF33" s="44" t="n"/>
      <c r="AG33" s="40">
        <f>(AI32*2.5)*1.5/1000</f>
        <v/>
      </c>
      <c r="AH33" s="44" t="n"/>
      <c r="AI33" s="44" t="n"/>
      <c r="AJ33" s="44" t="n"/>
      <c r="AK33" s="44" t="n"/>
      <c r="AL33" s="49" t="n"/>
      <c r="AM33" s="44" t="n"/>
      <c r="AN33" s="44" t="n"/>
      <c r="AO33" s="44" t="n"/>
      <c r="AP33" s="44" t="n"/>
      <c r="AQ33" s="44" t="n"/>
      <c r="AR33" s="44" t="n"/>
      <c r="AS33" s="44" t="n"/>
      <c r="AT33" s="44" t="n"/>
      <c r="AU33" s="44" t="n"/>
      <c r="AV33" s="44" t="n"/>
      <c r="AW33" s="44" t="n"/>
      <c r="AX33" s="44" t="n"/>
      <c r="AY33" s="44" t="n"/>
      <c r="AZ33" s="44" t="n"/>
      <c r="BA33" s="44" t="n"/>
      <c r="BB33" s="44" t="n"/>
      <c r="BC33" s="44" t="n"/>
      <c r="BD33" s="44" t="n"/>
      <c r="BE33" s="44" t="n"/>
      <c r="BF33" s="44" t="n"/>
      <c r="BG33" s="44" t="n"/>
      <c r="BH33" s="44" t="n"/>
      <c r="BI33" s="44" t="n"/>
      <c r="BJ33" s="44" t="n"/>
      <c r="BK33" s="44" t="n"/>
      <c r="BL33" s="44" t="n"/>
      <c r="BM33" s="44" t="n"/>
      <c r="BN33" s="44" t="n"/>
      <c r="BO33" s="44" t="n"/>
      <c r="BP33" s="44" t="n"/>
      <c r="BQ33" s="44" t="n"/>
      <c r="BR33" s="44" t="n"/>
      <c r="BS33" s="44" t="n"/>
      <c r="BT33" s="44" t="n"/>
      <c r="BU33" s="44" t="n"/>
      <c r="BV33" s="44" t="n"/>
      <c r="BW33" s="44" t="n"/>
      <c r="BX33" s="44" t="n"/>
      <c r="BY33" s="44" t="n"/>
      <c r="BZ33" s="44" t="n"/>
      <c r="CA33" s="44" t="n"/>
      <c r="CB33" s="44" t="n"/>
      <c r="CC33" s="44" t="n"/>
      <c r="CD33" s="44" t="n"/>
      <c r="CE33" s="44" t="n"/>
      <c r="CF33" s="44" t="n"/>
      <c r="CG33" s="44" t="n"/>
      <c r="CH33" s="44" t="n"/>
      <c r="CI33" s="44" t="n"/>
      <c r="CJ33" s="44" t="n"/>
      <c r="CK33" s="44" t="n"/>
      <c r="CL33" s="44" t="n"/>
      <c r="CM33" s="44" t="n"/>
      <c r="CN33" s="44" t="n"/>
      <c r="CO33" s="44" t="n"/>
      <c r="CP33" s="44" t="n"/>
      <c r="CQ33" s="44" t="n"/>
      <c r="CR33" s="44" t="n"/>
      <c r="CS33" s="44" t="n"/>
      <c r="CT33" s="44" t="n"/>
      <c r="CU33" s="44" t="n"/>
      <c r="CV33" s="44" t="n"/>
      <c r="CW33" s="44" t="n"/>
      <c r="CX33" s="44" t="n"/>
      <c r="CY33" s="44" t="n"/>
      <c r="CZ33" s="44" t="n"/>
      <c r="DA33" s="44" t="n"/>
      <c r="DB33" s="44" t="n"/>
      <c r="DC33" s="44" t="n"/>
      <c r="DD33" s="44" t="n"/>
      <c r="DE33" s="44" t="n"/>
      <c r="DF33" s="44" t="n"/>
      <c r="DG33" s="44" t="n"/>
      <c r="DH33" s="44" t="n"/>
      <c r="DI33" s="44" t="n"/>
      <c r="DJ33" s="44" t="n"/>
      <c r="DK33" s="44" t="n"/>
      <c r="DL33" s="44" t="n"/>
      <c r="DM33" s="44" t="n"/>
      <c r="DN33" s="44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8" t="inlineStr">
        <is>
          <t>Итого медиа бюджет</t>
        </is>
      </c>
      <c r="AD34" s="44" t="n"/>
      <c r="AE34" s="44" t="n"/>
      <c r="AF34" s="44" t="n"/>
      <c r="AG34" s="40">
        <f>SUM(AG32:AG33)</f>
        <v/>
      </c>
      <c r="AH34" s="44" t="n"/>
      <c r="AI34" s="44" t="n"/>
      <c r="AJ34" s="44" t="n"/>
      <c r="AK34" s="44" t="n"/>
      <c r="AL34" s="49" t="n"/>
      <c r="AM34" s="44" t="n"/>
      <c r="AN34" s="44" t="n"/>
      <c r="AO34" s="44" t="n"/>
      <c r="AP34" s="44" t="n"/>
      <c r="AQ34" s="44" t="n"/>
      <c r="AR34" s="44" t="n"/>
      <c r="AS34" s="44" t="n"/>
      <c r="AT34" s="44" t="n"/>
      <c r="AU34" s="44" t="n"/>
      <c r="AV34" s="44" t="n"/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АК</t>
        </is>
      </c>
      <c r="AD35" s="44" t="n"/>
      <c r="AE35" s="44" t="n"/>
      <c r="AF35" s="44" t="inlineStr">
        <is>
          <t>10%</t>
        </is>
      </c>
      <c r="AG35" s="40">
        <f>AG34*AF35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НДС</t>
        </is>
      </c>
      <c r="AD36" s="44" t="n"/>
      <c r="AE36" s="44" t="n"/>
      <c r="AF36" s="44" t="inlineStr">
        <is>
          <t>20%</t>
        </is>
      </c>
      <c r="AG36" s="40">
        <f>((AG34)+AG35)*AF36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Производство ролика, с НДС</t>
        </is>
      </c>
      <c r="AD37" s="44" t="n"/>
      <c r="AE37" s="44" t="n"/>
      <c r="AF37" s="44" t="n"/>
      <c r="AG37" s="40" t="inlineStr">
        <is>
          <t>0.00р</t>
        </is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Итого (с учётом НДС и АК)</t>
        </is>
      </c>
      <c r="AD38" s="50" t="n"/>
      <c r="AE38" s="50" t="n"/>
      <c r="AF38" s="50" t="n"/>
      <c r="AG38" s="40">
        <f>SUM(AG34:AG37)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1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1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