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2335" xWindow="735" yWindow="1335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165"/>
  </cellStyleXfs>
  <cellXfs count="57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2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8" fillId="4" fontId="2" numFmtId="0" pivotButton="0" quotePrefix="0" xfId="1">
      <alignment horizontal="center" vertical="center" wrapText="1"/>
    </xf>
    <xf borderId="20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  <xf borderId="13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10" fillId="0" fontId="0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37" pivotButton="0" quotePrefix="0" xfId="0">
      <alignment vertical="top" wrapText="1"/>
    </xf>
    <xf applyAlignment="1" borderId="22" fillId="0" fontId="0" numFmtId="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37" pivotButton="0" quotePrefix="0" xfId="0">
      <alignment vertical="top" wrapText="1"/>
    </xf>
    <xf applyAlignment="1" borderId="0" fillId="7" fontId="7" numFmtId="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2"/>
  <sheetViews>
    <sheetView tabSelected="1" topLeftCell="N1" workbookViewId="0" zoomScale="70" zoomScaleNormal="70">
      <selection activeCell="X10" sqref="X10:X12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hidden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0.01"/>
    <col customWidth="1" max="49" min="49" width="0.01"/>
    <col customWidth="1" max="50" min="50" width="0.01"/>
    <col customWidth="1" max="51" min="51" width="0.01"/>
    <col customWidth="1" max="52" min="52" width="0.01"/>
    <col customWidth="1" max="53" min="53" width="0.01"/>
    <col customWidth="1" max="54" min="54" width="0.01"/>
    <col customWidth="1" max="55" min="55" width="0.01"/>
    <col customWidth="1" max="56" min="56" width="0.01"/>
    <col customWidth="1" max="57" min="57" width="0.01"/>
    <col customWidth="1" max="58" min="58" width="0.01"/>
    <col customWidth="1" max="59" min="59" width="0.01"/>
    <col customWidth="1" max="60" min="60" width="0.01"/>
    <col customWidth="1" max="61" min="61" width="0.01"/>
    <col customWidth="1" max="62" min="62" width="0.01"/>
    <col customWidth="1" max="63" min="63" width="0.01"/>
    <col customWidth="1" max="64" min="64" width="0.01"/>
    <col customWidth="1" max="65" min="65" width="8"/>
    <col customWidth="1" max="66" min="66" width="8"/>
    <col customWidth="1" max="67" min="67" width="8"/>
    <col customWidth="1" max="68" min="68" width="8"/>
    <col customWidth="1" max="69" min="69" width="8"/>
    <col customWidth="1" max="70" min="70" width="8"/>
    <col customWidth="1" max="71" min="71" width="8"/>
    <col customWidth="1" max="72" min="72" width="8"/>
    <col customWidth="1" max="73" min="73" width="8"/>
    <col customWidth="1" max="74" min="74" width="0.01"/>
    <col customWidth="1" max="75" min="75" width="0.01"/>
    <col customWidth="1" max="76" min="76" width="0.01"/>
    <col customWidth="1" max="77" min="77" width="0.01"/>
    <col customWidth="1" max="78" min="78" width="0.01"/>
    <col customWidth="1" max="79" min="79" width="0.01"/>
    <col customWidth="1" max="80" min="80" width="0.01"/>
    <col customWidth="1" max="81" min="81" width="0.01"/>
    <col customWidth="1" max="82" min="82" width="0.01"/>
    <col customWidth="1" max="83" min="83" width="0.01"/>
    <col customWidth="1" max="84" min="84" width="0.01"/>
    <col customWidth="1" max="85" min="85" width="0.01"/>
    <col customWidth="1" max="86" min="86" width="0.01"/>
    <col customWidth="1" max="87" min="87" width="0.01"/>
    <col customWidth="1" max="88" min="88" width="0.01"/>
    <col customWidth="1" max="89" min="89" width="0.01"/>
    <col customWidth="1" max="90" min="90" width="0.01"/>
    <col customWidth="1" max="91" min="91" width="0.01"/>
    <col customWidth="1" max="92" min="92" width="0.01"/>
    <col customWidth="1" max="93" min="93" width="0.01"/>
    <col customWidth="1" max="94" min="94" width="0.01"/>
    <col customWidth="1" max="95" min="95" width="0.01"/>
    <col customWidth="1" max="96" min="96" width="0.01"/>
    <col customWidth="1" max="97" min="97" width="0.01"/>
    <col customWidth="1" max="98" min="98" width="0.01"/>
    <col customWidth="1" max="99" min="99" width="0.01"/>
    <col customWidth="1" max="100" min="100" width="0.01"/>
    <col customWidth="1" max="101" min="101" width="0.01"/>
    <col customWidth="1" max="102" min="102" width="0.01"/>
    <col customWidth="1" max="103" min="103" width="0.01"/>
    <col customWidth="1" max="104" min="104" width="0.01"/>
    <col customWidth="1" max="105" min="105" width="0.01"/>
    <col customWidth="1" max="106" min="106" width="0.01"/>
    <col customWidth="1" max="107" min="107" width="0.01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Росмэн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35" t="n">
        <v>43831</v>
      </c>
      <c r="AW11" s="35">
        <f>AV12+1</f>
        <v/>
      </c>
      <c r="AX11" s="35">
        <f>AW12+1</f>
        <v/>
      </c>
      <c r="AY11" s="35">
        <f>AX12+1</f>
        <v/>
      </c>
      <c r="AZ11" s="35">
        <f>AY12+1</f>
        <v/>
      </c>
      <c r="BA11" s="35">
        <f>AZ12+1</f>
        <v/>
      </c>
      <c r="BB11" s="35">
        <f>BA12+1</f>
        <v/>
      </c>
      <c r="BC11" s="35">
        <f>BB12+1</f>
        <v/>
      </c>
      <c r="BD11" s="35">
        <f>BC12+1</f>
        <v/>
      </c>
      <c r="BE11" s="35">
        <f>BD12+1</f>
        <v/>
      </c>
      <c r="BF11" s="35">
        <f>BE11+1</f>
        <v/>
      </c>
      <c r="BG11" s="35">
        <f>BF12+1</f>
        <v/>
      </c>
      <c r="BH11" s="35">
        <f>BG12+1</f>
        <v/>
      </c>
      <c r="BI11" s="35">
        <f>BH12+1</f>
        <v/>
      </c>
      <c r="BJ11" s="35">
        <f>BI12+1</f>
        <v/>
      </c>
      <c r="BK11" s="35">
        <f>BJ12+1</f>
        <v/>
      </c>
      <c r="BL11" s="35">
        <f>BK12+1</f>
        <v/>
      </c>
      <c r="BM11" s="35">
        <f>BL12+1</f>
        <v/>
      </c>
      <c r="BN11" s="35">
        <f>BM12+1</f>
        <v/>
      </c>
      <c r="BO11" s="35">
        <f>BN12+1</f>
        <v/>
      </c>
      <c r="BP11" s="35">
        <f>BO12+1</f>
        <v/>
      </c>
      <c r="BQ11" s="35">
        <f>BP12+1</f>
        <v/>
      </c>
      <c r="BR11" s="35">
        <f>BQ12+1</f>
        <v/>
      </c>
      <c r="BS11" s="35">
        <f>BR12+1</f>
        <v/>
      </c>
      <c r="BT11" s="35">
        <f>BS12+1</f>
        <v/>
      </c>
      <c r="BU11" s="35">
        <f>BT12+1</f>
        <v/>
      </c>
      <c r="BV11" s="35">
        <f>BU12+1</f>
        <v/>
      </c>
      <c r="BW11" s="35">
        <f>BV12+1</f>
        <v/>
      </c>
      <c r="BX11" s="35">
        <f>BW12+1</f>
        <v/>
      </c>
      <c r="BY11" s="35">
        <f>BX12+1</f>
        <v/>
      </c>
      <c r="BZ11" s="35">
        <f>BY12+1</f>
        <v/>
      </c>
      <c r="CA11" s="35">
        <f>BZ12+1</f>
        <v/>
      </c>
      <c r="CB11" s="35">
        <f>CA12+1</f>
        <v/>
      </c>
      <c r="CC11" s="35">
        <f>CB12+1</f>
        <v/>
      </c>
      <c r="CD11" s="35">
        <f>CC12+1</f>
        <v/>
      </c>
      <c r="CE11" s="35">
        <f>CD12+1</f>
        <v/>
      </c>
      <c r="CF11" s="35">
        <f>CE12+1</f>
        <v/>
      </c>
      <c r="CG11" s="35">
        <f>CF12+1</f>
        <v/>
      </c>
      <c r="CH11" s="35">
        <f>CG12+1</f>
        <v/>
      </c>
      <c r="CI11" s="35">
        <f>CH12+1</f>
        <v/>
      </c>
      <c r="CJ11" s="35">
        <f>CI12+1</f>
        <v/>
      </c>
      <c r="CK11" s="35">
        <f>CJ12+1</f>
        <v/>
      </c>
      <c r="CL11" s="35">
        <f>CK12+1</f>
        <v/>
      </c>
      <c r="CM11" s="35">
        <f>CL12+1</f>
        <v/>
      </c>
      <c r="CN11" s="35">
        <f>CM12+1</f>
        <v/>
      </c>
      <c r="CO11" s="35">
        <f>CN12+1</f>
        <v/>
      </c>
      <c r="CP11" s="35">
        <f>CO12+1</f>
        <v/>
      </c>
      <c r="CQ11" s="35">
        <f>CP12+1</f>
        <v/>
      </c>
      <c r="CR11" s="35">
        <f>CQ12+1</f>
        <v/>
      </c>
      <c r="CS11" s="35">
        <f>CR12+1</f>
        <v/>
      </c>
      <c r="CT11" s="35">
        <f>CS12+1</f>
        <v/>
      </c>
      <c r="CU11" s="35">
        <f>CT12+1</f>
        <v/>
      </c>
      <c r="CV11" s="35">
        <f>CU12+1</f>
        <v/>
      </c>
      <c r="CW11" s="35">
        <f>CV12+1</f>
        <v/>
      </c>
      <c r="CX11" s="35">
        <f>CW12+1</f>
        <v/>
      </c>
      <c r="CY11" s="35">
        <f>CX12+1</f>
        <v/>
      </c>
      <c r="CZ11" s="35">
        <f>CY12+1</f>
        <v/>
      </c>
      <c r="DA11" s="35">
        <f>CZ12+1</f>
        <v/>
      </c>
      <c r="DB11" s="35">
        <f>DA12+1</f>
        <v/>
      </c>
      <c r="DC11" s="36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7" t="n"/>
      <c r="R12" s="37" t="n"/>
      <c r="S12" s="37" t="n"/>
      <c r="T12" s="37" t="n"/>
      <c r="U12" s="37" t="n"/>
      <c r="V12" s="37" t="n"/>
      <c r="W12" s="37" t="n"/>
      <c r="X12" s="37" t="n"/>
      <c r="Y12" s="38" t="n"/>
      <c r="Z12" s="39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40">
        <f>AV11+6</f>
        <v/>
      </c>
      <c r="AW12" s="40">
        <f>AW11+6</f>
        <v/>
      </c>
      <c r="AX12" s="40">
        <f>AX11+6</f>
        <v/>
      </c>
      <c r="AY12" s="40">
        <f>AY11+6</f>
        <v/>
      </c>
      <c r="AZ12" s="40">
        <f>AZ11+2</f>
        <v/>
      </c>
      <c r="BA12" s="40">
        <f>BA11+6</f>
        <v/>
      </c>
      <c r="BB12" s="40">
        <f>BB11+6</f>
        <v/>
      </c>
      <c r="BC12" s="40">
        <f>BC11+6</f>
        <v/>
      </c>
      <c r="BD12" s="40">
        <f>BD11+6</f>
        <v/>
      </c>
      <c r="BE12" s="40" t="n"/>
      <c r="BF12" s="40">
        <f>BF11+6</f>
        <v/>
      </c>
      <c r="BG12" s="40">
        <f>BG11+6</f>
        <v/>
      </c>
      <c r="BH12" s="40">
        <f>BH11+6</f>
        <v/>
      </c>
      <c r="BI12" s="40">
        <f>BI11+6</f>
        <v/>
      </c>
      <c r="BJ12" s="40">
        <f>BJ11+2</f>
        <v/>
      </c>
      <c r="BK12" s="40">
        <f>BK11+6</f>
        <v/>
      </c>
      <c r="BL12" s="40">
        <f>BL11+6</f>
        <v/>
      </c>
      <c r="BM12" s="40">
        <f>BM11+6</f>
        <v/>
      </c>
      <c r="BN12" s="40">
        <f>BN11+6</f>
        <v/>
      </c>
      <c r="BO12" s="40">
        <f>BO11+1</f>
        <v/>
      </c>
      <c r="BP12" s="40">
        <f>BP11+6</f>
        <v/>
      </c>
      <c r="BQ12" s="40">
        <f>BQ11+6</f>
        <v/>
      </c>
      <c r="BR12" s="40">
        <f>BR11+6</f>
        <v/>
      </c>
      <c r="BS12" s="40">
        <f>BS11+6</f>
        <v/>
      </c>
      <c r="BT12" s="40">
        <f>BT11+2</f>
        <v/>
      </c>
      <c r="BU12" s="40">
        <f>BU11+6</f>
        <v/>
      </c>
      <c r="BV12" s="40">
        <f>BV11+6</f>
        <v/>
      </c>
      <c r="BW12" s="40">
        <f>BW11+6</f>
        <v/>
      </c>
      <c r="BX12" s="40">
        <f>BX11+6</f>
        <v/>
      </c>
      <c r="BY12" s="40">
        <f>BY11+1</f>
        <v/>
      </c>
      <c r="BZ12" s="40">
        <f>BZ11+6</f>
        <v/>
      </c>
      <c r="CA12" s="40">
        <f>CA11+6</f>
        <v/>
      </c>
      <c r="CB12" s="40">
        <f>CB11+6</f>
        <v/>
      </c>
      <c r="CC12" s="40">
        <f>CC11+6</f>
        <v/>
      </c>
      <c r="CD12" s="40">
        <f>CD11+2</f>
        <v/>
      </c>
      <c r="CE12" s="40">
        <f>CE11+6</f>
        <v/>
      </c>
      <c r="CF12" s="40">
        <f>CF11+6</f>
        <v/>
      </c>
      <c r="CG12" s="40">
        <f>CG11+6</f>
        <v/>
      </c>
      <c r="CH12" s="40">
        <f>CH11+6</f>
        <v/>
      </c>
      <c r="CI12" s="40">
        <f>CI11+2</f>
        <v/>
      </c>
      <c r="CJ12" s="40">
        <f>CJ11+6</f>
        <v/>
      </c>
      <c r="CK12" s="40">
        <f>CK11+6</f>
        <v/>
      </c>
      <c r="CL12" s="40">
        <f>CL11+6</f>
        <v/>
      </c>
      <c r="CM12" s="40">
        <f>CM11+6</f>
        <v/>
      </c>
      <c r="CN12" s="40">
        <f>CN11+1</f>
        <v/>
      </c>
      <c r="CO12" s="40">
        <f>CO11+6</f>
        <v/>
      </c>
      <c r="CP12" s="40">
        <f>CP11+6</f>
        <v/>
      </c>
      <c r="CQ12" s="40">
        <f>CQ11+6</f>
        <v/>
      </c>
      <c r="CR12" s="40">
        <f>CR11+6</f>
        <v/>
      </c>
      <c r="CS12" s="40">
        <f>CS11+2</f>
        <v/>
      </c>
      <c r="CT12" s="40">
        <f>CT11+6</f>
        <v/>
      </c>
      <c r="CU12" s="40">
        <f>CU11+6</f>
        <v/>
      </c>
      <c r="CV12" s="40">
        <f>CV11+6</f>
        <v/>
      </c>
      <c r="CW12" s="40">
        <f>CW11+6</f>
        <v/>
      </c>
      <c r="CX12" s="40">
        <f>CX11+1</f>
        <v/>
      </c>
      <c r="CY12" s="40">
        <f>CY11+6</f>
        <v/>
      </c>
      <c r="CZ12" s="40">
        <f>CZ11+6</f>
        <v/>
      </c>
      <c r="DA12" s="40">
        <f>DA11+6</f>
        <v/>
      </c>
      <c r="DB12" s="40">
        <f>DB11+6</f>
        <v/>
      </c>
      <c r="DC12" s="4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7" t="n"/>
      <c r="DJ12" s="37" t="n"/>
      <c r="DK12" s="41" t="n"/>
      <c r="DL12" s="41" t="n"/>
      <c r="DM12" s="41" t="n"/>
      <c r="DN12" s="41" t="n"/>
    </row>
    <row customHeight="1" ht="70" r="13">
      <c r="A13" s="42" t="inlineStr">
        <is>
          <t>Все</t>
        </is>
      </c>
      <c r="B13" s="42" t="inlineStr">
        <is>
          <t>Все</t>
        </is>
      </c>
      <c r="C13" s="42" t="inlineStr">
        <is>
          <t>Видеохостинг</t>
        </is>
      </c>
      <c r="D13" s="42" t="inlineStr">
        <is>
          <t>охват</t>
        </is>
      </c>
      <c r="E13" s="42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42" t="inlineStr">
        <is>
          <t>да</t>
        </is>
      </c>
      <c r="G13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42" t="n">
        <v/>
      </c>
      <c r="I13" s="42" t="n">
        <v/>
      </c>
      <c r="J13" s="42" t="inlineStr">
        <is>
          <t>https://support.google.com/google-ads/answer/2375464?hl=ru</t>
        </is>
      </c>
      <c r="K13" s="42" t="inlineStr">
        <is>
          <t>отдел performance</t>
        </is>
      </c>
      <c r="L13" s="42" t="inlineStr">
        <is>
          <t>Brand Lift 
5000 долл. США (~400т.р.) в неделю (1 вопрос)
https://support.google.com/google-ads/answer/9049373?hl=ru</t>
        </is>
      </c>
      <c r="M13" s="42" t="inlineStr">
        <is>
          <t>нет</t>
        </is>
      </c>
      <c r="N13" s="42" t="inlineStr">
        <is>
          <t>нет</t>
        </is>
      </c>
      <c r="O13" s="42" t="n">
        <v/>
      </c>
      <c r="P13" s="42" t="n">
        <v>0</v>
      </c>
      <c r="Q13" s="42" t="n">
        <v>1</v>
      </c>
      <c r="R13" s="42">
        <f>S13</f>
        <v/>
      </c>
      <c r="S13" s="42" t="inlineStr">
        <is>
          <t>YouTube+GDN</t>
        </is>
      </c>
      <c r="T13" s="42" t="inlineStr">
        <is>
          <t>ГЕО РФ, см. закладку "STA Таргетинги"</t>
        </is>
      </c>
      <c r="U13" s="42" t="inlineStr">
        <is>
          <t>Видео
In-stream (30 секунд)</t>
        </is>
      </c>
      <c r="V13" s="42" t="inlineStr"/>
      <c r="W13" s="42" t="inlineStr">
        <is>
          <t>Динамика</t>
        </is>
      </c>
      <c r="X13" s="42" t="inlineStr">
        <is>
          <t>просмотры</t>
        </is>
      </c>
      <c r="Y13" s="42">
        <f>COUNT(AV13:DC13)</f>
        <v/>
      </c>
      <c r="Z13" s="42" t="inlineStr">
        <is>
          <t>недель</t>
        </is>
      </c>
      <c r="AA13" s="43">
        <f>AB13/Y13</f>
        <v/>
      </c>
      <c r="AB13" s="43" t="n">
        <v>3313399.776744186</v>
      </c>
      <c r="AC13" s="44" t="n">
        <v>0.5375</v>
      </c>
      <c r="AD13" s="42" t="n">
        <v>1</v>
      </c>
      <c r="AE13" s="45" t="n">
        <v>0</v>
      </c>
      <c r="AF13" s="44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4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4">
        <f>AG13*1.2</f>
        <v/>
      </c>
      <c r="AI13" s="43">
        <f>AB13*1000</f>
        <v/>
      </c>
      <c r="AJ13" s="42" t="n">
        <v>2</v>
      </c>
      <c r="AK13" s="43">
        <f>AI13/AJ13</f>
        <v/>
      </c>
      <c r="AL13" s="45" t="inlineStr"/>
      <c r="AM13" s="43">
        <f>AB13</f>
        <v/>
      </c>
      <c r="AN13" s="45" t="n">
        <v>0.00171</v>
      </c>
      <c r="AO13" s="43">
        <f>AI13*AN13</f>
        <v/>
      </c>
      <c r="AP13" s="44">
        <f>AG13/AI13*1000</f>
        <v/>
      </c>
      <c r="AQ13" s="44">
        <f>AG13/AK13*1000</f>
        <v/>
      </c>
      <c r="AR13" s="44">
        <f>AG13/AM13</f>
        <v/>
      </c>
      <c r="AS13" s="44">
        <f>AG13/AO13</f>
        <v/>
      </c>
      <c r="AT13" s="42" t="inlineStr"/>
      <c r="AU13" s="44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6" t="n">
        <v>1</v>
      </c>
      <c r="BN13" s="46" t="n">
        <v>1</v>
      </c>
      <c r="BO13" s="46" t="n">
        <v>1</v>
      </c>
      <c r="BP13" s="46" t="n">
        <v>1</v>
      </c>
      <c r="BQ13" s="46" t="n">
        <v>1</v>
      </c>
      <c r="BR13" s="46" t="n">
        <v>1</v>
      </c>
      <c r="BS13" s="46" t="n">
        <v>1</v>
      </c>
      <c r="BT13" s="46" t="n">
        <v>1</v>
      </c>
      <c r="BU13" s="46" t="n">
        <v>1</v>
      </c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/>
      <c r="CM13" s="42" t="n"/>
      <c r="CN13" s="42" t="n"/>
      <c r="CO13" s="42" t="n"/>
      <c r="CP13" s="42" t="n"/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42" t="n"/>
      <c r="DE13" s="42" t="n"/>
      <c r="DF13" s="42" t="n"/>
      <c r="DG13" s="42" t="n"/>
      <c r="DH13" s="42" t="n"/>
      <c r="DI13" s="42" t="n"/>
      <c r="DJ13" s="42" t="n"/>
      <c r="DK13" s="42" t="n"/>
      <c r="DL13" s="42" t="n"/>
      <c r="DM13" s="42" t="n"/>
      <c r="DN13" s="42" t="n"/>
    </row>
    <row customHeight="1" ht="70" r="14">
      <c r="A14" s="42" t="inlineStr">
        <is>
          <t>Все</t>
        </is>
      </c>
      <c r="B14" s="42" t="inlineStr">
        <is>
          <t>Все</t>
        </is>
      </c>
      <c r="C14" s="42" t="inlineStr">
        <is>
          <t>Видеохостинг</t>
        </is>
      </c>
      <c r="D14" s="42" t="inlineStr">
        <is>
          <t>охват</t>
        </is>
      </c>
      <c r="E14" s="42" t="n">
        <v/>
      </c>
      <c r="F14" s="42" t="inlineStr">
        <is>
          <t>да</t>
        </is>
      </c>
      <c r="G14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42" t="n">
        <v/>
      </c>
      <c r="I14" s="42" t="n">
        <v/>
      </c>
      <c r="J14" s="42" t="inlineStr">
        <is>
          <t>https://support.google.com/google-ads/answer/2375464?hl=ru</t>
        </is>
      </c>
      <c r="K14" s="42" t="inlineStr">
        <is>
          <t>отдел performance</t>
        </is>
      </c>
      <c r="L14" s="42" t="inlineStr">
        <is>
          <t>Brand Lift 
5000 долл. США (~400т.р.) в неделю (1 вопрос)
https://support.google.com/google-ads/answer/9049373?hl=ru</t>
        </is>
      </c>
      <c r="M14" s="42" t="inlineStr">
        <is>
          <t>нет</t>
        </is>
      </c>
      <c r="N14" s="42" t="inlineStr">
        <is>
          <t>нет</t>
        </is>
      </c>
      <c r="O14" s="42" t="n">
        <v/>
      </c>
      <c r="P14" s="42" t="n">
        <v>0</v>
      </c>
      <c r="Q14" s="42" t="n">
        <v>2</v>
      </c>
      <c r="R14" s="42">
        <f>S14</f>
        <v/>
      </c>
      <c r="S14" s="42" t="inlineStr">
        <is>
          <t>YouTube+GDN</t>
        </is>
      </c>
      <c r="T14" s="42" t="inlineStr">
        <is>
          <t>ГЕО РФ, см. закладку "STA Таргетинги"</t>
        </is>
      </c>
      <c r="U14" s="42" t="inlineStr">
        <is>
          <t>Видео
TrueView Unskippable, 20 секунд</t>
        </is>
      </c>
      <c r="V14" s="42" t="inlineStr"/>
      <c r="W14" s="42" t="inlineStr">
        <is>
          <t>Динамика</t>
        </is>
      </c>
      <c r="X14" s="42" t="inlineStr">
        <is>
          <t>1000 показов</t>
        </is>
      </c>
      <c r="Y14" s="42">
        <f>COUNT(AV14:DC14)</f>
        <v/>
      </c>
      <c r="Z14" s="42" t="inlineStr">
        <is>
          <t>недель</t>
        </is>
      </c>
      <c r="AA14" s="43">
        <f>AB14/Y14</f>
        <v/>
      </c>
      <c r="AB14" s="43" t="n">
        <v>18809.09786880694</v>
      </c>
      <c r="AC14" s="44" t="n">
        <v>139.75</v>
      </c>
      <c r="AD14" s="42" t="n">
        <v>1</v>
      </c>
      <c r="AE14" s="45" t="n">
        <v>0</v>
      </c>
      <c r="AF14" s="44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4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4">
        <f>AG14*1.2</f>
        <v/>
      </c>
      <c r="AI14" s="43">
        <f>AB14*1000</f>
        <v/>
      </c>
      <c r="AJ14" s="42" t="n">
        <v>2</v>
      </c>
      <c r="AK14" s="43">
        <f>AI14/AJ14</f>
        <v/>
      </c>
      <c r="AL14" s="45" t="inlineStr"/>
      <c r="AM14" s="43">
        <f>AB14</f>
        <v/>
      </c>
      <c r="AN14" s="45" t="n">
        <v>0.00162</v>
      </c>
      <c r="AO14" s="43">
        <f>AI14*AN14</f>
        <v/>
      </c>
      <c r="AP14" s="44">
        <f>AG14/AI14*1000</f>
        <v/>
      </c>
      <c r="AQ14" s="44">
        <f>AG14/AK14*1000</f>
        <v/>
      </c>
      <c r="AR14" s="44">
        <f>AG14/AM14</f>
        <v/>
      </c>
      <c r="AS14" s="44">
        <f>AG14/AO14</f>
        <v/>
      </c>
      <c r="AT14" s="42" t="inlineStr"/>
      <c r="AU14" s="44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6" t="n">
        <v>1</v>
      </c>
      <c r="BN14" s="46" t="n">
        <v>1</v>
      </c>
      <c r="BO14" s="46" t="n">
        <v>1</v>
      </c>
      <c r="BP14" s="46" t="n">
        <v>1</v>
      </c>
      <c r="BQ14" s="46" t="n">
        <v>1</v>
      </c>
      <c r="BR14" s="46" t="n">
        <v>1</v>
      </c>
      <c r="BS14" s="46" t="n">
        <v>1</v>
      </c>
      <c r="BT14" s="46" t="n">
        <v>1</v>
      </c>
      <c r="BU14" s="46" t="n">
        <v>1</v>
      </c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42" t="n"/>
      <c r="DE14" s="42" t="n"/>
      <c r="DF14" s="42" t="n"/>
      <c r="DG14" s="42" t="n"/>
      <c r="DH14" s="42" t="n"/>
      <c r="DI14" s="42" t="n"/>
      <c r="DJ14" s="42" t="n"/>
      <c r="DK14" s="42" t="n"/>
      <c r="DL14" s="42" t="n"/>
      <c r="DM14" s="42" t="n"/>
      <c r="DN14" s="42" t="n"/>
    </row>
    <row customHeight="1" ht="70" r="15">
      <c r="A15" s="42" t="inlineStr">
        <is>
          <t>Все</t>
        </is>
      </c>
      <c r="B15" s="42" t="inlineStr">
        <is>
          <t>Все</t>
        </is>
      </c>
      <c r="C15" s="42" t="inlineStr">
        <is>
          <t>Видеохостинг</t>
        </is>
      </c>
      <c r="D15" s="42" t="inlineStr">
        <is>
          <t>охват</t>
        </is>
      </c>
      <c r="E15" s="42" t="n">
        <v/>
      </c>
      <c r="F15" s="42" t="inlineStr">
        <is>
          <t>да</t>
        </is>
      </c>
      <c r="G15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42" t="n">
        <v/>
      </c>
      <c r="I15" s="42" t="inlineStr">
        <is>
          <t>целевое касание будет не долгим и не качественным
Только на YT, без GDN</t>
        </is>
      </c>
      <c r="J15" s="42" t="inlineStr">
        <is>
          <t>https://support.google.com/google-ads/answer/2375464?hl=ru</t>
        </is>
      </c>
      <c r="K15" s="42" t="inlineStr">
        <is>
          <t>отдел performance</t>
        </is>
      </c>
      <c r="L15" s="42" t="inlineStr">
        <is>
          <t>Brand Lift 
5000 долл. США (~400т.р.) в неделю (1 вопрос)
https://support.google.com/google-ads/answer/9049373?hl=ru</t>
        </is>
      </c>
      <c r="M15" s="42" t="inlineStr">
        <is>
          <t>нет</t>
        </is>
      </c>
      <c r="N15" s="42" t="inlineStr">
        <is>
          <t>нет</t>
        </is>
      </c>
      <c r="O15" s="42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42" t="n">
        <v>0</v>
      </c>
      <c r="Q15" s="42" t="n">
        <v>3</v>
      </c>
      <c r="R15" s="42">
        <f>S15</f>
        <v/>
      </c>
      <c r="S15" s="42" t="inlineStr">
        <is>
          <t>YouTube</t>
        </is>
      </c>
      <c r="T15" s="42" t="inlineStr">
        <is>
          <t>ГЕО РФ, см. закладку "STA Таргетинги"</t>
        </is>
      </c>
      <c r="U15" s="42" t="inlineStr">
        <is>
          <t>Видео
TrueView Discovery</t>
        </is>
      </c>
      <c r="V15" s="42" t="inlineStr"/>
      <c r="W15" s="42" t="inlineStr">
        <is>
          <t>Динамика</t>
        </is>
      </c>
      <c r="X15" s="42" t="inlineStr">
        <is>
          <t>просмотры</t>
        </is>
      </c>
      <c r="Y15" s="42">
        <f>COUNT(AV15:DC15)</f>
        <v/>
      </c>
      <c r="Z15" s="42" t="inlineStr">
        <is>
          <t>недель</t>
        </is>
      </c>
      <c r="AA15" s="43">
        <f>AB15/Y15</f>
        <v/>
      </c>
      <c r="AB15" s="43" t="n">
        <v>913195.3313116423</v>
      </c>
      <c r="AC15" s="44" t="n">
        <v>1.3975</v>
      </c>
      <c r="AD15" s="42" t="n">
        <v>1</v>
      </c>
      <c r="AE15" s="45" t="n">
        <v>0</v>
      </c>
      <c r="AF15" s="44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4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4">
        <f>AG15*1.2</f>
        <v/>
      </c>
      <c r="AI15" s="43">
        <f>AB15*1000</f>
        <v/>
      </c>
      <c r="AJ15" s="42" t="n">
        <v>2</v>
      </c>
      <c r="AK15" s="43">
        <f>AI15/AJ15</f>
        <v/>
      </c>
      <c r="AL15" s="45" t="inlineStr"/>
      <c r="AM15" s="43">
        <f>AB15</f>
        <v/>
      </c>
      <c r="AN15" s="45" t="inlineStr"/>
      <c r="AO15" s="43">
        <f>AI15*AN15</f>
        <v/>
      </c>
      <c r="AP15" s="44">
        <f>AG15/AI15*1000</f>
        <v/>
      </c>
      <c r="AQ15" s="44">
        <f>AG15/AK15*1000</f>
        <v/>
      </c>
      <c r="AR15" s="44">
        <f>AG15/AM15</f>
        <v/>
      </c>
      <c r="AS15" s="44">
        <f>AG15/AO15</f>
        <v/>
      </c>
      <c r="AT15" s="42" t="inlineStr"/>
      <c r="AU15" s="44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6" t="n">
        <v>1</v>
      </c>
      <c r="BN15" s="46" t="n">
        <v>1</v>
      </c>
      <c r="BO15" s="46" t="n">
        <v>1</v>
      </c>
      <c r="BP15" s="46" t="n">
        <v>1</v>
      </c>
      <c r="BQ15" s="46" t="n">
        <v>1</v>
      </c>
      <c r="BR15" s="46" t="n">
        <v>1</v>
      </c>
      <c r="BS15" s="46" t="n">
        <v>1</v>
      </c>
      <c r="BT15" s="46" t="n">
        <v>1</v>
      </c>
      <c r="BU15" s="46" t="n">
        <v>1</v>
      </c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42" t="n"/>
      <c r="DE15" s="42" t="n"/>
      <c r="DF15" s="42" t="n"/>
      <c r="DG15" s="42" t="n"/>
      <c r="DH15" s="42" t="n"/>
      <c r="DI15" s="42" t="n"/>
      <c r="DJ15" s="42" t="n"/>
      <c r="DK15" s="42" t="n"/>
      <c r="DL15" s="42" t="n"/>
      <c r="DM15" s="42" t="n"/>
      <c r="DN15" s="42" t="n"/>
    </row>
    <row customHeight="1" ht="70" r="16">
      <c r="A16" s="42" t="inlineStr">
        <is>
          <t>Все</t>
        </is>
      </c>
      <c r="B16" s="42" t="inlineStr">
        <is>
          <t>Все</t>
        </is>
      </c>
      <c r="C16" s="42" t="inlineStr">
        <is>
          <t>PROGRAMMATIC</t>
        </is>
      </c>
      <c r="D16" s="42" t="inlineStr">
        <is>
          <t>охват</t>
        </is>
      </c>
      <c r="E16" s="42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42" t="inlineStr">
        <is>
          <t>да</t>
        </is>
      </c>
      <c r="G16" s="42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42" t="n">
        <v>0.25</v>
      </c>
      <c r="I16" s="42" t="inlineStr">
        <is>
          <t>политические проблемы в марте 2021 (не берем)</t>
        </is>
      </c>
      <c r="J16" s="42" t="inlineStr">
        <is>
          <t>\\DOCS\Public\_Подрядчики (прайсы, презентации, ТТ)\Segmento</t>
        </is>
      </c>
      <c r="K16" s="42" t="inlineStr">
        <is>
          <t>miroshnik@segmento.ru
babushkina@segmento.ru
eliseeva@segmento.ru
aramisov@segmento.ru</t>
        </is>
      </c>
      <c r="L16" s="42" t="inlineStr">
        <is>
          <t>Brand Lift 
бесплатно, при достижении 700 тыс. уников</t>
        </is>
      </c>
      <c r="M16" s="42" t="inlineStr">
        <is>
          <t>баннеры 250т.р, 
видео 500т.р.мес</t>
        </is>
      </c>
      <c r="N16" s="42" t="inlineStr">
        <is>
          <t>нет</t>
        </is>
      </c>
      <c r="O16" s="42" t="inlineStr">
        <is>
          <t>бесплатное изготовление креатива:
https://prnt.sc/10skash</t>
        </is>
      </c>
      <c r="P16" s="42" t="n">
        <v>2</v>
      </c>
      <c r="Q16" s="42" t="n">
        <v>4</v>
      </c>
      <c r="R16" s="42">
        <f>S16</f>
        <v/>
      </c>
      <c r="S16" s="42" t="inlineStr">
        <is>
          <t>Segmento</t>
        </is>
      </c>
      <c r="T16" s="42" t="inlineStr">
        <is>
          <t>ГЕО ____, таргетинг по аудиторным сегментам, см. закладку "Segmento"</t>
        </is>
      </c>
      <c r="U16" s="42" t="inlineStr">
        <is>
          <t>Ролик 30 сек
Видео: in-stream: preroll, in-stream: mid-roll, in-stream: post-roll
Видео: in-article: preroll, in-article: mid-roll, in-article: post-roll</t>
        </is>
      </c>
      <c r="V16" s="42" t="inlineStr"/>
      <c r="W16" s="42" t="inlineStr">
        <is>
          <t>Динамика</t>
        </is>
      </c>
      <c r="X16" s="42" t="inlineStr">
        <is>
          <t>просмотры</t>
        </is>
      </c>
      <c r="Y16" s="42">
        <f>COUNT(AV16:DC16)</f>
        <v/>
      </c>
      <c r="Z16" s="42" t="inlineStr">
        <is>
          <t>недель</t>
        </is>
      </c>
      <c r="AA16" s="43">
        <f>AB16/Y16</f>
        <v/>
      </c>
      <c r="AB16" s="43" t="n">
        <v>1600000</v>
      </c>
      <c r="AC16" s="44" t="n">
        <v>0.5</v>
      </c>
      <c r="AD16" s="42" t="n">
        <v>1</v>
      </c>
      <c r="AE16" s="45" t="n">
        <v>0</v>
      </c>
      <c r="AF16" s="44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4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4">
        <f>AG16*1.2</f>
        <v/>
      </c>
      <c r="AI16" s="43">
        <f>AB16*1000</f>
        <v/>
      </c>
      <c r="AJ16" s="42" t="n">
        <v>4</v>
      </c>
      <c r="AK16" s="43">
        <f>AI16/AJ16</f>
        <v/>
      </c>
      <c r="AL16" s="45" t="inlineStr"/>
      <c r="AM16" s="43">
        <f>AB16</f>
        <v/>
      </c>
      <c r="AN16" s="45" t="inlineStr"/>
      <c r="AO16" s="43">
        <f>AI16*AN16</f>
        <v/>
      </c>
      <c r="AP16" s="44">
        <f>AG16/AI16*1000</f>
        <v/>
      </c>
      <c r="AQ16" s="44">
        <f>AG16/AK16*1000</f>
        <v/>
      </c>
      <c r="AR16" s="44">
        <f>AG16/AM16</f>
        <v/>
      </c>
      <c r="AS16" s="44">
        <f>AG16/AO16</f>
        <v/>
      </c>
      <c r="AT16" s="42" t="inlineStr"/>
      <c r="AU16" s="44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6" t="n">
        <v>1</v>
      </c>
      <c r="BN16" s="46" t="n">
        <v>1</v>
      </c>
      <c r="BO16" s="46" t="n">
        <v>1</v>
      </c>
      <c r="BP16" s="46" t="n">
        <v>1</v>
      </c>
      <c r="BQ16" s="46" t="n">
        <v>1</v>
      </c>
      <c r="BR16" s="46" t="n">
        <v>1</v>
      </c>
      <c r="BS16" s="46" t="n">
        <v>1</v>
      </c>
      <c r="BT16" s="46" t="n">
        <v>1</v>
      </c>
      <c r="BU16" s="46" t="n">
        <v>1</v>
      </c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42" t="n"/>
      <c r="DE16" s="42" t="n"/>
      <c r="DF16" s="42" t="n"/>
      <c r="DG16" s="42" t="n"/>
      <c r="DH16" s="42" t="n"/>
      <c r="DI16" s="42" t="n"/>
      <c r="DJ16" s="42" t="n"/>
      <c r="DK16" s="42" t="n"/>
      <c r="DL16" s="42" t="n"/>
      <c r="DM16" s="42" t="n"/>
      <c r="DN16" s="42" t="n"/>
    </row>
    <row customHeight="1" ht="70" r="17">
      <c r="A17" s="42" t="inlineStr">
        <is>
          <t>Все</t>
        </is>
      </c>
      <c r="B17" s="42" t="inlineStr">
        <is>
          <t>Все</t>
        </is>
      </c>
      <c r="C17" s="42" t="inlineStr">
        <is>
          <t>PROGRAMMATIC</t>
        </is>
      </c>
      <c r="D17" s="42" t="inlineStr">
        <is>
          <t>охват</t>
        </is>
      </c>
      <c r="E17" s="42" t="inlineStr">
        <is>
          <t xml:space="preserve">https://dsp.soloway.ru/doc/requirements.html </t>
        </is>
      </c>
      <c r="F17" s="42" t="inlineStr">
        <is>
          <t>да</t>
        </is>
      </c>
      <c r="G17" s="42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42" t="inlineStr">
        <is>
          <t>270р.</t>
        </is>
      </c>
      <c r="I17" s="42" t="n">
        <v/>
      </c>
      <c r="J17" s="42" t="inlineStr">
        <is>
          <t>\\DOCS\Public\_Подрядчики (прайсы, презентации, ТТ)\Soloway</t>
        </is>
      </c>
      <c r="K17" s="42" t="inlineStr">
        <is>
          <t>Julia Garafieva &lt;sales@soloway.ru&gt;</t>
        </is>
      </c>
      <c r="L17" s="42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42" t="inlineStr">
        <is>
          <t>100 тысяч рублей до НДС на месяц</t>
        </is>
      </c>
      <c r="N17" s="42" t="inlineStr">
        <is>
          <t>нет</t>
        </is>
      </c>
      <c r="O17" s="42" t="n">
        <v/>
      </c>
      <c r="P17" s="42" t="n">
        <v>0</v>
      </c>
      <c r="Q17" s="42" t="n">
        <v>5</v>
      </c>
      <c r="R17" s="42">
        <f>S17</f>
        <v/>
      </c>
      <c r="S17" s="42" t="inlineStr">
        <is>
          <t>Soloway</t>
        </is>
      </c>
      <c r="T17" s="42" t="inlineStr">
        <is>
          <t>Гео - РФ
Таргетинг по аудиторным сегментам</t>
        </is>
      </c>
      <c r="U17" s="42" t="inlineStr">
        <is>
          <t xml:space="preserve">Видео
Allroll (InStream) + 
Native (InPage) - </t>
        </is>
      </c>
      <c r="V17" s="42" t="inlineStr"/>
      <c r="W17" s="42" t="inlineStr">
        <is>
          <t>Динамика</t>
        </is>
      </c>
      <c r="X17" s="42" t="inlineStr">
        <is>
          <t>1000 показов</t>
        </is>
      </c>
      <c r="Y17" s="42">
        <f>COUNT(AV17:DC17)</f>
        <v/>
      </c>
      <c r="Z17" s="42" t="inlineStr">
        <is>
          <t>недель</t>
        </is>
      </c>
      <c r="AA17" s="43">
        <f>AB17/Y17</f>
        <v/>
      </c>
      <c r="AB17" s="43" t="n">
        <v>1852</v>
      </c>
      <c r="AC17" s="44" t="n">
        <v>324</v>
      </c>
      <c r="AD17" s="42" t="n">
        <v>1</v>
      </c>
      <c r="AE17" s="45" t="n">
        <v>0</v>
      </c>
      <c r="AF17" s="44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4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4">
        <f>AG17*1.2</f>
        <v/>
      </c>
      <c r="AI17" s="43">
        <f>AB17*1000</f>
        <v/>
      </c>
      <c r="AJ17" s="42" t="n">
        <v>2</v>
      </c>
      <c r="AK17" s="43">
        <f>AI17/AJ17</f>
        <v/>
      </c>
      <c r="AL17" s="45" t="inlineStr"/>
      <c r="AM17" s="43">
        <f>AB17</f>
        <v/>
      </c>
      <c r="AN17" s="45" t="inlineStr"/>
      <c r="AO17" s="43">
        <f>AI17*AN17</f>
        <v/>
      </c>
      <c r="AP17" s="44">
        <f>AG17/AI17*1000</f>
        <v/>
      </c>
      <c r="AQ17" s="44">
        <f>AG17/AK17*1000</f>
        <v/>
      </c>
      <c r="AR17" s="44">
        <f>AG17/AM17</f>
        <v/>
      </c>
      <c r="AS17" s="44">
        <f>AG17/AO17</f>
        <v/>
      </c>
      <c r="AT17" s="42" t="inlineStr"/>
      <c r="AU17" s="44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6" t="n">
        <v>1</v>
      </c>
      <c r="BN17" s="46" t="n">
        <v>1</v>
      </c>
      <c r="BO17" s="46" t="n">
        <v>1</v>
      </c>
      <c r="BP17" s="46" t="n">
        <v>1</v>
      </c>
      <c r="BQ17" s="46" t="n">
        <v>1</v>
      </c>
      <c r="BR17" s="46" t="n">
        <v>1</v>
      </c>
      <c r="BS17" s="46" t="n">
        <v>1</v>
      </c>
      <c r="BT17" s="46" t="n">
        <v>1</v>
      </c>
      <c r="BU17" s="46" t="n">
        <v>1</v>
      </c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42" t="n"/>
      <c r="DE17" s="42" t="n"/>
      <c r="DF17" s="42" t="n"/>
      <c r="DG17" s="42" t="n"/>
      <c r="DH17" s="42" t="n"/>
      <c r="DI17" s="42" t="n"/>
      <c r="DJ17" s="42" t="n"/>
      <c r="DK17" s="42" t="n"/>
      <c r="DL17" s="42" t="n"/>
      <c r="DM17" s="42" t="n"/>
      <c r="DN17" s="42" t="n"/>
    </row>
    <row customHeight="1" ht="70" r="18">
      <c r="A18" s="42" t="inlineStr">
        <is>
          <t>Все</t>
        </is>
      </c>
      <c r="B18" s="42" t="inlineStr">
        <is>
          <t>Все</t>
        </is>
      </c>
      <c r="C18" s="42" t="inlineStr">
        <is>
          <t>Сеть</t>
        </is>
      </c>
      <c r="D18" s="42" t="inlineStr">
        <is>
          <t>охват</t>
        </is>
      </c>
      <c r="E18" s="42" t="n">
        <v/>
      </c>
      <c r="F18" s="42" t="inlineStr">
        <is>
          <t>да</t>
        </is>
      </c>
      <c r="G18" s="42" t="n">
        <v/>
      </c>
      <c r="H18" s="42" t="n">
        <v/>
      </c>
      <c r="I18" s="42" t="inlineStr">
        <is>
          <t>высокий CPM/CPT</t>
        </is>
      </c>
      <c r="J18" s="42" t="inlineStr">
        <is>
          <t>\\DOCS\Public\_Подрядчики (прайсы, презентации, ТТ)\GPMD</t>
        </is>
      </c>
      <c r="K18" s="42" t="inlineStr">
        <is>
          <t xml:space="preserve">Гроссу Дмитрий &lt;DGrossu@gpm-digital.com&gt;
Белоусова Дарья &lt;DBelousova@gpm-digital.com&gt;
</t>
        </is>
      </c>
      <c r="L18" s="42" t="n">
        <v/>
      </c>
      <c r="M18" s="42" t="inlineStr">
        <is>
          <t>In-roll 2 000 000 показов до 2 недель</t>
        </is>
      </c>
      <c r="N18" s="42" t="inlineStr">
        <is>
          <t>нет</t>
        </is>
      </c>
      <c r="O18" s="42" t="n">
        <v/>
      </c>
      <c r="P18" s="42" t="n">
        <v>1</v>
      </c>
      <c r="Q18" s="42" t="n">
        <v>6</v>
      </c>
      <c r="R18" s="42">
        <f>S18</f>
        <v/>
      </c>
      <c r="S18" s="42" t="inlineStr">
        <is>
          <t>GPMD</t>
        </is>
      </c>
      <c r="T18" s="42" t="inlineStr">
        <is>
          <t>Видеоплеер на страницах сайтов сетевое размещение  (Desktop+Mobile)</t>
        </is>
      </c>
      <c r="U18" s="42" t="inlineStr">
        <is>
          <t>Видео
In-ролл (до 20 секунд)</t>
        </is>
      </c>
      <c r="V18" s="42" t="inlineStr"/>
      <c r="W18" s="42" t="inlineStr">
        <is>
          <t>Динамика</t>
        </is>
      </c>
      <c r="X18" s="42" t="inlineStr">
        <is>
          <t>1000 показов</t>
        </is>
      </c>
      <c r="Y18" s="42">
        <f>COUNT(AV18:DC18)</f>
        <v/>
      </c>
      <c r="Z18" s="42" t="inlineStr">
        <is>
          <t>недель</t>
        </is>
      </c>
      <c r="AA18" s="43">
        <f>AB18/Y18</f>
        <v/>
      </c>
      <c r="AB18" s="43" t="n">
        <v>500</v>
      </c>
      <c r="AC18" s="44" t="n">
        <v>750</v>
      </c>
      <c r="AD18" s="42" t="n">
        <v>1.15</v>
      </c>
      <c r="AE18" s="45" t="n">
        <v>0.3</v>
      </c>
      <c r="AF18" s="44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4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4">
        <f>AG18*1.2</f>
        <v/>
      </c>
      <c r="AI18" s="43">
        <f>AB18*1000</f>
        <v/>
      </c>
      <c r="AJ18" s="42" t="n">
        <v>4</v>
      </c>
      <c r="AK18" s="43">
        <f>AI18/AJ18</f>
        <v/>
      </c>
      <c r="AL18" s="45" t="inlineStr"/>
      <c r="AM18" s="43">
        <f>AB18</f>
        <v/>
      </c>
      <c r="AN18" s="45" t="n">
        <v>0.0036</v>
      </c>
      <c r="AO18" s="43">
        <f>AI18*AN18</f>
        <v/>
      </c>
      <c r="AP18" s="44">
        <f>AG18/AI18*1000</f>
        <v/>
      </c>
      <c r="AQ18" s="44">
        <f>AG18/AK18*1000</f>
        <v/>
      </c>
      <c r="AR18" s="44">
        <f>AG18/AM18</f>
        <v/>
      </c>
      <c r="AS18" s="44">
        <f>AG18/AO18</f>
        <v/>
      </c>
      <c r="AT18" s="42" t="inlineStr"/>
      <c r="AU18" s="44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/>
      <c r="BM18" s="46" t="n">
        <v>1</v>
      </c>
      <c r="BN18" s="46" t="n">
        <v>1</v>
      </c>
      <c r="BO18" s="46" t="n">
        <v>1</v>
      </c>
      <c r="BP18" s="46" t="n">
        <v>1</v>
      </c>
      <c r="BQ18" s="46" t="n">
        <v>1</v>
      </c>
      <c r="BR18" s="46" t="n">
        <v>1</v>
      </c>
      <c r="BS18" s="46" t="n">
        <v>1</v>
      </c>
      <c r="BT18" s="46" t="n">
        <v>1</v>
      </c>
      <c r="BU18" s="46" t="n">
        <v>1</v>
      </c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42" t="n"/>
      <c r="DE18" s="42" t="n"/>
      <c r="DF18" s="42" t="n"/>
      <c r="DG18" s="42" t="n"/>
      <c r="DH18" s="42" t="n"/>
      <c r="DI18" s="42" t="n"/>
      <c r="DJ18" s="42" t="n"/>
      <c r="DK18" s="42" t="n"/>
      <c r="DL18" s="42" t="n"/>
      <c r="DM18" s="42" t="n"/>
      <c r="DN18" s="42" t="n"/>
    </row>
    <row customHeight="1" ht="70" r="19">
      <c r="A19" s="42" t="inlineStr">
        <is>
          <t>Все</t>
        </is>
      </c>
      <c r="B19" s="42" t="inlineStr">
        <is>
          <t>Все</t>
        </is>
      </c>
      <c r="C19" s="42" t="inlineStr">
        <is>
          <t>Сеть</t>
        </is>
      </c>
      <c r="D19" s="42" t="inlineStr">
        <is>
          <t>охват</t>
        </is>
      </c>
      <c r="E19" s="42" t="n">
        <v/>
      </c>
      <c r="F19" s="42" t="inlineStr">
        <is>
          <t>да</t>
        </is>
      </c>
      <c r="G19" s="42" t="n">
        <v/>
      </c>
      <c r="H19" s="42" t="n">
        <v/>
      </c>
      <c r="I19" s="42" t="inlineStr">
        <is>
          <t>высокий CPM/CPT</t>
        </is>
      </c>
      <c r="J19" s="42" t="inlineStr">
        <is>
          <t>\\DOCS\Public\_Подрядчики (прайсы, презентации, ТТ)\GPMD</t>
        </is>
      </c>
      <c r="K19" s="42" t="inlineStr">
        <is>
          <t xml:space="preserve">Гроссу Дмитрий &lt;DGrossu@gpm-digital.com&gt;
Белоусова Дарья &lt;DBelousova@gpm-digital.com&gt;
</t>
        </is>
      </c>
      <c r="L19" s="42" t="n">
        <v/>
      </c>
      <c r="M19" s="42" t="inlineStr">
        <is>
          <t>In-roll 2 000 000 показов до 2 недель</t>
        </is>
      </c>
      <c r="N19" s="42" t="inlineStr">
        <is>
          <t>нет</t>
        </is>
      </c>
      <c r="O19" s="42" t="n">
        <v/>
      </c>
      <c r="P19" s="42" t="n">
        <v>1</v>
      </c>
      <c r="Q19" s="42" t="n">
        <v>7</v>
      </c>
      <c r="R19" s="42">
        <f>S19</f>
        <v/>
      </c>
      <c r="S19" s="42" t="inlineStr">
        <is>
          <t>GPMD</t>
        </is>
      </c>
      <c r="T19" s="42" t="inlineStr">
        <is>
          <t>Видеоплеер на страницах сайтов сетевое размещение  (Desktop+Mobile)</t>
        </is>
      </c>
      <c r="U19" s="42" t="inlineStr">
        <is>
          <t>Видео
In-ролл (до 20 секунд)</t>
        </is>
      </c>
      <c r="V19" s="42" t="inlineStr"/>
      <c r="W19" s="42" t="inlineStr">
        <is>
          <t>Динамика</t>
        </is>
      </c>
      <c r="X19" s="42" t="inlineStr">
        <is>
          <t>1000 показов</t>
        </is>
      </c>
      <c r="Y19" s="42">
        <f>COUNT(AV19:DC19)</f>
        <v/>
      </c>
      <c r="Z19" s="42" t="inlineStr">
        <is>
          <t>недель</t>
        </is>
      </c>
      <c r="AA19" s="43">
        <f>AB19/Y19</f>
        <v/>
      </c>
      <c r="AB19" s="43" t="n">
        <v>500</v>
      </c>
      <c r="AC19" s="44" t="n">
        <v>750</v>
      </c>
      <c r="AD19" s="42" t="n">
        <v>1.05</v>
      </c>
      <c r="AE19" s="45" t="n">
        <v>0.3</v>
      </c>
      <c r="AF19" s="44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4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4">
        <f>AG19*1.2</f>
        <v/>
      </c>
      <c r="AI19" s="43">
        <f>AB19*1000</f>
        <v/>
      </c>
      <c r="AJ19" s="42" t="n">
        <v>4</v>
      </c>
      <c r="AK19" s="43">
        <f>AI19/AJ19</f>
        <v/>
      </c>
      <c r="AL19" s="45" t="inlineStr"/>
      <c r="AM19" s="43">
        <f>AB19</f>
        <v/>
      </c>
      <c r="AN19" s="45" t="n">
        <v>0.0036</v>
      </c>
      <c r="AO19" s="43">
        <f>AI19*AN19</f>
        <v/>
      </c>
      <c r="AP19" s="44">
        <f>AG19/AI19*1000</f>
        <v/>
      </c>
      <c r="AQ19" s="44">
        <f>AG19/AK19*1000</f>
        <v/>
      </c>
      <c r="AR19" s="44">
        <f>AG19/AM19</f>
        <v/>
      </c>
      <c r="AS19" s="44">
        <f>AG19/AO19</f>
        <v/>
      </c>
      <c r="AT19" s="42" t="inlineStr"/>
      <c r="AU19" s="44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/>
      <c r="BM19" s="46" t="n">
        <v>1</v>
      </c>
      <c r="BN19" s="46" t="n">
        <v>1</v>
      </c>
      <c r="BO19" s="46" t="n">
        <v>1</v>
      </c>
      <c r="BP19" s="46" t="n">
        <v>1</v>
      </c>
      <c r="BQ19" s="46" t="n">
        <v>1</v>
      </c>
      <c r="BR19" s="46" t="n">
        <v>1</v>
      </c>
      <c r="BS19" s="46" t="n">
        <v>1</v>
      </c>
      <c r="BT19" s="46" t="n">
        <v>1</v>
      </c>
      <c r="BU19" s="46" t="n">
        <v>1</v>
      </c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42" t="n"/>
      <c r="DE19" s="42" t="n"/>
      <c r="DF19" s="42" t="n"/>
      <c r="DG19" s="42" t="n"/>
      <c r="DH19" s="42" t="n"/>
      <c r="DI19" s="42" t="n"/>
      <c r="DJ19" s="42" t="n"/>
      <c r="DK19" s="42" t="n"/>
      <c r="DL19" s="42" t="n"/>
      <c r="DM19" s="42" t="n"/>
      <c r="DN19" s="42" t="n"/>
    </row>
    <row customHeight="1" ht="70" r="20">
      <c r="A20" s="42" t="inlineStr">
        <is>
          <t>Все</t>
        </is>
      </c>
      <c r="B20" s="42" t="inlineStr">
        <is>
          <t>Все</t>
        </is>
      </c>
      <c r="C20" s="42" t="inlineStr">
        <is>
          <t>Сеть</t>
        </is>
      </c>
      <c r="D20" s="42" t="inlineStr">
        <is>
          <t>охват</t>
        </is>
      </c>
      <c r="E20" s="42" t="n">
        <v/>
      </c>
      <c r="F20" s="42" t="inlineStr">
        <is>
          <t>да</t>
        </is>
      </c>
      <c r="G20" s="42" t="n">
        <v/>
      </c>
      <c r="H20" s="42" t="n">
        <v/>
      </c>
      <c r="I20" s="42" t="inlineStr">
        <is>
          <t>высокий CPM/CPT</t>
        </is>
      </c>
      <c r="J20" s="42" t="inlineStr">
        <is>
          <t>\\DOCS\Public\_Подрядчики (прайсы, презентации, ТТ)\GPMD</t>
        </is>
      </c>
      <c r="K20" s="42" t="inlineStr">
        <is>
          <t xml:space="preserve">Гроссу Дмитрий &lt;DGrossu@gpm-digital.com&gt;
Белоусова Дарья &lt;DBelousova@gpm-digital.com&gt;
</t>
        </is>
      </c>
      <c r="L20" s="42" t="n">
        <v/>
      </c>
      <c r="M20" s="42" t="inlineStr">
        <is>
          <t>In-roll 2 000 000 показов до 2 недель</t>
        </is>
      </c>
      <c r="N20" s="42" t="inlineStr">
        <is>
          <t>нет</t>
        </is>
      </c>
      <c r="O20" s="42" t="n">
        <v/>
      </c>
      <c r="P20" s="42" t="n">
        <v>1</v>
      </c>
      <c r="Q20" s="42" t="n">
        <v>8</v>
      </c>
      <c r="R20" s="42">
        <f>S20</f>
        <v/>
      </c>
      <c r="S20" s="42" t="inlineStr">
        <is>
          <t>GPMD</t>
        </is>
      </c>
      <c r="T20" s="42" t="inlineStr">
        <is>
          <t>Видеоплеер на страницах сайтов сетевое размещение  (Desktop+Mobile)</t>
        </is>
      </c>
      <c r="U20" s="42" t="inlineStr">
        <is>
          <t>Видео
In-ролл (до 20 секунд)</t>
        </is>
      </c>
      <c r="V20" s="42" t="inlineStr"/>
      <c r="W20" s="42" t="inlineStr">
        <is>
          <t>Динамика</t>
        </is>
      </c>
      <c r="X20" s="42" t="inlineStr">
        <is>
          <t>1000 показов</t>
        </is>
      </c>
      <c r="Y20" s="42">
        <f>COUNT(AV20:DC20)</f>
        <v/>
      </c>
      <c r="Z20" s="42" t="inlineStr">
        <is>
          <t>недель</t>
        </is>
      </c>
      <c r="AA20" s="43">
        <f>AB20/Y20</f>
        <v/>
      </c>
      <c r="AB20" s="43" t="n">
        <v>500</v>
      </c>
      <c r="AC20" s="44" t="n">
        <v>750</v>
      </c>
      <c r="AD20" s="42" t="n">
        <v>1</v>
      </c>
      <c r="AE20" s="45" t="n">
        <v>0.3</v>
      </c>
      <c r="AF20" s="44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4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4">
        <f>AG20*1.2</f>
        <v/>
      </c>
      <c r="AI20" s="43">
        <f>AB20*1000</f>
        <v/>
      </c>
      <c r="AJ20" s="42" t="n">
        <v>4</v>
      </c>
      <c r="AK20" s="43">
        <f>AI20/AJ20</f>
        <v/>
      </c>
      <c r="AL20" s="45" t="inlineStr"/>
      <c r="AM20" s="43">
        <f>AB20</f>
        <v/>
      </c>
      <c r="AN20" s="45" t="n">
        <v>0.0036</v>
      </c>
      <c r="AO20" s="43">
        <f>AI20*AN20</f>
        <v/>
      </c>
      <c r="AP20" s="44">
        <f>AG20/AI20*1000</f>
        <v/>
      </c>
      <c r="AQ20" s="44">
        <f>AG20/AK20*1000</f>
        <v/>
      </c>
      <c r="AR20" s="44">
        <f>AG20/AM20</f>
        <v/>
      </c>
      <c r="AS20" s="44">
        <f>AG20/AO20</f>
        <v/>
      </c>
      <c r="AT20" s="42" t="inlineStr"/>
      <c r="AU20" s="44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/>
      <c r="BG20" s="42" t="n"/>
      <c r="BH20" s="42" t="n"/>
      <c r="BI20" s="42" t="n"/>
      <c r="BJ20" s="42" t="n"/>
      <c r="BK20" s="42" t="n"/>
      <c r="BL20" s="42" t="n"/>
      <c r="BM20" s="46" t="n">
        <v>1</v>
      </c>
      <c r="BN20" s="46" t="n">
        <v>1</v>
      </c>
      <c r="BO20" s="46" t="n">
        <v>1</v>
      </c>
      <c r="BP20" s="46" t="n">
        <v>1</v>
      </c>
      <c r="BQ20" s="46" t="n">
        <v>1</v>
      </c>
      <c r="BR20" s="46" t="n">
        <v>1</v>
      </c>
      <c r="BS20" s="46" t="n">
        <v>1</v>
      </c>
      <c r="BT20" s="46" t="n">
        <v>1</v>
      </c>
      <c r="BU20" s="46" t="n">
        <v>1</v>
      </c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/>
      <c r="CP20" s="42" t="n"/>
      <c r="CQ20" s="42" t="n"/>
      <c r="CR20" s="42" t="n"/>
      <c r="CS20" s="42" t="n"/>
      <c r="CT20" s="42" t="n"/>
      <c r="CU20" s="42" t="n"/>
      <c r="CV20" s="42" t="n"/>
      <c r="CW20" s="42" t="n"/>
      <c r="CX20" s="42" t="n"/>
      <c r="CY20" s="42" t="n"/>
      <c r="CZ20" s="42" t="n"/>
      <c r="DA20" s="42" t="n"/>
      <c r="DB20" s="42" t="n"/>
      <c r="DC20" s="42" t="n"/>
      <c r="DD20" s="42" t="n"/>
      <c r="DE20" s="42" t="n"/>
      <c r="DF20" s="42" t="n"/>
      <c r="DG20" s="42" t="n"/>
      <c r="DH20" s="42" t="n"/>
      <c r="DI20" s="42" t="n"/>
      <c r="DJ20" s="42" t="n"/>
      <c r="DK20" s="42" t="n"/>
      <c r="DL20" s="42" t="n"/>
      <c r="DM20" s="42" t="n"/>
      <c r="DN20" s="42" t="n"/>
    </row>
    <row customHeight="1" ht="70" r="21">
      <c r="A21" s="42" t="inlineStr">
        <is>
          <t>Все</t>
        </is>
      </c>
      <c r="B21" s="42" t="inlineStr">
        <is>
          <t>Все</t>
        </is>
      </c>
      <c r="C21" s="42" t="inlineStr">
        <is>
          <t>SMART TV</t>
        </is>
      </c>
      <c r="D21" s="42" t="inlineStr">
        <is>
          <t>охват</t>
        </is>
      </c>
      <c r="E21" s="42" t="n">
        <v/>
      </c>
      <c r="F21" s="42" t="inlineStr">
        <is>
          <t>нет</t>
        </is>
      </c>
      <c r="G21" s="42" t="n">
        <v/>
      </c>
      <c r="H21" s="42" t="n">
        <v/>
      </c>
      <c r="I21" s="42" t="inlineStr">
        <is>
          <t>нет перехода на сайт
нет dcm
нет BL</t>
        </is>
      </c>
      <c r="J21" s="42" t="inlineStr">
        <is>
          <t>\\DOCS\Public\_Подрядчики (прайсы, презентации, ТТ)\GPMD</t>
        </is>
      </c>
      <c r="K21" s="42" t="inlineStr">
        <is>
          <t xml:space="preserve">Гроссу Дмитрий &lt;DGrossu@gpm-digital.com&gt;
Белоусова Дарья &lt;DBelousova@gpm-digital.com&gt;
</t>
        </is>
      </c>
      <c r="L21" s="42" t="n">
        <v/>
      </c>
      <c r="M21" s="42" t="inlineStr">
        <is>
          <t>500 000 показов</t>
        </is>
      </c>
      <c r="N21" s="42" t="n">
        <v/>
      </c>
      <c r="O21" s="42" t="inlineStr">
        <is>
          <t>аналог ТВ</t>
        </is>
      </c>
      <c r="P21" s="42" t="n">
        <v>1</v>
      </c>
      <c r="Q21" s="42" t="n">
        <v>9</v>
      </c>
      <c r="R21" s="42">
        <f>S21</f>
        <v/>
      </c>
      <c r="S21" s="42" t="inlineStr">
        <is>
          <t>Smart TV
GPMD</t>
        </is>
      </c>
      <c r="T21" s="42" t="inlineStr">
        <is>
          <t xml:space="preserve">Видеоплеер в IPTV приставках и приложениях SmartTV </t>
        </is>
      </c>
      <c r="U21" s="42" t="inlineStr">
        <is>
          <t>Видео
Пре-ролл (до 20 секунд)</t>
        </is>
      </c>
      <c r="V21" s="42" t="inlineStr"/>
      <c r="W21" s="42" t="inlineStr">
        <is>
          <t>Динамика</t>
        </is>
      </c>
      <c r="X21" s="42" t="inlineStr">
        <is>
          <t>1000 показов</t>
        </is>
      </c>
      <c r="Y21" s="42">
        <f>COUNT(AV21:DC21)</f>
        <v/>
      </c>
      <c r="Z21" s="42" t="inlineStr">
        <is>
          <t>недель</t>
        </is>
      </c>
      <c r="AA21" s="43">
        <f>AB21/Y21</f>
        <v/>
      </c>
      <c r="AB21" s="43" t="n">
        <v>440</v>
      </c>
      <c r="AC21" s="44" t="n">
        <v>750</v>
      </c>
      <c r="AD21" s="42" t="n">
        <v>1.15</v>
      </c>
      <c r="AE21" s="45" t="n">
        <v>0.3</v>
      </c>
      <c r="AF21" s="44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4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4">
        <f>AG21*1.2</f>
        <v/>
      </c>
      <c r="AI21" s="43">
        <f>AB21*1000</f>
        <v/>
      </c>
      <c r="AJ21" s="42" t="n">
        <v>4</v>
      </c>
      <c r="AK21" s="43">
        <f>AI21/AJ21</f>
        <v/>
      </c>
      <c r="AL21" s="45" t="inlineStr"/>
      <c r="AM21" s="43">
        <f>AB21</f>
        <v/>
      </c>
      <c r="AN21" s="45" t="n">
        <v/>
      </c>
      <c r="AO21" s="43">
        <f>AI21*AN21</f>
        <v/>
      </c>
      <c r="AP21" s="44">
        <f>AG21/AI21*1000</f>
        <v/>
      </c>
      <c r="AQ21" s="44">
        <f>AG21/AK21*1000</f>
        <v/>
      </c>
      <c r="AR21" s="44">
        <f>AG21/AM21</f>
        <v/>
      </c>
      <c r="AS21" s="44">
        <f>AG21/AO21</f>
        <v/>
      </c>
      <c r="AT21" s="42" t="inlineStr"/>
      <c r="AU21" s="44">
        <f>AG21/AT21</f>
        <v/>
      </c>
      <c r="AV21" s="42" t="n"/>
      <c r="AW21" s="42" t="n"/>
      <c r="AX21" s="42" t="n"/>
      <c r="AY21" s="42" t="n"/>
      <c r="AZ21" s="42" t="n"/>
      <c r="BA21" s="42" t="n"/>
      <c r="BB21" s="42" t="n"/>
      <c r="BC21" s="42" t="n"/>
      <c r="BD21" s="42" t="n"/>
      <c r="BE21" s="42" t="n"/>
      <c r="BF21" s="42" t="n"/>
      <c r="BG21" s="42" t="n"/>
      <c r="BH21" s="42" t="n"/>
      <c r="BI21" s="42" t="n"/>
      <c r="BJ21" s="42" t="n"/>
      <c r="BK21" s="42" t="n"/>
      <c r="BL21" s="42" t="n"/>
      <c r="BM21" s="46" t="n">
        <v>1</v>
      </c>
      <c r="BN21" s="46" t="n">
        <v>1</v>
      </c>
      <c r="BO21" s="46" t="n">
        <v>1</v>
      </c>
      <c r="BP21" s="46" t="n">
        <v>1</v>
      </c>
      <c r="BQ21" s="46" t="n">
        <v>1</v>
      </c>
      <c r="BR21" s="46" t="n">
        <v>1</v>
      </c>
      <c r="BS21" s="46" t="n">
        <v>1</v>
      </c>
      <c r="BT21" s="46" t="n">
        <v>1</v>
      </c>
      <c r="BU21" s="46" t="n">
        <v>1</v>
      </c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42" t="n"/>
      <c r="CK21" s="42" t="n"/>
      <c r="CL21" s="42" t="n"/>
      <c r="CM21" s="42" t="n"/>
      <c r="CN21" s="42" t="n"/>
      <c r="CO21" s="42" t="n"/>
      <c r="CP21" s="42" t="n"/>
      <c r="CQ21" s="42" t="n"/>
      <c r="CR21" s="42" t="n"/>
      <c r="CS21" s="42" t="n"/>
      <c r="CT21" s="42" t="n"/>
      <c r="CU21" s="42" t="n"/>
      <c r="CV21" s="42" t="n"/>
      <c r="CW21" s="42" t="n"/>
      <c r="CX21" s="42" t="n"/>
      <c r="CY21" s="42" t="n"/>
      <c r="CZ21" s="42" t="n"/>
      <c r="DA21" s="42" t="n"/>
      <c r="DB21" s="42" t="n"/>
      <c r="DC21" s="42" t="n"/>
      <c r="DD21" s="42" t="n"/>
      <c r="DE21" s="42" t="n"/>
      <c r="DF21" s="42" t="n"/>
      <c r="DG21" s="42" t="n"/>
      <c r="DH21" s="42" t="n"/>
      <c r="DI21" s="42" t="n"/>
      <c r="DJ21" s="42" t="n"/>
      <c r="DK21" s="42" t="n"/>
      <c r="DL21" s="42" t="n"/>
      <c r="DM21" s="42" t="n"/>
      <c r="DN21" s="42" t="n"/>
    </row>
    <row customHeight="1" ht="70" r="22">
      <c r="A22" s="42" t="inlineStr">
        <is>
          <t>Все</t>
        </is>
      </c>
      <c r="B22" s="42" t="inlineStr">
        <is>
          <t>Все</t>
        </is>
      </c>
      <c r="C22" s="42" t="inlineStr">
        <is>
          <t>SMART TV</t>
        </is>
      </c>
      <c r="D22" s="42" t="inlineStr">
        <is>
          <t>охват</t>
        </is>
      </c>
      <c r="E22" s="42" t="n">
        <v/>
      </c>
      <c r="F22" s="42" t="inlineStr">
        <is>
          <t>нет</t>
        </is>
      </c>
      <c r="G22" s="42" t="n">
        <v/>
      </c>
      <c r="H22" s="42" t="n">
        <v/>
      </c>
      <c r="I22" s="42" t="inlineStr">
        <is>
          <t>нет перехода на сайт
нет dcm
нет BL</t>
        </is>
      </c>
      <c r="J22" s="42" t="inlineStr">
        <is>
          <t>\\DOCS\Public\_Подрядчики (прайсы, презентации, ТТ)\GPMD</t>
        </is>
      </c>
      <c r="K22" s="42" t="inlineStr">
        <is>
          <t xml:space="preserve">Гроссу Дмитрий &lt;DGrossu@gpm-digital.com&gt;
Белоусова Дарья &lt;DBelousova@gpm-digital.com&gt;
</t>
        </is>
      </c>
      <c r="L22" s="42" t="n">
        <v/>
      </c>
      <c r="M22" s="42" t="inlineStr">
        <is>
          <t>500 000 показов</t>
        </is>
      </c>
      <c r="N22" s="42" t="n">
        <v/>
      </c>
      <c r="O22" s="42" t="inlineStr">
        <is>
          <t>аналог ТВ</t>
        </is>
      </c>
      <c r="P22" s="42" t="n">
        <v>1</v>
      </c>
      <c r="Q22" s="42" t="n">
        <v>10</v>
      </c>
      <c r="R22" s="42">
        <f>S22</f>
        <v/>
      </c>
      <c r="S22" s="42" t="inlineStr">
        <is>
          <t>Smart TV
GPMD</t>
        </is>
      </c>
      <c r="T22" s="42" t="inlineStr">
        <is>
          <t xml:space="preserve">Видеоплеер в IPTV приставках и приложениях SmartTV </t>
        </is>
      </c>
      <c r="U22" s="42" t="inlineStr">
        <is>
          <t>Видео
Пре-ролл (до 20 секунд)</t>
        </is>
      </c>
      <c r="V22" s="42" t="inlineStr"/>
      <c r="W22" s="42" t="inlineStr">
        <is>
          <t>Динамика</t>
        </is>
      </c>
      <c r="X22" s="42" t="inlineStr">
        <is>
          <t>1000 показов</t>
        </is>
      </c>
      <c r="Y22" s="42">
        <f>COUNT(AV22:DC22)</f>
        <v/>
      </c>
      <c r="Z22" s="42" t="inlineStr">
        <is>
          <t>недель</t>
        </is>
      </c>
      <c r="AA22" s="43">
        <f>AB22/Y22</f>
        <v/>
      </c>
      <c r="AB22" s="43" t="n">
        <v>440</v>
      </c>
      <c r="AC22" s="44" t="n">
        <v>750</v>
      </c>
      <c r="AD22" s="42" t="n">
        <v>1.05</v>
      </c>
      <c r="AE22" s="45" t="n">
        <v>0.3</v>
      </c>
      <c r="AF22" s="44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4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4">
        <f>AG22*1.2</f>
        <v/>
      </c>
      <c r="AI22" s="43">
        <f>AB22*1000</f>
        <v/>
      </c>
      <c r="AJ22" s="42" t="n">
        <v>4</v>
      </c>
      <c r="AK22" s="43">
        <f>AI22/AJ22</f>
        <v/>
      </c>
      <c r="AL22" s="45" t="inlineStr"/>
      <c r="AM22" s="43">
        <f>AB22</f>
        <v/>
      </c>
      <c r="AN22" s="45" t="n">
        <v/>
      </c>
      <c r="AO22" s="43">
        <f>AI22*AN22</f>
        <v/>
      </c>
      <c r="AP22" s="44">
        <f>AG22/AI22*1000</f>
        <v/>
      </c>
      <c r="AQ22" s="44">
        <f>AG22/AK22*1000</f>
        <v/>
      </c>
      <c r="AR22" s="44">
        <f>AG22/AM22</f>
        <v/>
      </c>
      <c r="AS22" s="44">
        <f>AG22/AO22</f>
        <v/>
      </c>
      <c r="AT22" s="42" t="inlineStr"/>
      <c r="AU22" s="44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/>
      <c r="BG22" s="42" t="n"/>
      <c r="BH22" s="42" t="n"/>
      <c r="BI22" s="42" t="n"/>
      <c r="BJ22" s="42" t="n"/>
      <c r="BK22" s="42" t="n"/>
      <c r="BL22" s="42" t="n"/>
      <c r="BM22" s="46" t="n">
        <v>1</v>
      </c>
      <c r="BN22" s="46" t="n">
        <v>1</v>
      </c>
      <c r="BO22" s="46" t="n">
        <v>1</v>
      </c>
      <c r="BP22" s="46" t="n">
        <v>1</v>
      </c>
      <c r="BQ22" s="46" t="n">
        <v>1</v>
      </c>
      <c r="BR22" s="46" t="n">
        <v>1</v>
      </c>
      <c r="BS22" s="46" t="n">
        <v>1</v>
      </c>
      <c r="BT22" s="46" t="n">
        <v>1</v>
      </c>
      <c r="BU22" s="46" t="n">
        <v>1</v>
      </c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/>
      <c r="CP22" s="42" t="n"/>
      <c r="CQ22" s="42" t="n"/>
      <c r="CR22" s="42" t="n"/>
      <c r="CS22" s="42" t="n"/>
      <c r="CT22" s="42" t="n"/>
      <c r="CU22" s="42" t="n"/>
      <c r="CV22" s="42" t="n"/>
      <c r="CW22" s="42" t="n"/>
      <c r="CX22" s="42" t="n"/>
      <c r="CY22" s="42" t="n"/>
      <c r="CZ22" s="42" t="n"/>
      <c r="DA22" s="42" t="n"/>
      <c r="DB22" s="42" t="n"/>
      <c r="DC22" s="42" t="n"/>
      <c r="DD22" s="42" t="n"/>
      <c r="DE22" s="42" t="n"/>
      <c r="DF22" s="42" t="n"/>
      <c r="DG22" s="42" t="n"/>
      <c r="DH22" s="42" t="n"/>
      <c r="DI22" s="42" t="n"/>
      <c r="DJ22" s="42" t="n"/>
      <c r="DK22" s="42" t="n"/>
      <c r="DL22" s="42" t="n"/>
      <c r="DM22" s="42" t="n"/>
      <c r="DN22" s="42" t="n"/>
    </row>
    <row customHeight="1" ht="70" r="23">
      <c r="A23" s="42" t="inlineStr">
        <is>
          <t>Все</t>
        </is>
      </c>
      <c r="B23" s="42" t="inlineStr">
        <is>
          <t>Все</t>
        </is>
      </c>
      <c r="C23" s="42" t="inlineStr">
        <is>
          <t>SMART TV</t>
        </is>
      </c>
      <c r="D23" s="42" t="inlineStr">
        <is>
          <t>охват</t>
        </is>
      </c>
      <c r="E23" s="42" t="n">
        <v/>
      </c>
      <c r="F23" s="42" t="inlineStr">
        <is>
          <t>нет</t>
        </is>
      </c>
      <c r="G23" s="42" t="n">
        <v/>
      </c>
      <c r="H23" s="42" t="n">
        <v/>
      </c>
      <c r="I23" s="42" t="inlineStr">
        <is>
          <t>нет перехода на сайт
нет dcm
нет BL</t>
        </is>
      </c>
      <c r="J23" s="42" t="inlineStr">
        <is>
          <t>\\DOCS\Public\_Подрядчики (прайсы, презентации, ТТ)\GPMD</t>
        </is>
      </c>
      <c r="K23" s="42" t="inlineStr">
        <is>
          <t xml:space="preserve">Гроссу Дмитрий &lt;DGrossu@gpm-digital.com&gt;
Белоусова Дарья &lt;DBelousova@gpm-digital.com&gt;
</t>
        </is>
      </c>
      <c r="L23" s="42" t="n">
        <v/>
      </c>
      <c r="M23" s="42" t="inlineStr">
        <is>
          <t>500 000 показов</t>
        </is>
      </c>
      <c r="N23" s="42" t="n">
        <v/>
      </c>
      <c r="O23" s="42" t="inlineStr">
        <is>
          <t>аналог ТВ</t>
        </is>
      </c>
      <c r="P23" s="42" t="n">
        <v>1</v>
      </c>
      <c r="Q23" s="42" t="n">
        <v>11</v>
      </c>
      <c r="R23" s="42">
        <f>S23</f>
        <v/>
      </c>
      <c r="S23" s="42" t="inlineStr">
        <is>
          <t>Smart TV
GPMD</t>
        </is>
      </c>
      <c r="T23" s="42" t="inlineStr">
        <is>
          <t xml:space="preserve">Видеоплеер в IPTV приставках и приложениях SmartTV </t>
        </is>
      </c>
      <c r="U23" s="42" t="inlineStr">
        <is>
          <t>Видео
Пре-ролл (до 20 секунд)</t>
        </is>
      </c>
      <c r="V23" s="42" t="inlineStr"/>
      <c r="W23" s="42" t="inlineStr">
        <is>
          <t>Динамика</t>
        </is>
      </c>
      <c r="X23" s="42" t="inlineStr">
        <is>
          <t>1000 показов</t>
        </is>
      </c>
      <c r="Y23" s="42">
        <f>COUNT(AV23:DC23)</f>
        <v/>
      </c>
      <c r="Z23" s="42" t="inlineStr">
        <is>
          <t>недель</t>
        </is>
      </c>
      <c r="AA23" s="43">
        <f>AB23/Y23</f>
        <v/>
      </c>
      <c r="AB23" s="43" t="n">
        <v>440</v>
      </c>
      <c r="AC23" s="44" t="n">
        <v>750</v>
      </c>
      <c r="AD23" s="42" t="n">
        <v>1</v>
      </c>
      <c r="AE23" s="45" t="n">
        <v>0.3</v>
      </c>
      <c r="AF23" s="44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4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4">
        <f>AG23*1.2</f>
        <v/>
      </c>
      <c r="AI23" s="43">
        <f>AB23*1000</f>
        <v/>
      </c>
      <c r="AJ23" s="42" t="n">
        <v>4</v>
      </c>
      <c r="AK23" s="43">
        <f>AI23/AJ23</f>
        <v/>
      </c>
      <c r="AL23" s="45" t="inlineStr"/>
      <c r="AM23" s="43">
        <f>AB23</f>
        <v/>
      </c>
      <c r="AN23" s="45" t="n">
        <v/>
      </c>
      <c r="AO23" s="43">
        <f>AI23*AN23</f>
        <v/>
      </c>
      <c r="AP23" s="44">
        <f>AG23/AI23*1000</f>
        <v/>
      </c>
      <c r="AQ23" s="44">
        <f>AG23/AK23*1000</f>
        <v/>
      </c>
      <c r="AR23" s="44">
        <f>AG23/AM23</f>
        <v/>
      </c>
      <c r="AS23" s="44">
        <f>AG23/AO23</f>
        <v/>
      </c>
      <c r="AT23" s="42" t="inlineStr"/>
      <c r="AU23" s="44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/>
      <c r="BG23" s="42" t="n"/>
      <c r="BH23" s="42" t="n"/>
      <c r="BI23" s="42" t="n"/>
      <c r="BJ23" s="42" t="n"/>
      <c r="BK23" s="42" t="n"/>
      <c r="BL23" s="42" t="n"/>
      <c r="BM23" s="46" t="n">
        <v>1</v>
      </c>
      <c r="BN23" s="46" t="n">
        <v>1</v>
      </c>
      <c r="BO23" s="46" t="n">
        <v>1</v>
      </c>
      <c r="BP23" s="46" t="n">
        <v>1</v>
      </c>
      <c r="BQ23" s="46" t="n">
        <v>1</v>
      </c>
      <c r="BR23" s="46" t="n">
        <v>1</v>
      </c>
      <c r="BS23" s="46" t="n">
        <v>1</v>
      </c>
      <c r="BT23" s="46" t="n">
        <v>1</v>
      </c>
      <c r="BU23" s="46" t="n">
        <v>1</v>
      </c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/>
      <c r="CP23" s="42" t="n"/>
      <c r="CQ23" s="42" t="n"/>
      <c r="CR23" s="42" t="n"/>
      <c r="CS23" s="42" t="n"/>
      <c r="CT23" s="42" t="n"/>
      <c r="CU23" s="42" t="n"/>
      <c r="CV23" s="42" t="n"/>
      <c r="CW23" s="42" t="n"/>
      <c r="CX23" s="42" t="n"/>
      <c r="CY23" s="42" t="n"/>
      <c r="CZ23" s="42" t="n"/>
      <c r="DA23" s="42" t="n"/>
      <c r="DB23" s="42" t="n"/>
      <c r="DC23" s="42" t="n"/>
      <c r="DD23" s="42" t="n"/>
      <c r="DE23" s="42" t="n"/>
      <c r="DF23" s="42" t="n"/>
      <c r="DG23" s="42" t="n"/>
      <c r="DH23" s="42" t="n"/>
      <c r="DI23" s="42" t="n"/>
      <c r="DJ23" s="42" t="n"/>
      <c r="DK23" s="42" t="n"/>
      <c r="DL23" s="42" t="n"/>
      <c r="DM23" s="42" t="n"/>
      <c r="DN23" s="42" t="n"/>
    </row>
    <row customHeight="1" ht="70" r="24">
      <c r="A24" s="42" t="inlineStr">
        <is>
          <t>Все</t>
        </is>
      </c>
      <c r="B24" s="42" t="inlineStr">
        <is>
          <t>Все</t>
        </is>
      </c>
      <c r="C24" s="42" t="inlineStr">
        <is>
          <t>SMART TV</t>
        </is>
      </c>
      <c r="D24" s="42" t="inlineStr">
        <is>
          <t>охват</t>
        </is>
      </c>
      <c r="E24" s="42" t="n">
        <v/>
      </c>
      <c r="F24" s="42" t="inlineStr">
        <is>
          <t>нет</t>
        </is>
      </c>
      <c r="G24" s="42" t="n">
        <v/>
      </c>
      <c r="H24" s="42" t="n">
        <v/>
      </c>
      <c r="I24" s="42" t="inlineStr">
        <is>
          <t>нет перехода на сайт
нет dcm
нет BL</t>
        </is>
      </c>
      <c r="J24" s="42" t="inlineStr">
        <is>
          <t>\\DOCS\Public\_Подрядчики (прайсы, презентации, ТТ)\ИМХО</t>
        </is>
      </c>
      <c r="K24" s="42" t="inlineStr">
        <is>
          <t>Kurganova Ludmila N. &lt;LNKurganova@imho.ru&gt;</t>
        </is>
      </c>
      <c r="L24" s="42" t="n">
        <v/>
      </c>
      <c r="M24" s="42" t="n">
        <v/>
      </c>
      <c r="N24" s="42" t="n">
        <v/>
      </c>
      <c r="O24" s="42" t="inlineStr">
        <is>
          <t>аналог ТВ</t>
        </is>
      </c>
      <c r="P24" s="42" t="n">
        <v>2</v>
      </c>
      <c r="Q24" s="42" t="n">
        <v>12</v>
      </c>
      <c r="R24" s="42">
        <f>S24</f>
        <v/>
      </c>
      <c r="S24" s="42" t="inlineStr">
        <is>
          <t>Smart TV
ИМХО</t>
        </is>
      </c>
      <c r="T24" s="42" t="inlineStr">
        <is>
          <t>SMART TV, Динамика, Недельный охват "All", Multi-roll, ролик до 20 сек., F=3/сутки</t>
        </is>
      </c>
      <c r="U24" s="42" t="inlineStr">
        <is>
          <t>Видео, 20 сек</t>
        </is>
      </c>
      <c r="V24" s="42" t="inlineStr"/>
      <c r="W24" s="42" t="inlineStr">
        <is>
          <t>Динамика</t>
        </is>
      </c>
      <c r="X24" s="42" t="inlineStr">
        <is>
          <t>пакет</t>
        </is>
      </c>
      <c r="Y24" s="42">
        <f>COUNT(AV24:DC24)</f>
        <v/>
      </c>
      <c r="Z24" s="42" t="inlineStr">
        <is>
          <t>неделя</t>
        </is>
      </c>
      <c r="AA24" s="43">
        <f>AB24/Y24</f>
        <v/>
      </c>
      <c r="AB24" s="43" t="n">
        <v>1</v>
      </c>
      <c r="AC24" s="44" t="n">
        <v>845000</v>
      </c>
      <c r="AD24" s="42" t="n">
        <v>1</v>
      </c>
      <c r="AE24" s="45" t="n">
        <v>0</v>
      </c>
      <c r="AF24" s="44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4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4">
        <f>AG24*1.2</f>
        <v/>
      </c>
      <c r="AI24" s="43">
        <f>AB24*1000</f>
        <v/>
      </c>
      <c r="AJ24" s="42" t="n">
        <v>4</v>
      </c>
      <c r="AK24" s="43">
        <f>AI24/AJ24</f>
        <v/>
      </c>
      <c r="AL24" s="45" t="inlineStr"/>
      <c r="AM24" s="43">
        <f>AB24</f>
        <v/>
      </c>
      <c r="AN24" s="45" t="inlineStr"/>
      <c r="AO24" s="43">
        <f>AI24*AN24</f>
        <v/>
      </c>
      <c r="AP24" s="44">
        <f>AG24/AI24*1000</f>
        <v/>
      </c>
      <c r="AQ24" s="44">
        <f>AG24/AK24*1000</f>
        <v/>
      </c>
      <c r="AR24" s="44">
        <f>AG24/AM24</f>
        <v/>
      </c>
      <c r="AS24" s="44">
        <f>AG24/AO24</f>
        <v/>
      </c>
      <c r="AT24" s="42" t="inlineStr"/>
      <c r="AU24" s="44">
        <f>AG24/AT24</f>
        <v/>
      </c>
      <c r="AV24" s="42" t="n"/>
      <c r="AW24" s="42" t="n"/>
      <c r="AX24" s="42" t="n"/>
      <c r="AY24" s="42" t="n"/>
      <c r="AZ24" s="42" t="n"/>
      <c r="BA24" s="42" t="n"/>
      <c r="BB24" s="42" t="n"/>
      <c r="BC24" s="42" t="n"/>
      <c r="BD24" s="42" t="n"/>
      <c r="BE24" s="42" t="n"/>
      <c r="BF24" s="42" t="n"/>
      <c r="BG24" s="42" t="n"/>
      <c r="BH24" s="42" t="n"/>
      <c r="BI24" s="42" t="n"/>
      <c r="BJ24" s="42" t="n"/>
      <c r="BK24" s="42" t="n"/>
      <c r="BL24" s="42" t="n"/>
      <c r="BM24" s="46" t="n">
        <v>1</v>
      </c>
      <c r="BN24" s="46" t="n">
        <v>1</v>
      </c>
      <c r="BO24" s="46" t="n">
        <v>1</v>
      </c>
      <c r="BP24" s="46" t="n">
        <v>1</v>
      </c>
      <c r="BQ24" s="46" t="n">
        <v>1</v>
      </c>
      <c r="BR24" s="46" t="n">
        <v>1</v>
      </c>
      <c r="BS24" s="46" t="n">
        <v>1</v>
      </c>
      <c r="BT24" s="46" t="n">
        <v>1</v>
      </c>
      <c r="BU24" s="46" t="n">
        <v>1</v>
      </c>
      <c r="BV24" s="42" t="n"/>
      <c r="BW24" s="42" t="n"/>
      <c r="BX24" s="42" t="n"/>
      <c r="BY24" s="42" t="n"/>
      <c r="BZ24" s="42" t="n"/>
      <c r="CA24" s="42" t="n"/>
      <c r="CB24" s="42" t="n"/>
      <c r="CC24" s="42" t="n"/>
      <c r="CD24" s="42" t="n"/>
      <c r="CE24" s="42" t="n"/>
      <c r="CF24" s="42" t="n"/>
      <c r="CG24" s="42" t="n"/>
      <c r="CH24" s="42" t="n"/>
      <c r="CI24" s="42" t="n"/>
      <c r="CJ24" s="42" t="n"/>
      <c r="CK24" s="42" t="n"/>
      <c r="CL24" s="42" t="n"/>
      <c r="CM24" s="42" t="n"/>
      <c r="CN24" s="42" t="n"/>
      <c r="CO24" s="42" t="n"/>
      <c r="CP24" s="42" t="n"/>
      <c r="CQ24" s="42" t="n"/>
      <c r="CR24" s="42" t="n"/>
      <c r="CS24" s="42" t="n"/>
      <c r="CT24" s="42" t="n"/>
      <c r="CU24" s="42" t="n"/>
      <c r="CV24" s="42" t="n"/>
      <c r="CW24" s="42" t="n"/>
      <c r="CX24" s="42" t="n"/>
      <c r="CY24" s="42" t="n"/>
      <c r="CZ24" s="42" t="n"/>
      <c r="DA24" s="42" t="n"/>
      <c r="DB24" s="42" t="n"/>
      <c r="DC24" s="42" t="n"/>
      <c r="DD24" s="42" t="n"/>
      <c r="DE24" s="42" t="n"/>
      <c r="DF24" s="42" t="n"/>
      <c r="DG24" s="42" t="n"/>
      <c r="DH24" s="42" t="n"/>
      <c r="DI24" s="42" t="n"/>
      <c r="DJ24" s="42" t="n"/>
      <c r="DK24" s="42" t="n"/>
      <c r="DL24" s="42" t="n"/>
      <c r="DM24" s="42" t="n"/>
      <c r="DN24" s="42" t="n"/>
    </row>
    <row customHeight="1" ht="70" r="25">
      <c r="A25" s="42" t="inlineStr">
        <is>
          <t>Все</t>
        </is>
      </c>
      <c r="B25" s="42" t="inlineStr">
        <is>
          <t>Все</t>
        </is>
      </c>
      <c r="C25" s="42" t="inlineStr">
        <is>
          <t>Блоггерская платформа</t>
        </is>
      </c>
      <c r="D25" s="42" t="inlineStr">
        <is>
          <t>охват</t>
        </is>
      </c>
      <c r="E25" s="42" t="n">
        <v/>
      </c>
      <c r="F25" s="42" t="n">
        <v/>
      </c>
      <c r="G25" s="42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5" s="42" t="n">
        <v/>
      </c>
      <c r="I25" s="42" t="n">
        <v/>
      </c>
      <c r="J25" s="42" t="inlineStr">
        <is>
          <t>\\DOCS\Public\_Подрядчики (прайсы, презентации, ТТ)\Яндекс.Дзен</t>
        </is>
      </c>
      <c r="K25" s="42" t="inlineStr">
        <is>
          <t>Egor &lt;e.kham@yandex-team.ru&gt;</t>
        </is>
      </c>
      <c r="L25" s="42" t="n">
        <v/>
      </c>
      <c r="M25" s="42" t="inlineStr">
        <is>
          <t>75т.р</t>
        </is>
      </c>
      <c r="N25" s="42" t="inlineStr">
        <is>
          <t>ДА!</t>
        </is>
      </c>
      <c r="O25" s="42" t="n">
        <v/>
      </c>
      <c r="P25" s="42" t="n">
        <v>0</v>
      </c>
      <c r="Q25" s="42" t="n">
        <v>13</v>
      </c>
      <c r="R25" s="42">
        <f>S25</f>
        <v/>
      </c>
      <c r="S25" s="42" t="inlineStr">
        <is>
          <t>Яндекс Дзен</t>
        </is>
      </c>
      <c r="T25" s="42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5" s="42" t="inlineStr">
        <is>
          <t>Видео</t>
        </is>
      </c>
      <c r="V25" s="42" t="inlineStr"/>
      <c r="W25" s="42" t="inlineStr">
        <is>
          <t>Динамика</t>
        </is>
      </c>
      <c r="X25" s="42" t="inlineStr">
        <is>
          <t>просмотры</t>
        </is>
      </c>
      <c r="Y25" s="42">
        <f>COUNT(AV25:DC25)</f>
        <v/>
      </c>
      <c r="Z25" s="42" t="inlineStr">
        <is>
          <t>недели</t>
        </is>
      </c>
      <c r="AA25" s="43">
        <f>AB25/Y25</f>
        <v/>
      </c>
      <c r="AB25" s="43" t="n">
        <v>100000</v>
      </c>
      <c r="AC25" s="44" t="n">
        <v>1</v>
      </c>
      <c r="AD25" s="42" t="n">
        <v>1</v>
      </c>
      <c r="AE25" s="45" t="n">
        <v>0</v>
      </c>
      <c r="AF25" s="44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4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4">
        <f>AG25*1.2</f>
        <v/>
      </c>
      <c r="AI25" s="43">
        <f>AB25*1000</f>
        <v/>
      </c>
      <c r="AJ25" s="42" t="n">
        <v/>
      </c>
      <c r="AK25" s="43">
        <f>AI25/AJ25</f>
        <v/>
      </c>
      <c r="AL25" s="45" t="inlineStr"/>
      <c r="AM25" s="43">
        <f>AB25</f>
        <v/>
      </c>
      <c r="AN25" s="45" t="inlineStr"/>
      <c r="AO25" s="43">
        <f>AI25*AN25</f>
        <v/>
      </c>
      <c r="AP25" s="44">
        <f>AG25/AI25*1000</f>
        <v/>
      </c>
      <c r="AQ25" s="44">
        <f>AG25/AK25*1000</f>
        <v/>
      </c>
      <c r="AR25" s="44">
        <f>AG25/AM25</f>
        <v/>
      </c>
      <c r="AS25" s="44">
        <f>AG25/AO25</f>
        <v/>
      </c>
      <c r="AT25" s="42" t="inlineStr"/>
      <c r="AU25" s="44">
        <f>AG25/AT25</f>
        <v/>
      </c>
      <c r="AV25" s="42" t="n"/>
      <c r="AW25" s="42" t="n"/>
      <c r="AX25" s="42" t="n"/>
      <c r="AY25" s="42" t="n"/>
      <c r="AZ25" s="42" t="n"/>
      <c r="BA25" s="42" t="n"/>
      <c r="BB25" s="42" t="n"/>
      <c r="BC25" s="42" t="n"/>
      <c r="BD25" s="42" t="n"/>
      <c r="BE25" s="42" t="n"/>
      <c r="BF25" s="42" t="n"/>
      <c r="BG25" s="42" t="n"/>
      <c r="BH25" s="42" t="n"/>
      <c r="BI25" s="42" t="n"/>
      <c r="BJ25" s="42" t="n"/>
      <c r="BK25" s="42" t="n"/>
      <c r="BL25" s="42" t="n"/>
      <c r="BM25" s="46" t="n">
        <v>1</v>
      </c>
      <c r="BN25" s="46" t="n">
        <v>1</v>
      </c>
      <c r="BO25" s="46" t="n">
        <v>1</v>
      </c>
      <c r="BP25" s="46" t="n">
        <v>1</v>
      </c>
      <c r="BQ25" s="46" t="n">
        <v>1</v>
      </c>
      <c r="BR25" s="46" t="n">
        <v>1</v>
      </c>
      <c r="BS25" s="46" t="n">
        <v>1</v>
      </c>
      <c r="BT25" s="46" t="n">
        <v>1</v>
      </c>
      <c r="BU25" s="46" t="n">
        <v>1</v>
      </c>
      <c r="BV25" s="42" t="n"/>
      <c r="BW25" s="42" t="n"/>
      <c r="BX25" s="42" t="n"/>
      <c r="BY25" s="42" t="n"/>
      <c r="BZ25" s="42" t="n"/>
      <c r="CA25" s="42" t="n"/>
      <c r="CB25" s="42" t="n"/>
      <c r="CC25" s="42" t="n"/>
      <c r="CD25" s="42" t="n"/>
      <c r="CE25" s="42" t="n"/>
      <c r="CF25" s="42" t="n"/>
      <c r="CG25" s="42" t="n"/>
      <c r="CH25" s="42" t="n"/>
      <c r="CI25" s="42" t="n"/>
      <c r="CJ25" s="42" t="n"/>
      <c r="CK25" s="42" t="n"/>
      <c r="CL25" s="42" t="n"/>
      <c r="CM25" s="42" t="n"/>
      <c r="CN25" s="42" t="n"/>
      <c r="CO25" s="42" t="n"/>
      <c r="CP25" s="42" t="n"/>
      <c r="CQ25" s="42" t="n"/>
      <c r="CR25" s="42" t="n"/>
      <c r="CS25" s="42" t="n"/>
      <c r="CT25" s="42" t="n"/>
      <c r="CU25" s="42" t="n"/>
      <c r="CV25" s="42" t="n"/>
      <c r="CW25" s="42" t="n"/>
      <c r="CX25" s="42" t="n"/>
      <c r="CY25" s="42" t="n"/>
      <c r="CZ25" s="42" t="n"/>
      <c r="DA25" s="42" t="n"/>
      <c r="DB25" s="42" t="n"/>
      <c r="DC25" s="42" t="n"/>
      <c r="DD25" s="42" t="n"/>
      <c r="DE25" s="42" t="n"/>
      <c r="DF25" s="42" t="n"/>
      <c r="DG25" s="42" t="n"/>
      <c r="DH25" s="42" t="n"/>
      <c r="DI25" s="42" t="n"/>
      <c r="DJ25" s="42" t="n"/>
      <c r="DK25" s="42" t="n"/>
      <c r="DL25" s="42" t="n"/>
      <c r="DM25" s="42" t="n"/>
      <c r="DN25" s="42" t="n"/>
    </row>
    <row customHeight="1" ht="70" r="26">
      <c r="A26" s="42" t="inlineStr">
        <is>
          <t>Все</t>
        </is>
      </c>
      <c r="B26" s="42" t="inlineStr">
        <is>
          <t>Все</t>
        </is>
      </c>
      <c r="C26" s="42" t="inlineStr">
        <is>
          <t>Соц.сеть</t>
        </is>
      </c>
      <c r="D26" s="42" t="inlineStr">
        <is>
          <t>охват/лиды</t>
        </is>
      </c>
      <c r="E26" s="42" t="n">
        <v/>
      </c>
      <c r="F26" s="42" t="inlineStr">
        <is>
          <t>нет</t>
        </is>
      </c>
      <c r="G26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6" s="42" t="n">
        <v/>
      </c>
      <c r="I26" s="42" t="n">
        <v/>
      </c>
      <c r="J26" s="42" t="n">
        <v/>
      </c>
      <c r="K26" s="42" t="inlineStr">
        <is>
          <t>отдел performance</t>
        </is>
      </c>
      <c r="L26" s="42" t="n">
        <v/>
      </c>
      <c r="M26" s="42" t="inlineStr">
        <is>
          <t>нет</t>
        </is>
      </c>
      <c r="N26" s="42" t="inlineStr">
        <is>
          <t>нет</t>
        </is>
      </c>
      <c r="O26" s="42" t="inlineStr">
        <is>
          <t>гибкая оптимизация</t>
        </is>
      </c>
      <c r="P26" s="42" t="n">
        <v>0</v>
      </c>
      <c r="Q26" s="42" t="n">
        <v>14</v>
      </c>
      <c r="R26" s="42">
        <f>S26</f>
        <v/>
      </c>
      <c r="S26" s="42" t="inlineStr">
        <is>
          <t>Facebook / Instagram</t>
        </is>
      </c>
      <c r="T26" s="42" t="inlineStr">
        <is>
          <t>Лента, Stories
ГЕО РФ 
см. закладку "STA Таргетинги"</t>
        </is>
      </c>
      <c r="U26" s="42" t="inlineStr">
        <is>
          <t>Промопост с видео</t>
        </is>
      </c>
      <c r="V26" s="42" t="inlineStr"/>
      <c r="W26" s="42" t="inlineStr">
        <is>
          <t>Динамика</t>
        </is>
      </c>
      <c r="X26" s="42" t="inlineStr">
        <is>
          <t>1000 показов</t>
        </is>
      </c>
      <c r="Y26" s="42">
        <f>COUNT(AV26:DC26)</f>
        <v/>
      </c>
      <c r="Z26" s="42" t="inlineStr">
        <is>
          <t>недель</t>
        </is>
      </c>
      <c r="AA26" s="43">
        <f>AB26/Y26</f>
        <v/>
      </c>
      <c r="AB26" s="43" t="n">
        <v>4016.309129455708</v>
      </c>
      <c r="AC26" s="44" t="n">
        <v>85</v>
      </c>
      <c r="AD26" s="42" t="n">
        <v>1</v>
      </c>
      <c r="AE26" s="45" t="n">
        <v>0</v>
      </c>
      <c r="AF26" s="44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4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4">
        <f>AG26*1.2</f>
        <v/>
      </c>
      <c r="AI26" s="43">
        <f>AB26*1000</f>
        <v/>
      </c>
      <c r="AJ26" s="42" t="n">
        <v>4.5</v>
      </c>
      <c r="AK26" s="43">
        <f>AI26/AJ26</f>
        <v/>
      </c>
      <c r="AL26" s="45" t="inlineStr"/>
      <c r="AM26" s="43">
        <f>AB26</f>
        <v/>
      </c>
      <c r="AN26" s="45" t="inlineStr"/>
      <c r="AO26" s="43">
        <f>AI26*AN26</f>
        <v/>
      </c>
      <c r="AP26" s="44">
        <f>AG26/AI26*1000</f>
        <v/>
      </c>
      <c r="AQ26" s="44">
        <f>AG26/AK26*1000</f>
        <v/>
      </c>
      <c r="AR26" s="44">
        <f>AG26/AM26</f>
        <v/>
      </c>
      <c r="AS26" s="44">
        <f>AG26/AO26</f>
        <v/>
      </c>
      <c r="AT26" s="42" t="inlineStr"/>
      <c r="AU26" s="44">
        <f>AG26/AT26</f>
        <v/>
      </c>
      <c r="AV26" s="42" t="n"/>
      <c r="AW26" s="42" t="n"/>
      <c r="AX26" s="42" t="n"/>
      <c r="AY26" s="42" t="n"/>
      <c r="AZ26" s="42" t="n"/>
      <c r="BA26" s="42" t="n"/>
      <c r="BB26" s="42" t="n"/>
      <c r="BC26" s="42" t="n"/>
      <c r="BD26" s="42" t="n"/>
      <c r="BE26" s="42" t="n"/>
      <c r="BF26" s="42" t="n"/>
      <c r="BG26" s="42" t="n"/>
      <c r="BH26" s="42" t="n"/>
      <c r="BI26" s="42" t="n"/>
      <c r="BJ26" s="42" t="n"/>
      <c r="BK26" s="42" t="n"/>
      <c r="BL26" s="42" t="n"/>
      <c r="BM26" s="46" t="n">
        <v>1</v>
      </c>
      <c r="BN26" s="46" t="n">
        <v>1</v>
      </c>
      <c r="BO26" s="46" t="n">
        <v>1</v>
      </c>
      <c r="BP26" s="46" t="n">
        <v>1</v>
      </c>
      <c r="BQ26" s="46" t="n">
        <v>1</v>
      </c>
      <c r="BR26" s="46" t="n">
        <v>1</v>
      </c>
      <c r="BS26" s="46" t="n">
        <v>1</v>
      </c>
      <c r="BT26" s="46" t="n">
        <v>1</v>
      </c>
      <c r="BU26" s="46" t="n">
        <v>1</v>
      </c>
      <c r="BV26" s="42" t="n"/>
      <c r="BW26" s="42" t="n"/>
      <c r="BX26" s="42" t="n"/>
      <c r="BY26" s="42" t="n"/>
      <c r="BZ26" s="42" t="n"/>
      <c r="CA26" s="42" t="n"/>
      <c r="CB26" s="42" t="n"/>
      <c r="CC26" s="42" t="n"/>
      <c r="CD26" s="42" t="n"/>
      <c r="CE26" s="42" t="n"/>
      <c r="CF26" s="42" t="n"/>
      <c r="CG26" s="42" t="n"/>
      <c r="CH26" s="42" t="n"/>
      <c r="CI26" s="42" t="n"/>
      <c r="CJ26" s="42" t="n"/>
      <c r="CK26" s="42" t="n"/>
      <c r="CL26" s="42" t="n"/>
      <c r="CM26" s="42" t="n"/>
      <c r="CN26" s="42" t="n"/>
      <c r="CO26" s="42" t="n"/>
      <c r="CP26" s="42" t="n"/>
      <c r="CQ26" s="42" t="n"/>
      <c r="CR26" s="42" t="n"/>
      <c r="CS26" s="42" t="n"/>
      <c r="CT26" s="42" t="n"/>
      <c r="CU26" s="42" t="n"/>
      <c r="CV26" s="42" t="n"/>
      <c r="CW26" s="42" t="n"/>
      <c r="CX26" s="42" t="n"/>
      <c r="CY26" s="42" t="n"/>
      <c r="CZ26" s="42" t="n"/>
      <c r="DA26" s="42" t="n"/>
      <c r="DB26" s="42" t="n"/>
      <c r="DC26" s="42" t="n"/>
      <c r="DD26" s="42" t="n"/>
      <c r="DE26" s="42" t="n"/>
      <c r="DF26" s="42" t="n"/>
      <c r="DG26" s="42" t="n"/>
      <c r="DH26" s="42" t="n"/>
      <c r="DI26" s="42" t="n"/>
      <c r="DJ26" s="42" t="n"/>
      <c r="DK26" s="42" t="n"/>
      <c r="DL26" s="42" t="n"/>
      <c r="DM26" s="42" t="n"/>
      <c r="DN26" s="42" t="n"/>
    </row>
    <row customHeight="1" ht="70" r="27">
      <c r="A27" s="42" t="inlineStr">
        <is>
          <t>Все</t>
        </is>
      </c>
      <c r="B27" s="42" t="inlineStr">
        <is>
          <t>Все</t>
        </is>
      </c>
      <c r="C27" s="42" t="inlineStr">
        <is>
          <t>Соц.сеть</t>
        </is>
      </c>
      <c r="D27" s="42" t="inlineStr">
        <is>
          <t>охват/лиды</t>
        </is>
      </c>
      <c r="E27" s="42" t="inlineStr">
        <is>
          <t>ТТ</t>
        </is>
      </c>
      <c r="F27" s="42" t="inlineStr">
        <is>
          <t>да</t>
        </is>
      </c>
      <c r="G27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42" t="n">
        <v/>
      </c>
      <c r="I27" s="42" t="n">
        <v/>
      </c>
      <c r="J27" s="42" t="n">
        <v/>
      </c>
      <c r="K27" s="42" t="inlineStr">
        <is>
          <t>отдел performance</t>
        </is>
      </c>
      <c r="L27" s="42" t="n">
        <v/>
      </c>
      <c r="M27" s="42" t="inlineStr">
        <is>
          <t>нет</t>
        </is>
      </c>
      <c r="N27" s="42" t="inlineStr">
        <is>
          <t>нет</t>
        </is>
      </c>
      <c r="O27" s="42" t="inlineStr">
        <is>
          <t>гибкая оптимизация</t>
        </is>
      </c>
      <c r="P27" s="42" t="n">
        <v>0</v>
      </c>
      <c r="Q27" s="42" t="n">
        <v>15</v>
      </c>
      <c r="R27" s="42">
        <f>S27</f>
        <v/>
      </c>
      <c r="S27" s="42" t="inlineStr">
        <is>
          <t>Вконтакте</t>
        </is>
      </c>
      <c r="T27" s="42" t="inlineStr">
        <is>
          <t>Лента новостей
ГЕО РФ 
см. закладку "STA Таргетинги"</t>
        </is>
      </c>
      <c r="U27" s="42" t="inlineStr">
        <is>
          <t>Реклама сайта - видео</t>
        </is>
      </c>
      <c r="V27" s="42" t="inlineStr"/>
      <c r="W27" s="42" t="inlineStr">
        <is>
          <t>Динамика</t>
        </is>
      </c>
      <c r="X27" s="42" t="inlineStr">
        <is>
          <t>1000 показов</t>
        </is>
      </c>
      <c r="Y27" s="42">
        <f>COUNT(AV27:DC27)</f>
        <v/>
      </c>
      <c r="Z27" s="42" t="inlineStr">
        <is>
          <t>недель</t>
        </is>
      </c>
      <c r="AA27" s="43">
        <f>AB27/Y27</f>
        <v/>
      </c>
      <c r="AB27" s="43" t="n">
        <v>7000</v>
      </c>
      <c r="AC27" s="44" t="n">
        <v>80</v>
      </c>
      <c r="AD27" s="42" t="n">
        <v>1</v>
      </c>
      <c r="AE27" s="45" t="n">
        <v>0</v>
      </c>
      <c r="AF27" s="44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4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4">
        <f>AG27*1.2</f>
        <v/>
      </c>
      <c r="AI27" s="43">
        <f>AB27*1000</f>
        <v/>
      </c>
      <c r="AJ27" s="42" t="n">
        <v>4.5</v>
      </c>
      <c r="AK27" s="43">
        <f>AI27/AJ27</f>
        <v/>
      </c>
      <c r="AL27" s="45" t="inlineStr"/>
      <c r="AM27" s="43">
        <f>AB27</f>
        <v/>
      </c>
      <c r="AN27" s="45" t="inlineStr"/>
      <c r="AO27" s="43">
        <f>AI27*AN27</f>
        <v/>
      </c>
      <c r="AP27" s="44">
        <f>AG27/AI27*1000</f>
        <v/>
      </c>
      <c r="AQ27" s="44">
        <f>AG27/AK27*1000</f>
        <v/>
      </c>
      <c r="AR27" s="44">
        <f>AG27/AM27</f>
        <v/>
      </c>
      <c r="AS27" s="44">
        <f>AG27/AO27</f>
        <v/>
      </c>
      <c r="AT27" s="42" t="inlineStr"/>
      <c r="AU27" s="44">
        <f>AG27/AT27</f>
        <v/>
      </c>
      <c r="AV27" s="42" t="n"/>
      <c r="AW27" s="42" t="n"/>
      <c r="AX27" s="42" t="n"/>
      <c r="AY27" s="42" t="n"/>
      <c r="AZ27" s="42" t="n"/>
      <c r="BA27" s="42" t="n"/>
      <c r="BB27" s="42" t="n"/>
      <c r="BC27" s="42" t="n"/>
      <c r="BD27" s="42" t="n"/>
      <c r="BE27" s="42" t="n"/>
      <c r="BF27" s="42" t="n"/>
      <c r="BG27" s="42" t="n"/>
      <c r="BH27" s="42" t="n"/>
      <c r="BI27" s="42" t="n"/>
      <c r="BJ27" s="42" t="n"/>
      <c r="BK27" s="42" t="n"/>
      <c r="BL27" s="42" t="n"/>
      <c r="BM27" s="46" t="n">
        <v>1</v>
      </c>
      <c r="BN27" s="46" t="n">
        <v>1</v>
      </c>
      <c r="BO27" s="46" t="n">
        <v>1</v>
      </c>
      <c r="BP27" s="46" t="n">
        <v>1</v>
      </c>
      <c r="BQ27" s="46" t="n">
        <v>1</v>
      </c>
      <c r="BR27" s="46" t="n">
        <v>1</v>
      </c>
      <c r="BS27" s="46" t="n">
        <v>1</v>
      </c>
      <c r="BT27" s="46" t="n">
        <v>1</v>
      </c>
      <c r="BU27" s="46" t="n">
        <v>1</v>
      </c>
      <c r="BV27" s="42" t="n"/>
      <c r="BW27" s="42" t="n"/>
      <c r="BX27" s="42" t="n"/>
      <c r="BY27" s="42" t="n"/>
      <c r="BZ27" s="42" t="n"/>
      <c r="CA27" s="42" t="n"/>
      <c r="CB27" s="42" t="n"/>
      <c r="CC27" s="42" t="n"/>
      <c r="CD27" s="42" t="n"/>
      <c r="CE27" s="42" t="n"/>
      <c r="CF27" s="42" t="n"/>
      <c r="CG27" s="42" t="n"/>
      <c r="CH27" s="42" t="n"/>
      <c r="CI27" s="42" t="n"/>
      <c r="CJ27" s="42" t="n"/>
      <c r="CK27" s="42" t="n"/>
      <c r="CL27" s="42" t="n"/>
      <c r="CM27" s="42" t="n"/>
      <c r="CN27" s="42" t="n"/>
      <c r="CO27" s="42" t="n"/>
      <c r="CP27" s="42" t="n"/>
      <c r="CQ27" s="42" t="n"/>
      <c r="CR27" s="42" t="n"/>
      <c r="CS27" s="42" t="n"/>
      <c r="CT27" s="42" t="n"/>
      <c r="CU27" s="42" t="n"/>
      <c r="CV27" s="42" t="n"/>
      <c r="CW27" s="42" t="n"/>
      <c r="CX27" s="42" t="n"/>
      <c r="CY27" s="42" t="n"/>
      <c r="CZ27" s="42" t="n"/>
      <c r="DA27" s="42" t="n"/>
      <c r="DB27" s="42" t="n"/>
      <c r="DC27" s="42" t="n"/>
      <c r="DD27" s="42" t="n"/>
      <c r="DE27" s="42" t="n"/>
      <c r="DF27" s="42" t="n"/>
      <c r="DG27" s="42" t="n"/>
      <c r="DH27" s="42" t="n"/>
      <c r="DI27" s="42" t="n"/>
      <c r="DJ27" s="42" t="n"/>
      <c r="DK27" s="42" t="n"/>
      <c r="DL27" s="42" t="n"/>
      <c r="DM27" s="42" t="n"/>
      <c r="DN27" s="42" t="n"/>
    </row>
    <row customHeight="1" ht="70" r="28">
      <c r="A28" s="42" t="inlineStr">
        <is>
          <t>Все</t>
        </is>
      </c>
      <c r="B28" s="42" t="inlineStr">
        <is>
          <t>Все</t>
        </is>
      </c>
      <c r="C28" s="42" t="inlineStr">
        <is>
          <t>Соц.сеть</t>
        </is>
      </c>
      <c r="D28" s="42" t="inlineStr">
        <is>
          <t>охват/лиды</t>
        </is>
      </c>
      <c r="E28" s="42" t="n">
        <v/>
      </c>
      <c r="F28" s="42" t="inlineStr">
        <is>
          <t>нет</t>
        </is>
      </c>
      <c r="G28" s="42" t="n">
        <v/>
      </c>
      <c r="H28" s="42" t="n">
        <v/>
      </c>
      <c r="I28" s="42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8" s="42" t="n">
        <v/>
      </c>
      <c r="K28" s="47" t="n">
        <v>44256</v>
      </c>
      <c r="L28" s="42" t="n">
        <v/>
      </c>
      <c r="M28" s="42" t="inlineStr">
        <is>
          <t>нет</t>
        </is>
      </c>
      <c r="N28" s="42" t="inlineStr">
        <is>
          <t>нет</t>
        </is>
      </c>
      <c r="O28" s="42" t="inlineStr">
        <is>
          <t>гибкая оптимизация</t>
        </is>
      </c>
      <c r="P28" s="42" t="n">
        <v>0</v>
      </c>
      <c r="Q28" s="42" t="n">
        <v>16</v>
      </c>
      <c r="R28" s="42">
        <f>S28</f>
        <v/>
      </c>
      <c r="S28" s="42" t="inlineStr">
        <is>
          <t>TikTok</t>
        </is>
      </c>
      <c r="T28" s="42" t="inlineStr">
        <is>
          <t>Лента
ГЕО РФ 
см. закладку "STA Таргетинги"</t>
        </is>
      </c>
      <c r="U28" s="42" t="inlineStr">
        <is>
          <t>Видео</t>
        </is>
      </c>
      <c r="V28" s="42" t="inlineStr"/>
      <c r="W28" s="42" t="inlineStr">
        <is>
          <t>Динамика</t>
        </is>
      </c>
      <c r="X28" s="42" t="inlineStr">
        <is>
          <t>1000 показов</t>
        </is>
      </c>
      <c r="Y28" s="42">
        <f>COUNT(AV28:DC28)</f>
        <v/>
      </c>
      <c r="Z28" s="42" t="inlineStr">
        <is>
          <t>недель</t>
        </is>
      </c>
      <c r="AA28" s="43">
        <f>AB28/Y28</f>
        <v/>
      </c>
      <c r="AB28" s="43" t="n">
        <v>7000</v>
      </c>
      <c r="AC28" s="44" t="n">
        <v>70</v>
      </c>
      <c r="AD28" s="42" t="n">
        <v>1</v>
      </c>
      <c r="AE28" s="45" t="n">
        <v>0</v>
      </c>
      <c r="AF28" s="44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4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4">
        <f>AG28*1.2</f>
        <v/>
      </c>
      <c r="AI28" s="43">
        <f>AB28*1000</f>
        <v/>
      </c>
      <c r="AJ28" s="42" t="n">
        <v>4.5</v>
      </c>
      <c r="AK28" s="43">
        <f>AI28/AJ28</f>
        <v/>
      </c>
      <c r="AL28" s="45" t="inlineStr"/>
      <c r="AM28" s="43">
        <f>AB28</f>
        <v/>
      </c>
      <c r="AN28" s="45" t="inlineStr"/>
      <c r="AO28" s="43">
        <f>AI28*AN28</f>
        <v/>
      </c>
      <c r="AP28" s="44">
        <f>AG28/AI28*1000</f>
        <v/>
      </c>
      <c r="AQ28" s="44">
        <f>AG28/AK28*1000</f>
        <v/>
      </c>
      <c r="AR28" s="44">
        <f>AG28/AM28</f>
        <v/>
      </c>
      <c r="AS28" s="44">
        <f>AG28/AO28</f>
        <v/>
      </c>
      <c r="AT28" s="42" t="inlineStr"/>
      <c r="AU28" s="44">
        <f>AG28/AT28</f>
        <v/>
      </c>
      <c r="AV28" s="42" t="n"/>
      <c r="AW28" s="42" t="n"/>
      <c r="AX28" s="42" t="n"/>
      <c r="AY28" s="42" t="n"/>
      <c r="AZ28" s="42" t="n"/>
      <c r="BA28" s="42" t="n"/>
      <c r="BB28" s="42" t="n"/>
      <c r="BC28" s="42" t="n"/>
      <c r="BD28" s="42" t="n"/>
      <c r="BE28" s="42" t="n"/>
      <c r="BF28" s="42" t="n"/>
      <c r="BG28" s="42" t="n"/>
      <c r="BH28" s="42" t="n"/>
      <c r="BI28" s="42" t="n"/>
      <c r="BJ28" s="42" t="n"/>
      <c r="BK28" s="42" t="n"/>
      <c r="BL28" s="42" t="n"/>
      <c r="BM28" s="46" t="n">
        <v>1</v>
      </c>
      <c r="BN28" s="46" t="n">
        <v>1</v>
      </c>
      <c r="BO28" s="46" t="n">
        <v>1</v>
      </c>
      <c r="BP28" s="46" t="n">
        <v>1</v>
      </c>
      <c r="BQ28" s="46" t="n">
        <v>1</v>
      </c>
      <c r="BR28" s="46" t="n">
        <v>1</v>
      </c>
      <c r="BS28" s="46" t="n">
        <v>1</v>
      </c>
      <c r="BT28" s="46" t="n">
        <v>1</v>
      </c>
      <c r="BU28" s="46" t="n">
        <v>1</v>
      </c>
      <c r="BV28" s="42" t="n"/>
      <c r="BW28" s="42" t="n"/>
      <c r="BX28" s="42" t="n"/>
      <c r="BY28" s="42" t="n"/>
      <c r="BZ28" s="42" t="n"/>
      <c r="CA28" s="42" t="n"/>
      <c r="CB28" s="42" t="n"/>
      <c r="CC28" s="42" t="n"/>
      <c r="CD28" s="42" t="n"/>
      <c r="CE28" s="42" t="n"/>
      <c r="CF28" s="42" t="n"/>
      <c r="CG28" s="42" t="n"/>
      <c r="CH28" s="42" t="n"/>
      <c r="CI28" s="42" t="n"/>
      <c r="CJ28" s="42" t="n"/>
      <c r="CK28" s="42" t="n"/>
      <c r="CL28" s="42" t="n"/>
      <c r="CM28" s="42" t="n"/>
      <c r="CN28" s="42" t="n"/>
      <c r="CO28" s="42" t="n"/>
      <c r="CP28" s="42" t="n"/>
      <c r="CQ28" s="42" t="n"/>
      <c r="CR28" s="42" t="n"/>
      <c r="CS28" s="42" t="n"/>
      <c r="CT28" s="42" t="n"/>
      <c r="CU28" s="42" t="n"/>
      <c r="CV28" s="42" t="n"/>
      <c r="CW28" s="42" t="n"/>
      <c r="CX28" s="42" t="n"/>
      <c r="CY28" s="42" t="n"/>
      <c r="CZ28" s="42" t="n"/>
      <c r="DA28" s="42" t="n"/>
      <c r="DB28" s="42" t="n"/>
      <c r="DC28" s="42" t="n"/>
      <c r="DD28" s="42" t="n"/>
      <c r="DE28" s="42" t="n"/>
      <c r="DF28" s="42" t="n"/>
      <c r="DG28" s="42" t="n"/>
      <c r="DH28" s="42" t="n"/>
      <c r="DI28" s="42" t="n"/>
      <c r="DJ28" s="42" t="n"/>
      <c r="DK28" s="42" t="n"/>
      <c r="DL28" s="42" t="n"/>
      <c r="DM28" s="42" t="n"/>
      <c r="DN28" s="42" t="n"/>
    </row>
    <row customHeight="1" ht="70" r="29">
      <c r="A29" s="42" t="inlineStr">
        <is>
          <t>Все</t>
        </is>
      </c>
      <c r="B29" s="42" t="inlineStr">
        <is>
          <t>Все</t>
        </is>
      </c>
      <c r="C29" s="42" t="inlineStr">
        <is>
          <t>Соц.сеть</t>
        </is>
      </c>
      <c r="D29" s="42" t="inlineStr">
        <is>
          <t>охват/лиды</t>
        </is>
      </c>
      <c r="E29" s="42" t="inlineStr">
        <is>
          <t>ТТ</t>
        </is>
      </c>
      <c r="F29" s="42" t="inlineStr">
        <is>
          <t>да</t>
        </is>
      </c>
      <c r="G29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9" s="42" t="n">
        <v/>
      </c>
      <c r="I29" s="42" t="n">
        <v/>
      </c>
      <c r="J29" s="42" t="n">
        <v/>
      </c>
      <c r="K29" s="42" t="inlineStr">
        <is>
          <t>отдел performance</t>
        </is>
      </c>
      <c r="L29" s="42" t="n">
        <v/>
      </c>
      <c r="M29" s="42" t="inlineStr">
        <is>
          <t>нет</t>
        </is>
      </c>
      <c r="N29" s="42" t="inlineStr">
        <is>
          <t>нет</t>
        </is>
      </c>
      <c r="O29" s="42" t="inlineStr">
        <is>
          <t>гибкая оптимизация</t>
        </is>
      </c>
      <c r="P29" s="42" t="n">
        <v>0</v>
      </c>
      <c r="Q29" s="42" t="n">
        <v>17</v>
      </c>
      <c r="R29" s="42">
        <f>S29</f>
        <v/>
      </c>
      <c r="S29" s="42" t="inlineStr">
        <is>
          <t>MyTarget</t>
        </is>
      </c>
      <c r="T29" s="42" t="inlineStr">
        <is>
          <t>Раздел видео, 
ГЕО РФ
см. закладку "STA Таргетинги"</t>
        </is>
      </c>
      <c r="U29" s="42" t="inlineStr">
        <is>
          <t>Кроссплатформенный видеопост в Одноклассниках и ВКонтакте</t>
        </is>
      </c>
      <c r="V29" s="42" t="inlineStr"/>
      <c r="W29" s="42" t="inlineStr">
        <is>
          <t>Динамика</t>
        </is>
      </c>
      <c r="X29" s="42" t="inlineStr">
        <is>
          <t>1000 показов</t>
        </is>
      </c>
      <c r="Y29" s="42">
        <f>COUNT(AV29:DC29)</f>
        <v/>
      </c>
      <c r="Z29" s="42" t="inlineStr">
        <is>
          <t>недель</t>
        </is>
      </c>
      <c r="AA29" s="43">
        <f>AB29/Y29</f>
        <v/>
      </c>
      <c r="AB29" s="43" t="n">
        <v>6000</v>
      </c>
      <c r="AC29" s="44" t="n">
        <v>90</v>
      </c>
      <c r="AD29" s="42" t="n">
        <v>1</v>
      </c>
      <c r="AE29" s="45" t="n">
        <v>0</v>
      </c>
      <c r="AF29" s="44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4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4">
        <f>AG29*1.2</f>
        <v/>
      </c>
      <c r="AI29" s="43">
        <f>AB29*1000</f>
        <v/>
      </c>
      <c r="AJ29" s="42" t="n">
        <v>4.5</v>
      </c>
      <c r="AK29" s="43">
        <f>AI29/AJ29</f>
        <v/>
      </c>
      <c r="AL29" s="45" t="inlineStr"/>
      <c r="AM29" s="43">
        <f>AB29</f>
        <v/>
      </c>
      <c r="AN29" s="45" t="inlineStr"/>
      <c r="AO29" s="43">
        <f>AI29*AN29</f>
        <v/>
      </c>
      <c r="AP29" s="44">
        <f>AG29/AI29*1000</f>
        <v/>
      </c>
      <c r="AQ29" s="44">
        <f>AG29/AK29*1000</f>
        <v/>
      </c>
      <c r="AR29" s="44">
        <f>AG29/AM29</f>
        <v/>
      </c>
      <c r="AS29" s="44">
        <f>AG29/AO29</f>
        <v/>
      </c>
      <c r="AT29" s="42" t="inlineStr"/>
      <c r="AU29" s="44">
        <f>AG29/AT29</f>
        <v/>
      </c>
      <c r="AV29" s="42" t="n"/>
      <c r="AW29" s="42" t="n"/>
      <c r="AX29" s="42" t="n"/>
      <c r="AY29" s="42" t="n"/>
      <c r="AZ29" s="42" t="n"/>
      <c r="BA29" s="42" t="n"/>
      <c r="BB29" s="42" t="n"/>
      <c r="BC29" s="42" t="n"/>
      <c r="BD29" s="42" t="n"/>
      <c r="BE29" s="42" t="n"/>
      <c r="BF29" s="42" t="n"/>
      <c r="BG29" s="42" t="n"/>
      <c r="BH29" s="42" t="n"/>
      <c r="BI29" s="42" t="n"/>
      <c r="BJ29" s="42" t="n"/>
      <c r="BK29" s="42" t="n"/>
      <c r="BL29" s="42" t="n"/>
      <c r="BM29" s="46" t="n">
        <v>1</v>
      </c>
      <c r="BN29" s="46" t="n">
        <v>1</v>
      </c>
      <c r="BO29" s="46" t="n">
        <v>1</v>
      </c>
      <c r="BP29" s="46" t="n">
        <v>1</v>
      </c>
      <c r="BQ29" s="46" t="n">
        <v>1</v>
      </c>
      <c r="BR29" s="46" t="n">
        <v>1</v>
      </c>
      <c r="BS29" s="46" t="n">
        <v>1</v>
      </c>
      <c r="BT29" s="46" t="n">
        <v>1</v>
      </c>
      <c r="BU29" s="46" t="n">
        <v>1</v>
      </c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42" t="n"/>
      <c r="CK29" s="42" t="n"/>
      <c r="CL29" s="42" t="n"/>
      <c r="CM29" s="42" t="n"/>
      <c r="CN29" s="42" t="n"/>
      <c r="CO29" s="42" t="n"/>
      <c r="CP29" s="42" t="n"/>
      <c r="CQ29" s="42" t="n"/>
      <c r="CR29" s="42" t="n"/>
      <c r="CS29" s="42" t="n"/>
      <c r="CT29" s="42" t="n"/>
      <c r="CU29" s="42" t="n"/>
      <c r="CV29" s="42" t="n"/>
      <c r="CW29" s="42" t="n"/>
      <c r="CX29" s="42" t="n"/>
      <c r="CY29" s="42" t="n"/>
      <c r="CZ29" s="42" t="n"/>
      <c r="DA29" s="42" t="n"/>
      <c r="DB29" s="42" t="n"/>
      <c r="DC29" s="42" t="n"/>
      <c r="DD29" s="42" t="n"/>
      <c r="DE29" s="42" t="n"/>
      <c r="DF29" s="42" t="n"/>
      <c r="DG29" s="42" t="n"/>
      <c r="DH29" s="42" t="n"/>
      <c r="DI29" s="42" t="n"/>
      <c r="DJ29" s="42" t="n"/>
      <c r="DK29" s="42" t="n"/>
      <c r="DL29" s="42" t="n"/>
      <c r="DM29" s="42" t="n"/>
      <c r="DN29" s="42" t="n"/>
    </row>
    <row customHeight="1" ht="70" r="30">
      <c r="A30" s="42" t="inlineStr">
        <is>
          <t>Все</t>
        </is>
      </c>
      <c r="B30" s="42" t="inlineStr">
        <is>
          <t>Все</t>
        </is>
      </c>
      <c r="C30" s="42" t="inlineStr">
        <is>
          <t>PROGRAMMATIC Сеть</t>
        </is>
      </c>
      <c r="D30" s="42" t="inlineStr">
        <is>
          <t>охват</t>
        </is>
      </c>
      <c r="E30" s="42" t="inlineStr">
        <is>
          <t>\\DOCS\Public\_Подрядчики (прайсы, презентации, ТТ)\OTM (programmatic)</t>
        </is>
      </c>
      <c r="F30" s="42" t="n">
        <v/>
      </c>
      <c r="G30" s="42" t="n">
        <v/>
      </c>
      <c r="H30" s="42" t="n">
        <v/>
      </c>
      <c r="I30" s="42" t="inlineStr">
        <is>
          <t>входит в soloway</t>
        </is>
      </c>
      <c r="J30" s="42" t="inlineStr">
        <is>
          <t>\\DOCS\Public\_Подрядчики (прайсы, презентации, ТТ)\OTM (programmatic)</t>
        </is>
      </c>
      <c r="K30" s="42" t="inlineStr">
        <is>
          <t>Olga Shataeva &lt;os@otm-r.com&gt;</t>
        </is>
      </c>
      <c r="L30" s="42" t="inlineStr">
        <is>
          <t>BL - 50 000 р без НДС</t>
        </is>
      </c>
      <c r="M30" s="42" t="n">
        <v/>
      </c>
      <c r="N30" s="42" t="n">
        <v/>
      </c>
      <c r="O30" s="42" t="n">
        <v/>
      </c>
      <c r="P30" s="42" t="n">
        <v>0</v>
      </c>
      <c r="Q30" s="42" t="n">
        <v>18</v>
      </c>
      <c r="R30" s="42">
        <f>S30</f>
        <v/>
      </c>
      <c r="S30" s="42" t="inlineStr">
        <is>
          <t>ОТМ Network</t>
        </is>
      </c>
      <c r="T30" s="42" t="inlineStr">
        <is>
          <t>ЦА - МЖ 35-50 В+, есть дети
Гео - РФ
Таргетинг по аудиторным сегментам (см. Вкладку "Сегменты OTM")</t>
        </is>
      </c>
      <c r="U30" s="42" t="inlineStr">
        <is>
          <t>Video all-roll 
(15 секунд)</t>
        </is>
      </c>
      <c r="V30" s="42" t="inlineStr"/>
      <c r="W30" s="42" t="inlineStr">
        <is>
          <t>Динамика</t>
        </is>
      </c>
      <c r="X30" s="42" t="inlineStr">
        <is>
          <t>1000 показов</t>
        </is>
      </c>
      <c r="Y30" s="42">
        <f>COUNT(AV30:DC30)</f>
        <v/>
      </c>
      <c r="Z30" s="42" t="inlineStr">
        <is>
          <t>недель</t>
        </is>
      </c>
      <c r="AA30" s="43">
        <f>AB30/Y30</f>
        <v/>
      </c>
      <c r="AB30" s="43" t="n">
        <v>1429</v>
      </c>
      <c r="AC30" s="44" t="n">
        <v>350</v>
      </c>
      <c r="AD30" s="42" t="n">
        <v>1</v>
      </c>
      <c r="AE30" s="45" t="n">
        <v>0</v>
      </c>
      <c r="AF30" s="44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4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4">
        <f>AG30*1.2</f>
        <v/>
      </c>
      <c r="AI30" s="43">
        <f>AB30*1000</f>
        <v/>
      </c>
      <c r="AJ30" s="42" t="n">
        <v>3</v>
      </c>
      <c r="AK30" s="43">
        <f>AI30/AJ30</f>
        <v/>
      </c>
      <c r="AL30" s="45" t="inlineStr"/>
      <c r="AM30" s="43">
        <f>AB30</f>
        <v/>
      </c>
      <c r="AN30" s="45" t="inlineStr"/>
      <c r="AO30" s="43">
        <f>AI30*AN30</f>
        <v/>
      </c>
      <c r="AP30" s="44">
        <f>AG30/AI30*1000</f>
        <v/>
      </c>
      <c r="AQ30" s="44">
        <f>AG30/AK30*1000</f>
        <v/>
      </c>
      <c r="AR30" s="44">
        <f>AG30/AM30</f>
        <v/>
      </c>
      <c r="AS30" s="44">
        <f>AG30/AO30</f>
        <v/>
      </c>
      <c r="AT30" s="42" t="inlineStr"/>
      <c r="AU30" s="44">
        <f>AG30/AT30</f>
        <v/>
      </c>
      <c r="AV30" s="42" t="n"/>
      <c r="AW30" s="42" t="n"/>
      <c r="AX30" s="42" t="n"/>
      <c r="AY30" s="42" t="n"/>
      <c r="AZ30" s="42" t="n"/>
      <c r="BA30" s="42" t="n"/>
      <c r="BB30" s="42" t="n"/>
      <c r="BC30" s="42" t="n"/>
      <c r="BD30" s="42" t="n"/>
      <c r="BE30" s="42" t="n"/>
      <c r="BF30" s="42" t="n"/>
      <c r="BG30" s="42" t="n"/>
      <c r="BH30" s="42" t="n"/>
      <c r="BI30" s="42" t="n"/>
      <c r="BJ30" s="42" t="n"/>
      <c r="BK30" s="42" t="n"/>
      <c r="BL30" s="42" t="n"/>
      <c r="BM30" s="46" t="n">
        <v>1</v>
      </c>
      <c r="BN30" s="46" t="n">
        <v>1</v>
      </c>
      <c r="BO30" s="46" t="n">
        <v>1</v>
      </c>
      <c r="BP30" s="46" t="n">
        <v>1</v>
      </c>
      <c r="BQ30" s="46" t="n">
        <v>1</v>
      </c>
      <c r="BR30" s="46" t="n">
        <v>1</v>
      </c>
      <c r="BS30" s="46" t="n">
        <v>1</v>
      </c>
      <c r="BT30" s="46" t="n">
        <v>1</v>
      </c>
      <c r="BU30" s="46" t="n">
        <v>1</v>
      </c>
      <c r="BV30" s="42" t="n"/>
      <c r="BW30" s="42" t="n"/>
      <c r="BX30" s="42" t="n"/>
      <c r="BY30" s="42" t="n"/>
      <c r="BZ30" s="42" t="n"/>
      <c r="CA30" s="42" t="n"/>
      <c r="CB30" s="42" t="n"/>
      <c r="CC30" s="42" t="n"/>
      <c r="CD30" s="42" t="n"/>
      <c r="CE30" s="42" t="n"/>
      <c r="CF30" s="42" t="n"/>
      <c r="CG30" s="42" t="n"/>
      <c r="CH30" s="42" t="n"/>
      <c r="CI30" s="42" t="n"/>
      <c r="CJ30" s="42" t="n"/>
      <c r="CK30" s="42" t="n"/>
      <c r="CL30" s="42" t="n"/>
      <c r="CM30" s="42" t="n"/>
      <c r="CN30" s="42" t="n"/>
      <c r="CO30" s="42" t="n"/>
      <c r="CP30" s="42" t="n"/>
      <c r="CQ30" s="42" t="n"/>
      <c r="CR30" s="42" t="n"/>
      <c r="CS30" s="42" t="n"/>
      <c r="CT30" s="42" t="n"/>
      <c r="CU30" s="42" t="n"/>
      <c r="CV30" s="42" t="n"/>
      <c r="CW30" s="42" t="n"/>
      <c r="CX30" s="42" t="n"/>
      <c r="CY30" s="42" t="n"/>
      <c r="CZ30" s="42" t="n"/>
      <c r="DA30" s="42" t="n"/>
      <c r="DB30" s="42" t="n"/>
      <c r="DC30" s="42" t="n"/>
      <c r="DD30" s="42" t="n"/>
      <c r="DE30" s="42" t="n"/>
      <c r="DF30" s="42" t="n"/>
      <c r="DG30" s="42" t="n"/>
      <c r="DH30" s="42" t="n"/>
      <c r="DI30" s="42" t="n"/>
      <c r="DJ30" s="42" t="n"/>
      <c r="DK30" s="42" t="n"/>
      <c r="DL30" s="42" t="n"/>
      <c r="DM30" s="42" t="n"/>
      <c r="DN30" s="42" t="n"/>
    </row>
    <row customHeight="1" ht="70" r="31">
      <c r="A31" s="42" t="inlineStr">
        <is>
          <t>Все</t>
        </is>
      </c>
      <c r="B31" s="42" t="inlineStr">
        <is>
          <t>Все</t>
        </is>
      </c>
      <c r="C31" s="42" t="inlineStr">
        <is>
          <t>Сеть</t>
        </is>
      </c>
      <c r="D31" s="42" t="inlineStr">
        <is>
          <t>охват</t>
        </is>
      </c>
      <c r="E31" s="42" t="inlineStr">
        <is>
          <t>\\DOCS\Public\_Подрядчики (прайсы, презентации, ТТ)\NativeRoll</t>
        </is>
      </c>
      <c r="F31" s="42" t="inlineStr">
        <is>
          <t>да</t>
        </is>
      </c>
      <c r="G31" s="42" t="n">
        <v/>
      </c>
      <c r="H31" s="42" t="n">
        <v/>
      </c>
      <c r="I31" s="42" t="n">
        <v/>
      </c>
      <c r="J31" s="42" t="inlineStr">
        <is>
          <t>\\DOCS\Public\_Подрядчики (прайсы, презентации, ТТ)\NativeRoll</t>
        </is>
      </c>
      <c r="K31" s="42" t="inlineStr">
        <is>
          <t>Sabina Ternovykh &lt;sabina@nativeroll.tv&gt;
Алексей Серьянов &lt;alex@nativeroll.tv&gt;</t>
        </is>
      </c>
      <c r="L31" s="42" t="n">
        <v/>
      </c>
      <c r="M31" s="42" t="inlineStr">
        <is>
          <t>Минимальный бюджет закупки - 300 000 руб до НДС</t>
        </is>
      </c>
      <c r="N31" s="42" t="inlineStr">
        <is>
          <t>нет</t>
        </is>
      </c>
      <c r="O31" s="42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1" s="42" t="n">
        <v>0</v>
      </c>
      <c r="Q31" s="42" t="n">
        <v>19</v>
      </c>
      <c r="R31" s="42">
        <f>S31</f>
        <v/>
      </c>
      <c r="S31" s="42" t="inlineStr">
        <is>
          <t>Native Roll</t>
        </is>
      </c>
      <c r="T31" s="42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1" s="42" t="inlineStr">
        <is>
          <t>Rewarded Video
Видео с вознаграждением
10 секунд</t>
        </is>
      </c>
      <c r="V31" s="42" t="inlineStr"/>
      <c r="W31" s="42" t="inlineStr">
        <is>
          <t>Динамика</t>
        </is>
      </c>
      <c r="X31" s="42" t="inlineStr">
        <is>
          <t>просмотры</t>
        </is>
      </c>
      <c r="Y31" s="42">
        <f>COUNT(AV31:DC31)</f>
        <v/>
      </c>
      <c r="Z31" s="42" t="inlineStr">
        <is>
          <t>недели</t>
        </is>
      </c>
      <c r="AA31" s="43">
        <f>AB31/Y31</f>
        <v/>
      </c>
      <c r="AB31" s="43" t="n">
        <v>153846</v>
      </c>
      <c r="AC31" s="44" t="n">
        <v>0.5</v>
      </c>
      <c r="AD31" s="42" t="n">
        <v>1.3</v>
      </c>
      <c r="AE31" s="45" t="n">
        <v>0</v>
      </c>
      <c r="AF31" s="44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4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4">
        <f>AG31*1.2</f>
        <v/>
      </c>
      <c r="AI31" s="43">
        <f>AB31*1000</f>
        <v/>
      </c>
      <c r="AJ31" s="42" t="n">
        <v>1.3</v>
      </c>
      <c r="AK31" s="43">
        <f>AI31/AJ31</f>
        <v/>
      </c>
      <c r="AL31" s="45" t="inlineStr"/>
      <c r="AM31" s="43">
        <f>AB31</f>
        <v/>
      </c>
      <c r="AN31" s="45" t="inlineStr"/>
      <c r="AO31" s="43">
        <f>AI31*AN31</f>
        <v/>
      </c>
      <c r="AP31" s="44">
        <f>AG31/AI31*1000</f>
        <v/>
      </c>
      <c r="AQ31" s="44">
        <f>AG31/AK31*1000</f>
        <v/>
      </c>
      <c r="AR31" s="44">
        <f>AG31/AM31</f>
        <v/>
      </c>
      <c r="AS31" s="44">
        <f>AG31/AO31</f>
        <v/>
      </c>
      <c r="AT31" s="42" t="inlineStr"/>
      <c r="AU31" s="44">
        <f>AG31/AT31</f>
        <v/>
      </c>
      <c r="AV31" s="42" t="n"/>
      <c r="AW31" s="42" t="n"/>
      <c r="AX31" s="42" t="n"/>
      <c r="AY31" s="42" t="n"/>
      <c r="AZ31" s="42" t="n"/>
      <c r="BA31" s="42" t="n"/>
      <c r="BB31" s="42" t="n"/>
      <c r="BC31" s="42" t="n"/>
      <c r="BD31" s="42" t="n"/>
      <c r="BE31" s="42" t="n"/>
      <c r="BF31" s="42" t="n"/>
      <c r="BG31" s="42" t="n"/>
      <c r="BH31" s="42" t="n"/>
      <c r="BI31" s="42" t="n"/>
      <c r="BJ31" s="42" t="n"/>
      <c r="BK31" s="42" t="n"/>
      <c r="BL31" s="42" t="n"/>
      <c r="BM31" s="46" t="n">
        <v>1</v>
      </c>
      <c r="BN31" s="46" t="n">
        <v>1</v>
      </c>
      <c r="BO31" s="46" t="n">
        <v>1</v>
      </c>
      <c r="BP31" s="46" t="n">
        <v>1</v>
      </c>
      <c r="BQ31" s="46" t="n">
        <v>1</v>
      </c>
      <c r="BR31" s="46" t="n">
        <v>1</v>
      </c>
      <c r="BS31" s="46" t="n">
        <v>1</v>
      </c>
      <c r="BT31" s="46" t="n">
        <v>1</v>
      </c>
      <c r="BU31" s="46" t="n">
        <v>1</v>
      </c>
      <c r="BV31" s="42" t="n"/>
      <c r="BW31" s="42" t="n"/>
      <c r="BX31" s="42" t="n"/>
      <c r="BY31" s="42" t="n"/>
      <c r="BZ31" s="42" t="n"/>
      <c r="CA31" s="42" t="n"/>
      <c r="CB31" s="42" t="n"/>
      <c r="CC31" s="42" t="n"/>
      <c r="CD31" s="42" t="n"/>
      <c r="CE31" s="42" t="n"/>
      <c r="CF31" s="42" t="n"/>
      <c r="CG31" s="42" t="n"/>
      <c r="CH31" s="42" t="n"/>
      <c r="CI31" s="42" t="n"/>
      <c r="CJ31" s="42" t="n"/>
      <c r="CK31" s="42" t="n"/>
      <c r="CL31" s="42" t="n"/>
      <c r="CM31" s="42" t="n"/>
      <c r="CN31" s="42" t="n"/>
      <c r="CO31" s="42" t="n"/>
      <c r="CP31" s="42" t="n"/>
      <c r="CQ31" s="42" t="n"/>
      <c r="CR31" s="42" t="n"/>
      <c r="CS31" s="42" t="n"/>
      <c r="CT31" s="42" t="n"/>
      <c r="CU31" s="42" t="n"/>
      <c r="CV31" s="42" t="n"/>
      <c r="CW31" s="42" t="n"/>
      <c r="CX31" s="42" t="n"/>
      <c r="CY31" s="42" t="n"/>
      <c r="CZ31" s="42" t="n"/>
      <c r="DA31" s="42" t="n"/>
      <c r="DB31" s="42" t="n"/>
      <c r="DC31" s="42" t="n"/>
      <c r="DD31" s="42" t="n"/>
      <c r="DE31" s="42" t="n"/>
      <c r="DF31" s="42" t="n"/>
      <c r="DG31" s="42" t="n"/>
      <c r="DH31" s="42" t="n"/>
      <c r="DI31" s="42" t="n"/>
      <c r="DJ31" s="42" t="n"/>
      <c r="DK31" s="42" t="n"/>
      <c r="DL31" s="42" t="n"/>
      <c r="DM31" s="42" t="n"/>
      <c r="DN31" s="42" t="n"/>
    </row>
    <row customHeight="1" ht="70" r="32">
      <c r="A32" s="42" t="inlineStr">
        <is>
          <t>Все</t>
        </is>
      </c>
      <c r="B32" s="42" t="inlineStr">
        <is>
          <t>Все</t>
        </is>
      </c>
      <c r="C32" s="42" t="inlineStr">
        <is>
          <t>Сеть</t>
        </is>
      </c>
      <c r="D32" s="42" t="inlineStr">
        <is>
          <t>охват</t>
        </is>
      </c>
      <c r="E32" s="42" t="inlineStr">
        <is>
          <t>http://sitepedia.imho.ru/#/38
Доступ в сайтодедию+ считалку
http://sitepedia.imho.ru/login
Login:        agency
Password: imho2018Ru</t>
        </is>
      </c>
      <c r="F32" s="42" t="inlineStr">
        <is>
          <t>да</t>
        </is>
      </c>
      <c r="G32" s="42" t="n">
        <v/>
      </c>
      <c r="H32" s="42" t="n">
        <v/>
      </c>
      <c r="I32" s="42" t="inlineStr">
        <is>
          <t>Наценки за таргетинги
https://prnt.sc/1t402zb</t>
        </is>
      </c>
      <c r="J32" s="42" t="inlineStr">
        <is>
          <t>\\DOCS\Public\_Подрядчики (прайсы, презентации, ТТ)\ИМХО</t>
        </is>
      </c>
      <c r="K32" s="42" t="inlineStr">
        <is>
          <t>Kurganova Ludmila N. &lt;LNKurganova@imho.ru&gt;</t>
        </is>
      </c>
      <c r="L32" s="42" t="inlineStr">
        <is>
          <t>"Multi-roll~80%, read-roll~20%
Размещение на платформах Desktop, Mobile и Smart TV. "</t>
        </is>
      </c>
      <c r="M32" s="42" t="inlineStr">
        <is>
          <t xml:space="preserve">Минимальный заказ - 1000К.  </t>
        </is>
      </c>
      <c r="N32" s="42" t="inlineStr">
        <is>
          <t>нет, но нужно обсудить дополнительно</t>
        </is>
      </c>
      <c r="O32" s="42" t="inlineStr">
        <is>
          <t>Лицензионный контент
CTR в 2-5 раз выше др сетей (Сегменто, YT, GPMD)</t>
        </is>
      </c>
      <c r="P32" s="42" t="n">
        <v>1</v>
      </c>
      <c r="Q32" s="42" t="n">
        <v>20</v>
      </c>
      <c r="R32" s="42">
        <f>S32</f>
        <v/>
      </c>
      <c r="S32" s="42" t="inlineStr">
        <is>
          <t>ВидеоСеть ИМХО</t>
        </is>
      </c>
      <c r="T32" s="42" t="inlineStr">
        <is>
          <t>Динамика, Video Mix, Multi-roll+read-roll, ролик до 20 сек., F=3/сутки</t>
        </is>
      </c>
      <c r="U32" s="42" t="inlineStr">
        <is>
          <t>Видео, 20 сек</t>
        </is>
      </c>
      <c r="V32" s="42" t="inlineStr"/>
      <c r="W32" s="42" t="inlineStr">
        <is>
          <t>Динамика</t>
        </is>
      </c>
      <c r="X32" s="42" t="inlineStr">
        <is>
          <t>1000 показов</t>
        </is>
      </c>
      <c r="Y32" s="42">
        <f>COUNT(AV32:DC32)</f>
        <v/>
      </c>
      <c r="Z32" s="42" t="inlineStr">
        <is>
          <t>недели</t>
        </is>
      </c>
      <c r="AA32" s="43">
        <f>AB32/Y32</f>
        <v/>
      </c>
      <c r="AB32" s="43" t="n">
        <v>1130</v>
      </c>
      <c r="AC32" s="44" t="n">
        <v>750</v>
      </c>
      <c r="AD32" s="42" t="n">
        <v>1</v>
      </c>
      <c r="AE32" s="45" t="n">
        <v>0.25</v>
      </c>
      <c r="AF32" s="44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4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4">
        <f>AG32*1.2</f>
        <v/>
      </c>
      <c r="AI32" s="43">
        <f>AB32*1000</f>
        <v/>
      </c>
      <c r="AJ32" s="42" t="n">
        <v>4</v>
      </c>
      <c r="AK32" s="43">
        <f>AI32/AJ32</f>
        <v/>
      </c>
      <c r="AL32" s="45" t="inlineStr"/>
      <c r="AM32" s="43">
        <f>AB32</f>
        <v/>
      </c>
      <c r="AN32" s="45" t="inlineStr"/>
      <c r="AO32" s="43">
        <f>AI32*AN32</f>
        <v/>
      </c>
      <c r="AP32" s="44">
        <f>AG32/AI32*1000</f>
        <v/>
      </c>
      <c r="AQ32" s="44">
        <f>AG32/AK32*1000</f>
        <v/>
      </c>
      <c r="AR32" s="44">
        <f>AG32/AM32</f>
        <v/>
      </c>
      <c r="AS32" s="44">
        <f>AG32/AO32</f>
        <v/>
      </c>
      <c r="AT32" s="42" t="inlineStr"/>
      <c r="AU32" s="44">
        <f>AG32/AT32</f>
        <v/>
      </c>
      <c r="AV32" s="42" t="n"/>
      <c r="AW32" s="42" t="n"/>
      <c r="AX32" s="42" t="n"/>
      <c r="AY32" s="42" t="n"/>
      <c r="AZ32" s="42" t="n"/>
      <c r="BA32" s="42" t="n"/>
      <c r="BB32" s="42" t="n"/>
      <c r="BC32" s="42" t="n"/>
      <c r="BD32" s="42" t="n"/>
      <c r="BE32" s="42" t="n"/>
      <c r="BF32" s="42" t="n"/>
      <c r="BG32" s="42" t="n"/>
      <c r="BH32" s="42" t="n"/>
      <c r="BI32" s="42" t="n"/>
      <c r="BJ32" s="42" t="n"/>
      <c r="BK32" s="42" t="n"/>
      <c r="BL32" s="42" t="n"/>
      <c r="BM32" s="46" t="n">
        <v>1</v>
      </c>
      <c r="BN32" s="46" t="n">
        <v>1</v>
      </c>
      <c r="BO32" s="46" t="n">
        <v>1</v>
      </c>
      <c r="BP32" s="46" t="n">
        <v>1</v>
      </c>
      <c r="BQ32" s="46" t="n">
        <v>1</v>
      </c>
      <c r="BR32" s="46" t="n">
        <v>1</v>
      </c>
      <c r="BS32" s="46" t="n">
        <v>1</v>
      </c>
      <c r="BT32" s="46" t="n">
        <v>1</v>
      </c>
      <c r="BU32" s="46" t="n">
        <v>1</v>
      </c>
      <c r="BV32" s="42" t="n"/>
      <c r="BW32" s="42" t="n"/>
      <c r="BX32" s="42" t="n"/>
      <c r="BY32" s="42" t="n"/>
      <c r="BZ32" s="42" t="n"/>
      <c r="CA32" s="42" t="n"/>
      <c r="CB32" s="42" t="n"/>
      <c r="CC32" s="42" t="n"/>
      <c r="CD32" s="42" t="n"/>
      <c r="CE32" s="42" t="n"/>
      <c r="CF32" s="42" t="n"/>
      <c r="CG32" s="42" t="n"/>
      <c r="CH32" s="42" t="n"/>
      <c r="CI32" s="42" t="n"/>
      <c r="CJ32" s="42" t="n"/>
      <c r="CK32" s="42" t="n"/>
      <c r="CL32" s="42" t="n"/>
      <c r="CM32" s="42" t="n"/>
      <c r="CN32" s="42" t="n"/>
      <c r="CO32" s="42" t="n"/>
      <c r="CP32" s="42" t="n"/>
      <c r="CQ32" s="42" t="n"/>
      <c r="CR32" s="42" t="n"/>
      <c r="CS32" s="42" t="n"/>
      <c r="CT32" s="42" t="n"/>
      <c r="CU32" s="42" t="n"/>
      <c r="CV32" s="42" t="n"/>
      <c r="CW32" s="42" t="n"/>
      <c r="CX32" s="42" t="n"/>
      <c r="CY32" s="42" t="n"/>
      <c r="CZ32" s="42" t="n"/>
      <c r="DA32" s="42" t="n"/>
      <c r="DB32" s="42" t="n"/>
      <c r="DC32" s="42" t="n"/>
      <c r="DD32" s="42" t="n"/>
      <c r="DE32" s="42" t="n"/>
      <c r="DF32" s="42" t="n"/>
      <c r="DG32" s="42" t="n"/>
      <c r="DH32" s="42" t="n"/>
      <c r="DI32" s="42" t="n"/>
      <c r="DJ32" s="42" t="n"/>
      <c r="DK32" s="42" t="n"/>
      <c r="DL32" s="42" t="n"/>
      <c r="DM32" s="42" t="n"/>
      <c r="DN32" s="42" t="n"/>
    </row>
    <row customHeight="1" ht="70" r="33">
      <c r="A33" s="42" t="inlineStr">
        <is>
          <t>Все</t>
        </is>
      </c>
      <c r="B33" s="42" t="inlineStr">
        <is>
          <t>Все</t>
        </is>
      </c>
      <c r="C33" s="42" t="inlineStr">
        <is>
          <t>PROGRAMMATIC Сеть</t>
        </is>
      </c>
      <c r="D33" s="42" t="inlineStr">
        <is>
          <t>охват</t>
        </is>
      </c>
      <c r="E33" s="42" t="inlineStr">
        <is>
          <t>https://reklama.ramblergroup.com/tt/</t>
        </is>
      </c>
      <c r="F33" s="42" t="inlineStr">
        <is>
          <t>да</t>
        </is>
      </c>
      <c r="G33" s="42" t="inlineStr">
        <is>
          <t>На посадочной возможна установка кода для оптимизации РК</t>
        </is>
      </c>
      <c r="H33" s="42" t="n">
        <v/>
      </c>
      <c r="I33" s="42" t="inlineStr">
        <is>
          <t>входной бюджет</t>
        </is>
      </c>
      <c r="J33" s="42" t="inlineStr">
        <is>
          <t>\\DOCS\Public\_Подрядчики (прайсы, презентации, ТТ)\Rambler</t>
        </is>
      </c>
      <c r="K33" s="42" t="inlineStr">
        <is>
          <t xml:space="preserve">Юлия Хуснулина y.khusnulina@rambler-co.ru
pmp@rambler-co.ru </t>
        </is>
      </c>
      <c r="L33" s="42" t="n">
        <v/>
      </c>
      <c r="M33" s="42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3" s="42" t="inlineStr">
        <is>
          <t>нет</t>
        </is>
      </c>
      <c r="O33" s="42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3" s="42" t="n">
        <v>1</v>
      </c>
      <c r="Q33" s="42" t="n">
        <v>21</v>
      </c>
      <c r="R33" s="42">
        <f>S33</f>
        <v/>
      </c>
      <c r="S33" s="42" t="inlineStr">
        <is>
          <t>Пакет XL Flex Rambler&amp;Сo 
Desktop+Mobile Reach Video PMP</t>
        </is>
      </c>
      <c r="T33" s="42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3" s="42" t="inlineStr">
        <is>
          <t>Desktop: Reach Video
Mobile: Reach Video
Видео (15 секунд)</t>
        </is>
      </c>
      <c r="V33" s="42" t="inlineStr"/>
      <c r="W33" s="42" t="inlineStr">
        <is>
          <t>Динамика</t>
        </is>
      </c>
      <c r="X33" s="42" t="inlineStr">
        <is>
          <t>1000 показов</t>
        </is>
      </c>
      <c r="Y33" s="42">
        <f>COUNT(AV33:DC33)</f>
        <v/>
      </c>
      <c r="Z33" s="42" t="inlineStr">
        <is>
          <t>недели</t>
        </is>
      </c>
      <c r="AA33" s="43">
        <f>AB33/Y33</f>
        <v/>
      </c>
      <c r="AB33" s="43" t="n">
        <v>3000</v>
      </c>
      <c r="AC33" s="44" t="n">
        <v>450</v>
      </c>
      <c r="AD33" s="42" t="n">
        <v>1</v>
      </c>
      <c r="AE33" s="45" t="n">
        <v>0.65</v>
      </c>
      <c r="AF33" s="44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4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4">
        <f>AG33*1.2</f>
        <v/>
      </c>
      <c r="AI33" s="43">
        <f>AB33*1000</f>
        <v/>
      </c>
      <c r="AJ33" s="42" t="n">
        <v>3</v>
      </c>
      <c r="AK33" s="43">
        <f>AI33/AJ33</f>
        <v/>
      </c>
      <c r="AL33" s="45" t="inlineStr"/>
      <c r="AM33" s="43">
        <f>AB33</f>
        <v/>
      </c>
      <c r="AN33" s="45" t="n">
        <v>0.00162</v>
      </c>
      <c r="AO33" s="43">
        <f>AI33*AN33</f>
        <v/>
      </c>
      <c r="AP33" s="44">
        <f>AG33/AI33*1000</f>
        <v/>
      </c>
      <c r="AQ33" s="44">
        <f>AG33/AK33*1000</f>
        <v/>
      </c>
      <c r="AR33" s="44">
        <f>AG33/AM33</f>
        <v/>
      </c>
      <c r="AS33" s="44">
        <f>AG33/AO33</f>
        <v/>
      </c>
      <c r="AT33" s="42" t="inlineStr"/>
      <c r="AU33" s="44">
        <f>AG33/AT33</f>
        <v/>
      </c>
      <c r="AV33" s="42" t="n"/>
      <c r="AW33" s="42" t="n"/>
      <c r="AX33" s="42" t="n"/>
      <c r="AY33" s="42" t="n"/>
      <c r="AZ33" s="42" t="n"/>
      <c r="BA33" s="42" t="n"/>
      <c r="BB33" s="42" t="n"/>
      <c r="BC33" s="42" t="n"/>
      <c r="BD33" s="42" t="n"/>
      <c r="BE33" s="42" t="n"/>
      <c r="BF33" s="42" t="n"/>
      <c r="BG33" s="42" t="n"/>
      <c r="BH33" s="42" t="n"/>
      <c r="BI33" s="42" t="n"/>
      <c r="BJ33" s="42" t="n"/>
      <c r="BK33" s="42" t="n"/>
      <c r="BL33" s="42" t="n"/>
      <c r="BM33" s="46" t="n">
        <v>1</v>
      </c>
      <c r="BN33" s="46" t="n">
        <v>1</v>
      </c>
      <c r="BO33" s="46" t="n">
        <v>1</v>
      </c>
      <c r="BP33" s="46" t="n">
        <v>1</v>
      </c>
      <c r="BQ33" s="46" t="n">
        <v>1</v>
      </c>
      <c r="BR33" s="46" t="n">
        <v>1</v>
      </c>
      <c r="BS33" s="46" t="n">
        <v>1</v>
      </c>
      <c r="BT33" s="46" t="n">
        <v>1</v>
      </c>
      <c r="BU33" s="46" t="n">
        <v>1</v>
      </c>
      <c r="BV33" s="42" t="n"/>
      <c r="BW33" s="42" t="n"/>
      <c r="BX33" s="42" t="n"/>
      <c r="BY33" s="42" t="n"/>
      <c r="BZ33" s="42" t="n"/>
      <c r="CA33" s="42" t="n"/>
      <c r="CB33" s="42" t="n"/>
      <c r="CC33" s="42" t="n"/>
      <c r="CD33" s="42" t="n"/>
      <c r="CE33" s="42" t="n"/>
      <c r="CF33" s="42" t="n"/>
      <c r="CG33" s="42" t="n"/>
      <c r="CH33" s="42" t="n"/>
      <c r="CI33" s="42" t="n"/>
      <c r="CJ33" s="42" t="n"/>
      <c r="CK33" s="42" t="n"/>
      <c r="CL33" s="42" t="n"/>
      <c r="CM33" s="42" t="n"/>
      <c r="CN33" s="42" t="n"/>
      <c r="CO33" s="42" t="n"/>
      <c r="CP33" s="42" t="n"/>
      <c r="CQ33" s="42" t="n"/>
      <c r="CR33" s="42" t="n"/>
      <c r="CS33" s="42" t="n"/>
      <c r="CT33" s="42" t="n"/>
      <c r="CU33" s="42" t="n"/>
      <c r="CV33" s="42" t="n"/>
      <c r="CW33" s="42" t="n"/>
      <c r="CX33" s="42" t="n"/>
      <c r="CY33" s="42" t="n"/>
      <c r="CZ33" s="42" t="n"/>
      <c r="DA33" s="42" t="n"/>
      <c r="DB33" s="42" t="n"/>
      <c r="DC33" s="42" t="n"/>
      <c r="DD33" s="42" t="n"/>
      <c r="DE33" s="42" t="n"/>
      <c r="DF33" s="42" t="n"/>
      <c r="DG33" s="42" t="n"/>
      <c r="DH33" s="42" t="n"/>
      <c r="DI33" s="42" t="n"/>
      <c r="DJ33" s="42" t="n"/>
      <c r="DK33" s="42" t="n"/>
      <c r="DL33" s="42" t="n"/>
      <c r="DM33" s="42" t="n"/>
      <c r="DN33" s="42" t="n"/>
    </row>
    <row customHeight="1" ht="70" r="34">
      <c r="A34" s="42" t="inlineStr">
        <is>
          <t>Все</t>
        </is>
      </c>
      <c r="B34" s="42" t="inlineStr">
        <is>
          <t>Все</t>
        </is>
      </c>
      <c r="C34" s="42" t="inlineStr">
        <is>
          <t>Сеть</t>
        </is>
      </c>
      <c r="D34" s="42" t="inlineStr">
        <is>
          <t>охват</t>
        </is>
      </c>
      <c r="E34" s="42" t="inlineStr">
        <is>
          <t>https://reklama.ramblergroup.com/tt/</t>
        </is>
      </c>
      <c r="F34" s="42" t="inlineStr">
        <is>
          <t>да</t>
        </is>
      </c>
      <c r="G34" s="42" t="inlineStr">
        <is>
          <t>На посадочной возможна установка кода для оптимизации РК</t>
        </is>
      </c>
      <c r="H34" s="42" t="n">
        <v/>
      </c>
      <c r="I34" s="42" t="inlineStr">
        <is>
          <t>входной бюджет</t>
        </is>
      </c>
      <c r="J34" s="42" t="inlineStr">
        <is>
          <t>\\DOCS\Public\_Подрядчики (прайсы, презентации, ТТ)\Rambler</t>
        </is>
      </c>
      <c r="K34" s="42" t="inlineStr">
        <is>
          <t xml:space="preserve">Юлия Хуснулина y.khusnulina@rambler-co.ru
pmp@rambler-co.ru </t>
        </is>
      </c>
      <c r="L34" s="42" t="n">
        <v/>
      </c>
      <c r="M34" s="42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4" s="42" t="inlineStr">
        <is>
          <t>нет</t>
        </is>
      </c>
      <c r="O34" s="42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4" s="42" t="n">
        <v>1</v>
      </c>
      <c r="Q34" s="42" t="n">
        <v>22</v>
      </c>
      <c r="R34" s="42">
        <f>S34</f>
        <v/>
      </c>
      <c r="S34" s="42" t="inlineStr">
        <is>
          <t>Пакет XL Flex Rambler&amp;Сo 
Desktop+Mobile Reach Video PMP</t>
        </is>
      </c>
      <c r="T34" s="42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4" s="42" t="inlineStr">
        <is>
          <t>Desktop: Reach Video
Mobile: Reach Video
Видео (15 секунд)</t>
        </is>
      </c>
      <c r="V34" s="42" t="inlineStr"/>
      <c r="W34" s="42" t="inlineStr">
        <is>
          <t>Динамика</t>
        </is>
      </c>
      <c r="X34" s="42" t="inlineStr">
        <is>
          <t>1000 показов</t>
        </is>
      </c>
      <c r="Y34" s="42">
        <f>COUNT(AV34:DC34)</f>
        <v/>
      </c>
      <c r="Z34" s="42" t="inlineStr">
        <is>
          <t>недели</t>
        </is>
      </c>
      <c r="AA34" s="43">
        <f>AB34/Y34</f>
        <v/>
      </c>
      <c r="AB34" s="43" t="n">
        <v>3000</v>
      </c>
      <c r="AC34" s="44" t="n">
        <v>450</v>
      </c>
      <c r="AD34" s="42" t="n">
        <v>1</v>
      </c>
      <c r="AE34" s="45" t="n">
        <v>0.65</v>
      </c>
      <c r="AF34" s="44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4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4">
        <f>AG34*1.2</f>
        <v/>
      </c>
      <c r="AI34" s="43">
        <f>AB34*1000</f>
        <v/>
      </c>
      <c r="AJ34" s="42" t="n">
        <v>3</v>
      </c>
      <c r="AK34" s="43">
        <f>AI34/AJ34</f>
        <v/>
      </c>
      <c r="AL34" s="45" t="inlineStr"/>
      <c r="AM34" s="43">
        <f>AB34</f>
        <v/>
      </c>
      <c r="AN34" s="45" t="n">
        <v>0.00162</v>
      </c>
      <c r="AO34" s="43">
        <f>AI34*AN34</f>
        <v/>
      </c>
      <c r="AP34" s="44">
        <f>AG34/AI34*1000</f>
        <v/>
      </c>
      <c r="AQ34" s="44">
        <f>AG34/AK34*1000</f>
        <v/>
      </c>
      <c r="AR34" s="44">
        <f>AG34/AM34</f>
        <v/>
      </c>
      <c r="AS34" s="44">
        <f>AG34/AO34</f>
        <v/>
      </c>
      <c r="AT34" s="42" t="inlineStr"/>
      <c r="AU34" s="44">
        <f>AG34/AT34</f>
        <v/>
      </c>
      <c r="AV34" s="42" t="n"/>
      <c r="AW34" s="42" t="n"/>
      <c r="AX34" s="42" t="n"/>
      <c r="AY34" s="42" t="n"/>
      <c r="AZ34" s="42" t="n"/>
      <c r="BA34" s="42" t="n"/>
      <c r="BB34" s="42" t="n"/>
      <c r="BC34" s="42" t="n"/>
      <c r="BD34" s="42" t="n"/>
      <c r="BE34" s="42" t="n"/>
      <c r="BF34" s="42" t="n"/>
      <c r="BG34" s="42" t="n"/>
      <c r="BH34" s="42" t="n"/>
      <c r="BI34" s="42" t="n"/>
      <c r="BJ34" s="42" t="n"/>
      <c r="BK34" s="42" t="n"/>
      <c r="BL34" s="42" t="n"/>
      <c r="BM34" s="46" t="n">
        <v>1</v>
      </c>
      <c r="BN34" s="46" t="n">
        <v>1</v>
      </c>
      <c r="BO34" s="46" t="n">
        <v>1</v>
      </c>
      <c r="BP34" s="46" t="n">
        <v>1</v>
      </c>
      <c r="BQ34" s="46" t="n">
        <v>1</v>
      </c>
      <c r="BR34" s="46" t="n">
        <v>1</v>
      </c>
      <c r="BS34" s="46" t="n">
        <v>1</v>
      </c>
      <c r="BT34" s="46" t="n">
        <v>1</v>
      </c>
      <c r="BU34" s="46" t="n">
        <v>1</v>
      </c>
      <c r="BV34" s="42" t="n"/>
      <c r="BW34" s="42" t="n"/>
      <c r="BX34" s="42" t="n"/>
      <c r="BY34" s="42" t="n"/>
      <c r="BZ34" s="42" t="n"/>
      <c r="CA34" s="42" t="n"/>
      <c r="CB34" s="42" t="n"/>
      <c r="CC34" s="42" t="n"/>
      <c r="CD34" s="42" t="n"/>
      <c r="CE34" s="42" t="n"/>
      <c r="CF34" s="42" t="n"/>
      <c r="CG34" s="42" t="n"/>
      <c r="CH34" s="42" t="n"/>
      <c r="CI34" s="42" t="n"/>
      <c r="CJ34" s="42" t="n"/>
      <c r="CK34" s="42" t="n"/>
      <c r="CL34" s="42" t="n"/>
      <c r="CM34" s="42" t="n"/>
      <c r="CN34" s="42" t="n"/>
      <c r="CO34" s="42" t="n"/>
      <c r="CP34" s="42" t="n"/>
      <c r="CQ34" s="42" t="n"/>
      <c r="CR34" s="42" t="n"/>
      <c r="CS34" s="42" t="n"/>
      <c r="CT34" s="42" t="n"/>
      <c r="CU34" s="42" t="n"/>
      <c r="CV34" s="42" t="n"/>
      <c r="CW34" s="42" t="n"/>
      <c r="CX34" s="42" t="n"/>
      <c r="CY34" s="42" t="n"/>
      <c r="CZ34" s="42" t="n"/>
      <c r="DA34" s="42" t="n"/>
      <c r="DB34" s="42" t="n"/>
      <c r="DC34" s="42" t="n"/>
      <c r="DD34" s="42" t="n"/>
      <c r="DE34" s="42" t="n"/>
      <c r="DF34" s="42" t="n"/>
      <c r="DG34" s="42" t="n"/>
      <c r="DH34" s="42" t="n"/>
      <c r="DI34" s="42" t="n"/>
      <c r="DJ34" s="42" t="n"/>
      <c r="DK34" s="42" t="n"/>
      <c r="DL34" s="42" t="n"/>
      <c r="DM34" s="42" t="n"/>
      <c r="DN34" s="42" t="n"/>
    </row>
    <row customHeight="1" ht="70" r="35">
      <c r="A35" s="42" t="inlineStr">
        <is>
          <t>Все</t>
        </is>
      </c>
      <c r="B35" s="42" t="inlineStr">
        <is>
          <t>Все</t>
        </is>
      </c>
      <c r="C35" s="42" t="inlineStr">
        <is>
          <t>Сеть</t>
        </is>
      </c>
      <c r="D35" s="42" t="inlineStr">
        <is>
          <t>охват/лиды</t>
        </is>
      </c>
      <c r="E35" s="42" t="inlineStr">
        <is>
          <t>перенести со вкладки</t>
        </is>
      </c>
      <c r="F35" s="42" t="inlineStr">
        <is>
          <t>да</t>
        </is>
      </c>
      <c r="G35" s="42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5" s="42" t="inlineStr">
        <is>
          <t>30% СК</t>
        </is>
      </c>
      <c r="I35" s="42" t="inlineStr">
        <is>
          <t>Brand Lift в процессе разработки</t>
        </is>
      </c>
      <c r="J35" s="42" t="inlineStr">
        <is>
          <t xml:space="preserve">https://disk.yandex.ru/i/dpVzTOMfXe_NmQ </t>
        </is>
      </c>
      <c r="K35" s="42" t="inlineStr">
        <is>
          <t>e.mardoyan@punchmedia.ru; v.ovchenkov@punchmedia.ru</t>
        </is>
      </c>
      <c r="L35" s="42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5" s="42" t="inlineStr">
        <is>
          <t>нет, но реко от 200 000 рублей</t>
        </is>
      </c>
      <c r="N35" s="42" t="inlineStr">
        <is>
          <t>нет</t>
        </is>
      </c>
      <c r="O35" s="42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5" s="42" t="n">
        <v>0</v>
      </c>
      <c r="Q35" s="42" t="n">
        <v>23</v>
      </c>
      <c r="R35" s="42">
        <f>S35</f>
        <v/>
      </c>
      <c r="S35" s="42" t="inlineStr">
        <is>
          <t>PunchMedia Group</t>
        </is>
      </c>
      <c r="T35" s="42" t="inlineStr">
        <is>
          <t>Рекламный плеер на страницах сайтов сетевое размещение  (Desktop+Mobile), любые таргеты</t>
        </is>
      </c>
      <c r="U35" s="42" t="inlineStr">
        <is>
          <t>600х338 px ( видео instrem+outstream)</t>
        </is>
      </c>
      <c r="V35" s="42" t="inlineStr"/>
      <c r="W35" s="42" t="inlineStr">
        <is>
          <t>Динамика</t>
        </is>
      </c>
      <c r="X35" s="42" t="inlineStr">
        <is>
          <t>1000 показов</t>
        </is>
      </c>
      <c r="Y35" s="42">
        <f>COUNT(AV35:DC35)</f>
        <v/>
      </c>
      <c r="Z35" s="42" t="inlineStr">
        <is>
          <t>недели</t>
        </is>
      </c>
      <c r="AA35" s="43">
        <f>AB35/Y35</f>
        <v/>
      </c>
      <c r="AB35" s="43" t="n">
        <v>1000</v>
      </c>
      <c r="AC35" s="44" t="n">
        <v>360</v>
      </c>
      <c r="AD35" s="42" t="n">
        <v>1</v>
      </c>
      <c r="AE35" s="45" t="inlineStr">
        <is>
          <t>клиентская скидка 5% на все размещения, и скидка 10% на размещения кампаний бюджетом от 2 млн рублей</t>
        </is>
      </c>
      <c r="AF35" s="44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4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4">
        <f>AG35*1.2</f>
        <v/>
      </c>
      <c r="AI35" s="43">
        <f>AB35*1000</f>
        <v/>
      </c>
      <c r="AJ35" s="42" t="n">
        <v>2</v>
      </c>
      <c r="AK35" s="43">
        <f>AI35/AJ35</f>
        <v/>
      </c>
      <c r="AL35" s="45" t="inlineStr"/>
      <c r="AM35" s="43">
        <f>AB35</f>
        <v/>
      </c>
      <c r="AN35" s="45" t="inlineStr"/>
      <c r="AO35" s="43">
        <f>AI35*AN35</f>
        <v/>
      </c>
      <c r="AP35" s="44">
        <f>AG35/AI35*1000</f>
        <v/>
      </c>
      <c r="AQ35" s="44">
        <f>AG35/AK35*1000</f>
        <v/>
      </c>
      <c r="AR35" s="44">
        <f>AG35/AM35</f>
        <v/>
      </c>
      <c r="AS35" s="44">
        <f>AG35/AO35</f>
        <v/>
      </c>
      <c r="AT35" s="42" t="inlineStr"/>
      <c r="AU35" s="44">
        <f>AG35/AT35</f>
        <v/>
      </c>
      <c r="AV35" s="42" t="n"/>
      <c r="AW35" s="42" t="n"/>
      <c r="AX35" s="42" t="n"/>
      <c r="AY35" s="42" t="n"/>
      <c r="AZ35" s="42" t="n"/>
      <c r="BA35" s="42" t="n"/>
      <c r="BB35" s="42" t="n"/>
      <c r="BC35" s="42" t="n"/>
      <c r="BD35" s="42" t="n"/>
      <c r="BE35" s="42" t="n"/>
      <c r="BF35" s="42" t="n"/>
      <c r="BG35" s="42" t="n"/>
      <c r="BH35" s="42" t="n"/>
      <c r="BI35" s="42" t="n"/>
      <c r="BJ35" s="42" t="n"/>
      <c r="BK35" s="42" t="n"/>
      <c r="BL35" s="42" t="n"/>
      <c r="BM35" s="46" t="n">
        <v>1</v>
      </c>
      <c r="BN35" s="46" t="n">
        <v>1</v>
      </c>
      <c r="BO35" s="46" t="n">
        <v>1</v>
      </c>
      <c r="BP35" s="46" t="n">
        <v>1</v>
      </c>
      <c r="BQ35" s="46" t="n">
        <v>1</v>
      </c>
      <c r="BR35" s="46" t="n">
        <v>1</v>
      </c>
      <c r="BS35" s="46" t="n">
        <v>1</v>
      </c>
      <c r="BT35" s="46" t="n">
        <v>1</v>
      </c>
      <c r="BU35" s="46" t="n">
        <v>1</v>
      </c>
      <c r="BV35" s="42" t="n"/>
      <c r="BW35" s="42" t="n"/>
      <c r="BX35" s="42" t="n"/>
      <c r="BY35" s="42" t="n"/>
      <c r="BZ35" s="42" t="n"/>
      <c r="CA35" s="42" t="n"/>
      <c r="CB35" s="42" t="n"/>
      <c r="CC35" s="42" t="n"/>
      <c r="CD35" s="42" t="n"/>
      <c r="CE35" s="42" t="n"/>
      <c r="CF35" s="42" t="n"/>
      <c r="CG35" s="42" t="n"/>
      <c r="CH35" s="42" t="n"/>
      <c r="CI35" s="42" t="n"/>
      <c r="CJ35" s="42" t="n"/>
      <c r="CK35" s="42" t="n"/>
      <c r="CL35" s="42" t="n"/>
      <c r="CM35" s="42" t="n"/>
      <c r="CN35" s="42" t="n"/>
      <c r="CO35" s="42" t="n"/>
      <c r="CP35" s="42" t="n"/>
      <c r="CQ35" s="42" t="n"/>
      <c r="CR35" s="42" t="n"/>
      <c r="CS35" s="42" t="n"/>
      <c r="CT35" s="42" t="n"/>
      <c r="CU35" s="42" t="n"/>
      <c r="CV35" s="42" t="n"/>
      <c r="CW35" s="42" t="n"/>
      <c r="CX35" s="42" t="n"/>
      <c r="CY35" s="42" t="n"/>
      <c r="CZ35" s="42" t="n"/>
      <c r="DA35" s="42" t="n"/>
      <c r="DB35" s="42" t="n"/>
      <c r="DC35" s="42" t="n"/>
      <c r="DD35" s="42" t="n"/>
      <c r="DE35" s="42" t="n"/>
      <c r="DF35" s="42" t="n"/>
      <c r="DG35" s="42" t="n"/>
      <c r="DH35" s="42" t="n"/>
      <c r="DI35" s="42" t="n"/>
      <c r="DJ35" s="42" t="n"/>
      <c r="DK35" s="42" t="n"/>
      <c r="DL35" s="42" t="n"/>
      <c r="DM35" s="42" t="n"/>
      <c r="DN35" s="42" t="n"/>
    </row>
    <row r="36">
      <c r="A36" s="48" t="n"/>
      <c r="B36" s="48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50" t="n"/>
      <c r="AB36" s="50" t="n"/>
      <c r="AC36" s="51" t="n"/>
      <c r="AD36" s="49" t="n"/>
      <c r="AE36" s="52" t="inlineStr">
        <is>
          <t>Итого:</t>
        </is>
      </c>
      <c r="AF36" s="51">
        <f>SUMIF(AI13:AI35,"&gt;0",AG13:AG35)/AI36*1000</f>
        <v/>
      </c>
      <c r="AG36" s="51">
        <f>SUM(AG13:AG35)</f>
        <v/>
      </c>
      <c r="AH36" s="51">
        <f>SUM(AH13:AH35)</f>
        <v/>
      </c>
      <c r="AI36" s="50">
        <f>SUM(AI13:AI35)</f>
        <v/>
      </c>
      <c r="AJ36" s="49">
        <f>SUMIF(AK13:AK35,"&gt;0",AI13:AI35)/AK36</f>
        <v/>
      </c>
      <c r="AK36" s="50">
        <f>SUM(AK13:AK35)*0.8</f>
        <v/>
      </c>
      <c r="AL36" s="52">
        <f>SUMIF(AI13:AI35,"&gt;0",AM13:AM35)/AI36</f>
        <v/>
      </c>
      <c r="AM36" s="50">
        <f>SUM(AM13:AM35)</f>
        <v/>
      </c>
      <c r="AN36" s="52">
        <f>SUMIF(AI13:AI35,"&gt;0",AO13:AO35)/AI36</f>
        <v/>
      </c>
      <c r="AO36" s="50">
        <f>SUM(AO13:AO35)</f>
        <v/>
      </c>
      <c r="AP36" s="51">
        <f>SUMIF(AI13:AI35,"&gt;0",AG13:AG35)/AI36*1000</f>
        <v/>
      </c>
      <c r="AQ36" s="51">
        <f>SUMIF(AK13:AK35,"&gt;0",AG13:AG35)/AK36*1000</f>
        <v/>
      </c>
      <c r="AR36" s="51">
        <f>SUMIF(AM13:AM35,"&gt;0",AG13:AG35)/AM36</f>
        <v/>
      </c>
      <c r="AS36" s="51">
        <f>SUMIF(AO13:AO35,"&gt;0",AG13:AG35)/AO36</f>
        <v/>
      </c>
      <c r="AT36" s="49">
        <f>SUM(AT13:AM35)</f>
        <v/>
      </c>
      <c r="AU36" s="51">
        <f>SUMIF(AT13:AT35,"&gt;0",AG13:AG35)/AT36</f>
        <v/>
      </c>
      <c r="AV36" s="49">
        <f>SUMIF(AU13:AU35,"&gt;0",AG13:AG35)/AU36</f>
        <v/>
      </c>
      <c r="AW36" s="48" t="n"/>
      <c r="AX36" s="48" t="n"/>
      <c r="AY36" s="48" t="n"/>
      <c r="AZ36" s="48" t="n"/>
      <c r="BA36" s="48" t="n"/>
      <c r="BB36" s="48" t="n"/>
      <c r="BC36" s="48" t="n"/>
      <c r="BD36" s="48" t="n"/>
      <c r="BE36" s="48" t="n"/>
      <c r="BF36" s="48" t="n"/>
      <c r="BG36" s="48" t="n"/>
      <c r="BH36" s="48" t="n"/>
      <c r="BI36" s="48" t="n"/>
      <c r="BJ36" s="48" t="n"/>
      <c r="BK36" s="48" t="n"/>
      <c r="BL36" s="48" t="n"/>
      <c r="BM36" s="48" t="n"/>
      <c r="BN36" s="48" t="n"/>
      <c r="BO36" s="48" t="n"/>
      <c r="BP36" s="48" t="n"/>
      <c r="BQ36" s="48" t="n"/>
      <c r="BR36" s="48" t="n"/>
      <c r="BS36" s="48" t="n"/>
      <c r="BT36" s="48" t="n"/>
      <c r="BU36" s="48" t="n"/>
      <c r="BV36" s="48" t="n"/>
      <c r="BW36" s="48" t="n"/>
      <c r="BX36" s="48" t="n"/>
      <c r="BY36" s="48" t="n"/>
      <c r="BZ36" s="48" t="n"/>
      <c r="CA36" s="48" t="n"/>
      <c r="CB36" s="48" t="n"/>
      <c r="CC36" s="48" t="n"/>
      <c r="CD36" s="48" t="n"/>
      <c r="CE36" s="48" t="n"/>
      <c r="CF36" s="48" t="n"/>
      <c r="CG36" s="48" t="n"/>
      <c r="CH36" s="48" t="n"/>
      <c r="CI36" s="48" t="n"/>
      <c r="CJ36" s="48" t="n"/>
      <c r="CK36" s="48" t="n"/>
      <c r="CL36" s="48" t="n"/>
      <c r="CM36" s="48" t="n"/>
      <c r="CN36" s="48" t="n"/>
      <c r="CO36" s="48" t="n"/>
      <c r="CP36" s="48" t="n"/>
      <c r="CQ36" s="48" t="n"/>
      <c r="CR36" s="48" t="n"/>
      <c r="CS36" s="48" t="n"/>
      <c r="CT36" s="48" t="n"/>
      <c r="CU36" s="48" t="n"/>
      <c r="CV36" s="48" t="n"/>
      <c r="CW36" s="48" t="n"/>
      <c r="CX36" s="48" t="n"/>
      <c r="CY36" s="48" t="n"/>
      <c r="CZ36" s="48" t="n"/>
      <c r="DA36" s="48" t="n"/>
      <c r="DB36" s="48" t="n"/>
      <c r="DC36" s="48" t="n"/>
      <c r="DD36" s="48" t="n"/>
      <c r="DE36" s="48" t="n"/>
      <c r="DF36" s="48" t="n"/>
      <c r="DG36" s="48" t="n"/>
      <c r="DH36" s="48" t="n"/>
      <c r="DI36" s="48" t="n"/>
      <c r="DJ36" s="48" t="n"/>
      <c r="DK36" s="48" t="n"/>
      <c r="DL36" s="48" t="n"/>
      <c r="DM36" s="48" t="n"/>
      <c r="DN36" s="48" t="n"/>
    </row>
    <row r="37">
      <c r="A37" s="48" t="n"/>
      <c r="B37" s="48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53" t="n"/>
      <c r="AB37" s="48" t="n"/>
      <c r="AC37" s="54" t="inlineStr">
        <is>
          <t>Сервис DCM</t>
        </is>
      </c>
      <c r="AD37" s="48" t="n"/>
      <c r="AE37" s="48" t="n"/>
      <c r="AF37" s="48" t="n"/>
      <c r="AG37" s="44">
        <f>(AI36*2.5)*1.5/1000</f>
        <v/>
      </c>
      <c r="AH37" s="48" t="n"/>
      <c r="AI37" s="48" t="n"/>
      <c r="AJ37" s="48" t="n"/>
      <c r="AK37" s="48" t="n"/>
      <c r="AL37" s="55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  <c r="BD37" s="48" t="n"/>
      <c r="BE37" s="48" t="n"/>
      <c r="BF37" s="48" t="n"/>
      <c r="BG37" s="48" t="n"/>
      <c r="BH37" s="48" t="n"/>
      <c r="BI37" s="48" t="n"/>
      <c r="BJ37" s="48" t="n"/>
      <c r="BK37" s="48" t="n"/>
      <c r="BL37" s="48" t="n"/>
      <c r="BM37" s="48" t="n"/>
      <c r="BN37" s="48" t="n"/>
      <c r="BO37" s="48" t="n"/>
      <c r="BP37" s="48" t="n"/>
      <c r="BQ37" s="48" t="n"/>
      <c r="BR37" s="48" t="n"/>
      <c r="BS37" s="48" t="n"/>
      <c r="BT37" s="48" t="n"/>
      <c r="BU37" s="48" t="n"/>
      <c r="BV37" s="48" t="n"/>
      <c r="BW37" s="48" t="n"/>
      <c r="BX37" s="48" t="n"/>
      <c r="BY37" s="48" t="n"/>
      <c r="BZ37" s="48" t="n"/>
      <c r="CA37" s="48" t="n"/>
      <c r="CB37" s="48" t="n"/>
      <c r="CC37" s="48" t="n"/>
      <c r="CD37" s="48" t="n"/>
      <c r="CE37" s="48" t="n"/>
      <c r="CF37" s="48" t="n"/>
      <c r="CG37" s="48" t="n"/>
      <c r="CH37" s="48" t="n"/>
      <c r="CI37" s="48" t="n"/>
      <c r="CJ37" s="48" t="n"/>
      <c r="CK37" s="48" t="n"/>
      <c r="CL37" s="48" t="n"/>
      <c r="CM37" s="48" t="n"/>
      <c r="CN37" s="48" t="n"/>
      <c r="CO37" s="48" t="n"/>
      <c r="CP37" s="48" t="n"/>
      <c r="CQ37" s="48" t="n"/>
      <c r="CR37" s="48" t="n"/>
      <c r="CS37" s="48" t="n"/>
      <c r="CT37" s="48" t="n"/>
      <c r="CU37" s="48" t="n"/>
      <c r="CV37" s="48" t="n"/>
      <c r="CW37" s="48" t="n"/>
      <c r="CX37" s="48" t="n"/>
      <c r="CY37" s="48" t="n"/>
      <c r="CZ37" s="48" t="n"/>
      <c r="DA37" s="48" t="n"/>
      <c r="DB37" s="48" t="n"/>
      <c r="DC37" s="48" t="n"/>
      <c r="DD37" s="48" t="n"/>
      <c r="DE37" s="48" t="n"/>
      <c r="DF37" s="48" t="n"/>
      <c r="DG37" s="48" t="n"/>
      <c r="DH37" s="48" t="n"/>
      <c r="DI37" s="48" t="n"/>
      <c r="DJ37" s="48" t="n"/>
      <c r="DK37" s="48" t="n"/>
      <c r="DL37" s="48" t="n"/>
      <c r="DM37" s="48" t="n"/>
      <c r="DN37" s="48" t="n"/>
    </row>
    <row r="38">
      <c r="A38" s="48" t="n"/>
      <c r="B38" s="48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53" t="n"/>
      <c r="AB38" s="48" t="n"/>
      <c r="AC38" s="54" t="inlineStr">
        <is>
          <t>Итого медиа бюджет</t>
        </is>
      </c>
      <c r="AD38" s="48" t="n"/>
      <c r="AE38" s="48" t="n"/>
      <c r="AF38" s="48" t="n"/>
      <c r="AG38" s="44">
        <f>SUM(AG36:AG37)</f>
        <v/>
      </c>
      <c r="AH38" s="48" t="n"/>
      <c r="AI38" s="48" t="n"/>
      <c r="AJ38" s="48" t="n"/>
      <c r="AK38" s="48" t="n"/>
      <c r="AL38" s="55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  <c r="BD38" s="48" t="n"/>
      <c r="BE38" s="48" t="n"/>
      <c r="BF38" s="48" t="n"/>
      <c r="BG38" s="48" t="n"/>
      <c r="BH38" s="48" t="n"/>
      <c r="BI38" s="48" t="n"/>
      <c r="BJ38" s="48" t="n"/>
      <c r="BK38" s="48" t="n"/>
      <c r="BL38" s="48" t="n"/>
      <c r="BM38" s="48" t="n"/>
      <c r="BN38" s="48" t="n"/>
      <c r="BO38" s="48" t="n"/>
      <c r="BP38" s="48" t="n"/>
      <c r="BQ38" s="48" t="n"/>
      <c r="BR38" s="48" t="n"/>
      <c r="BS38" s="48" t="n"/>
      <c r="BT38" s="48" t="n"/>
      <c r="BU38" s="48" t="n"/>
      <c r="BV38" s="48" t="n"/>
      <c r="BW38" s="48" t="n"/>
      <c r="BX38" s="48" t="n"/>
      <c r="BY38" s="48" t="n"/>
      <c r="BZ38" s="48" t="n"/>
      <c r="CA38" s="48" t="n"/>
      <c r="CB38" s="48" t="n"/>
      <c r="CC38" s="48" t="n"/>
      <c r="CD38" s="48" t="n"/>
      <c r="CE38" s="48" t="n"/>
      <c r="CF38" s="48" t="n"/>
      <c r="CG38" s="48" t="n"/>
      <c r="CH38" s="48" t="n"/>
      <c r="CI38" s="48" t="n"/>
      <c r="CJ38" s="48" t="n"/>
      <c r="CK38" s="48" t="n"/>
      <c r="CL38" s="48" t="n"/>
      <c r="CM38" s="48" t="n"/>
      <c r="CN38" s="48" t="n"/>
      <c r="CO38" s="48" t="n"/>
      <c r="CP38" s="48" t="n"/>
      <c r="CQ38" s="48" t="n"/>
      <c r="CR38" s="48" t="n"/>
      <c r="CS38" s="48" t="n"/>
      <c r="CT38" s="48" t="n"/>
      <c r="CU38" s="48" t="n"/>
      <c r="CV38" s="48" t="n"/>
      <c r="CW38" s="48" t="n"/>
      <c r="CX38" s="48" t="n"/>
      <c r="CY38" s="48" t="n"/>
      <c r="CZ38" s="48" t="n"/>
      <c r="DA38" s="48" t="n"/>
      <c r="DB38" s="48" t="n"/>
      <c r="DC38" s="48" t="n"/>
      <c r="DD38" s="48" t="n"/>
      <c r="DE38" s="48" t="n"/>
      <c r="DF38" s="48" t="n"/>
      <c r="DG38" s="48" t="n"/>
      <c r="DH38" s="48" t="n"/>
      <c r="DI38" s="48" t="n"/>
      <c r="DJ38" s="48" t="n"/>
      <c r="DK38" s="48" t="n"/>
      <c r="DL38" s="48" t="n"/>
      <c r="DM38" s="48" t="n"/>
      <c r="DN38" s="48" t="n"/>
    </row>
    <row r="39">
      <c r="A39" s="48" t="n"/>
      <c r="B39" s="48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53" t="n"/>
      <c r="AB39" s="48" t="n"/>
      <c r="AC39" s="54" t="inlineStr">
        <is>
          <t>АК</t>
        </is>
      </c>
      <c r="AD39" s="48" t="n"/>
      <c r="AE39" s="48" t="n"/>
      <c r="AF39" s="48" t="inlineStr">
        <is>
          <t>10%</t>
        </is>
      </c>
      <c r="AG39" s="44">
        <f>AG38*AF39</f>
        <v/>
      </c>
      <c r="AH39" s="48" t="n"/>
      <c r="AI39" s="48" t="n"/>
      <c r="AJ39" s="48" t="n"/>
      <c r="AK39" s="48" t="n"/>
      <c r="AL39" s="55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  <c r="BD39" s="48" t="n"/>
      <c r="BE39" s="48" t="n"/>
      <c r="BF39" s="48" t="n"/>
      <c r="BG39" s="48" t="n"/>
      <c r="BH39" s="48" t="n"/>
      <c r="BI39" s="48" t="n"/>
      <c r="BJ39" s="48" t="n"/>
      <c r="BK39" s="48" t="n"/>
      <c r="BL39" s="48" t="n"/>
      <c r="BM39" s="48" t="n"/>
      <c r="BN39" s="48" t="n"/>
      <c r="BO39" s="48" t="n"/>
      <c r="BP39" s="48" t="n"/>
      <c r="BQ39" s="48" t="n"/>
      <c r="BR39" s="48" t="n"/>
      <c r="BS39" s="48" t="n"/>
      <c r="BT39" s="48" t="n"/>
      <c r="BU39" s="48" t="n"/>
      <c r="BV39" s="48" t="n"/>
      <c r="BW39" s="48" t="n"/>
      <c r="BX39" s="48" t="n"/>
      <c r="BY39" s="48" t="n"/>
      <c r="BZ39" s="48" t="n"/>
      <c r="CA39" s="48" t="n"/>
      <c r="CB39" s="48" t="n"/>
      <c r="CC39" s="48" t="n"/>
      <c r="CD39" s="48" t="n"/>
      <c r="CE39" s="48" t="n"/>
      <c r="CF39" s="48" t="n"/>
      <c r="CG39" s="48" t="n"/>
      <c r="CH39" s="48" t="n"/>
      <c r="CI39" s="48" t="n"/>
      <c r="CJ39" s="48" t="n"/>
      <c r="CK39" s="48" t="n"/>
      <c r="CL39" s="48" t="n"/>
      <c r="CM39" s="48" t="n"/>
      <c r="CN39" s="48" t="n"/>
      <c r="CO39" s="48" t="n"/>
      <c r="CP39" s="48" t="n"/>
      <c r="CQ39" s="48" t="n"/>
      <c r="CR39" s="48" t="n"/>
      <c r="CS39" s="48" t="n"/>
      <c r="CT39" s="48" t="n"/>
      <c r="CU39" s="48" t="n"/>
      <c r="CV39" s="48" t="n"/>
      <c r="CW39" s="48" t="n"/>
      <c r="CX39" s="48" t="n"/>
      <c r="CY39" s="48" t="n"/>
      <c r="CZ39" s="48" t="n"/>
      <c r="DA39" s="48" t="n"/>
      <c r="DB39" s="48" t="n"/>
      <c r="DC39" s="48" t="n"/>
      <c r="DD39" s="48" t="n"/>
      <c r="DE39" s="48" t="n"/>
      <c r="DF39" s="48" t="n"/>
      <c r="DG39" s="48" t="n"/>
      <c r="DH39" s="48" t="n"/>
      <c r="DI39" s="48" t="n"/>
      <c r="DJ39" s="48" t="n"/>
      <c r="DK39" s="48" t="n"/>
      <c r="DL39" s="48" t="n"/>
      <c r="DM39" s="48" t="n"/>
      <c r="DN39" s="48" t="n"/>
    </row>
    <row r="40">
      <c r="A40" s="48" t="n"/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53" t="n"/>
      <c r="AB40" s="48" t="n"/>
      <c r="AC40" s="54" t="inlineStr">
        <is>
          <t>НДС</t>
        </is>
      </c>
      <c r="AD40" s="48" t="n"/>
      <c r="AE40" s="48" t="n"/>
      <c r="AF40" s="48" t="inlineStr">
        <is>
          <t>20%</t>
        </is>
      </c>
      <c r="AG40" s="44">
        <f>((AG38)+AG39)*AF40</f>
        <v/>
      </c>
      <c r="AH40" s="48" t="n"/>
      <c r="AI40" s="48" t="n"/>
      <c r="AJ40" s="48" t="n"/>
      <c r="AK40" s="48" t="n"/>
      <c r="AL40" s="55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  <c r="BD40" s="48" t="n"/>
      <c r="BE40" s="48" t="n"/>
      <c r="BF40" s="48" t="n"/>
      <c r="BG40" s="48" t="n"/>
      <c r="BH40" s="48" t="n"/>
      <c r="BI40" s="48" t="n"/>
      <c r="BJ40" s="48" t="n"/>
      <c r="BK40" s="48" t="n"/>
      <c r="BL40" s="48" t="n"/>
      <c r="BM40" s="48" t="n"/>
      <c r="BN40" s="48" t="n"/>
      <c r="BO40" s="48" t="n"/>
      <c r="BP40" s="48" t="n"/>
      <c r="BQ40" s="48" t="n"/>
      <c r="BR40" s="48" t="n"/>
      <c r="BS40" s="48" t="n"/>
      <c r="BT40" s="48" t="n"/>
      <c r="BU40" s="48" t="n"/>
      <c r="BV40" s="48" t="n"/>
      <c r="BW40" s="48" t="n"/>
      <c r="BX40" s="48" t="n"/>
      <c r="BY40" s="48" t="n"/>
      <c r="BZ40" s="48" t="n"/>
      <c r="CA40" s="48" t="n"/>
      <c r="CB40" s="48" t="n"/>
      <c r="CC40" s="48" t="n"/>
      <c r="CD40" s="48" t="n"/>
      <c r="CE40" s="48" t="n"/>
      <c r="CF40" s="48" t="n"/>
      <c r="CG40" s="48" t="n"/>
      <c r="CH40" s="48" t="n"/>
      <c r="CI40" s="48" t="n"/>
      <c r="CJ40" s="48" t="n"/>
      <c r="CK40" s="48" t="n"/>
      <c r="CL40" s="48" t="n"/>
      <c r="CM40" s="48" t="n"/>
      <c r="CN40" s="48" t="n"/>
      <c r="CO40" s="48" t="n"/>
      <c r="CP40" s="48" t="n"/>
      <c r="CQ40" s="48" t="n"/>
      <c r="CR40" s="48" t="n"/>
      <c r="CS40" s="48" t="n"/>
      <c r="CT40" s="48" t="n"/>
      <c r="CU40" s="48" t="n"/>
      <c r="CV40" s="48" t="n"/>
      <c r="CW40" s="48" t="n"/>
      <c r="CX40" s="48" t="n"/>
      <c r="CY40" s="48" t="n"/>
      <c r="CZ40" s="48" t="n"/>
      <c r="DA40" s="48" t="n"/>
      <c r="DB40" s="48" t="n"/>
      <c r="DC40" s="48" t="n"/>
      <c r="DD40" s="48" t="n"/>
      <c r="DE40" s="48" t="n"/>
      <c r="DF40" s="48" t="n"/>
      <c r="DG40" s="48" t="n"/>
      <c r="DH40" s="48" t="n"/>
      <c r="DI40" s="48" t="n"/>
      <c r="DJ40" s="48" t="n"/>
      <c r="DK40" s="48" t="n"/>
      <c r="DL40" s="48" t="n"/>
      <c r="DM40" s="48" t="n"/>
      <c r="DN40" s="48" t="n"/>
    </row>
    <row r="41">
      <c r="A41" s="48" t="n"/>
      <c r="B41" s="48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53" t="n"/>
      <c r="AB41" s="48" t="n"/>
      <c r="AC41" s="54" t="inlineStr">
        <is>
          <t>Производство ролика, с НДС</t>
        </is>
      </c>
      <c r="AD41" s="48" t="n"/>
      <c r="AE41" s="48" t="n"/>
      <c r="AF41" s="48" t="n"/>
      <c r="AG41" s="44" t="inlineStr">
        <is>
          <t>0.00р</t>
        </is>
      </c>
      <c r="AH41" s="48" t="n"/>
      <c r="AI41" s="48" t="n"/>
      <c r="AJ41" s="48" t="n"/>
      <c r="AK41" s="48" t="n"/>
      <c r="AL41" s="55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  <c r="BD41" s="48" t="n"/>
      <c r="BE41" s="48" t="n"/>
      <c r="BF41" s="48" t="n"/>
      <c r="BG41" s="48" t="n"/>
      <c r="BH41" s="48" t="n"/>
      <c r="BI41" s="48" t="n"/>
      <c r="BJ41" s="48" t="n"/>
      <c r="BK41" s="48" t="n"/>
      <c r="BL41" s="48" t="n"/>
      <c r="BM41" s="48" t="n"/>
      <c r="BN41" s="48" t="n"/>
      <c r="BO41" s="48" t="n"/>
      <c r="BP41" s="48" t="n"/>
      <c r="BQ41" s="48" t="n"/>
      <c r="BR41" s="48" t="n"/>
      <c r="BS41" s="48" t="n"/>
      <c r="BT41" s="48" t="n"/>
      <c r="BU41" s="48" t="n"/>
      <c r="BV41" s="48" t="n"/>
      <c r="BW41" s="48" t="n"/>
      <c r="BX41" s="48" t="n"/>
      <c r="BY41" s="48" t="n"/>
      <c r="BZ41" s="48" t="n"/>
      <c r="CA41" s="48" t="n"/>
      <c r="CB41" s="48" t="n"/>
      <c r="CC41" s="48" t="n"/>
      <c r="CD41" s="48" t="n"/>
      <c r="CE41" s="48" t="n"/>
      <c r="CF41" s="48" t="n"/>
      <c r="CG41" s="48" t="n"/>
      <c r="CH41" s="48" t="n"/>
      <c r="CI41" s="48" t="n"/>
      <c r="CJ41" s="48" t="n"/>
      <c r="CK41" s="48" t="n"/>
      <c r="CL41" s="48" t="n"/>
      <c r="CM41" s="48" t="n"/>
      <c r="CN41" s="48" t="n"/>
      <c r="CO41" s="48" t="n"/>
      <c r="CP41" s="48" t="n"/>
      <c r="CQ41" s="48" t="n"/>
      <c r="CR41" s="48" t="n"/>
      <c r="CS41" s="48" t="n"/>
      <c r="CT41" s="48" t="n"/>
      <c r="CU41" s="48" t="n"/>
      <c r="CV41" s="48" t="n"/>
      <c r="CW41" s="48" t="n"/>
      <c r="CX41" s="48" t="n"/>
      <c r="CY41" s="48" t="n"/>
      <c r="CZ41" s="48" t="n"/>
      <c r="DA41" s="48" t="n"/>
      <c r="DB41" s="48" t="n"/>
      <c r="DC41" s="48" t="n"/>
      <c r="DD41" s="48" t="n"/>
      <c r="DE41" s="48" t="n"/>
      <c r="DF41" s="48" t="n"/>
      <c r="DG41" s="48" t="n"/>
      <c r="DH41" s="48" t="n"/>
      <c r="DI41" s="48" t="n"/>
      <c r="DJ41" s="48" t="n"/>
      <c r="DK41" s="48" t="n"/>
      <c r="DL41" s="48" t="n"/>
      <c r="DM41" s="48" t="n"/>
      <c r="DN41" s="48" t="n"/>
    </row>
    <row r="42">
      <c r="A42" s="48" t="n"/>
      <c r="B42" s="48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53" t="n"/>
      <c r="AB42" s="48" t="n"/>
      <c r="AC42" s="54" t="inlineStr">
        <is>
          <t>Итого (с учётом НДС и АК)</t>
        </is>
      </c>
      <c r="AD42" s="56" t="n"/>
      <c r="AE42" s="56" t="n"/>
      <c r="AF42" s="56" t="n"/>
      <c r="AG42" s="44">
        <f>SUM(AG38:AG41)</f>
        <v/>
      </c>
      <c r="AH42" s="48" t="n"/>
      <c r="AI42" s="48" t="n"/>
      <c r="AJ42" s="48" t="n"/>
      <c r="AK42" s="48" t="n"/>
      <c r="AL42" s="55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  <c r="BD42" s="48" t="n"/>
      <c r="BE42" s="48" t="n"/>
      <c r="BF42" s="48" t="n"/>
      <c r="BG42" s="48" t="n"/>
      <c r="BH42" s="48" t="n"/>
      <c r="BI42" s="48" t="n"/>
      <c r="BJ42" s="48" t="n"/>
      <c r="BK42" s="48" t="n"/>
      <c r="BL42" s="48" t="n"/>
      <c r="BM42" s="48" t="n"/>
      <c r="BN42" s="48" t="n"/>
      <c r="BO42" s="48" t="n"/>
      <c r="BP42" s="48" t="n"/>
      <c r="BQ42" s="48" t="n"/>
      <c r="BR42" s="48" t="n"/>
      <c r="BS42" s="48" t="n"/>
      <c r="BT42" s="48" t="n"/>
      <c r="BU42" s="48" t="n"/>
      <c r="BV42" s="48" t="n"/>
      <c r="BW42" s="48" t="n"/>
      <c r="BX42" s="48" t="n"/>
      <c r="BY42" s="48" t="n"/>
      <c r="BZ42" s="48" t="n"/>
      <c r="CA42" s="48" t="n"/>
      <c r="CB42" s="48" t="n"/>
      <c r="CC42" s="48" t="n"/>
      <c r="CD42" s="48" t="n"/>
      <c r="CE42" s="48" t="n"/>
      <c r="CF42" s="48" t="n"/>
      <c r="CG42" s="48" t="n"/>
      <c r="CH42" s="48" t="n"/>
      <c r="CI42" s="48" t="n"/>
      <c r="CJ42" s="48" t="n"/>
      <c r="CK42" s="48" t="n"/>
      <c r="CL42" s="48" t="n"/>
      <c r="CM42" s="48" t="n"/>
      <c r="CN42" s="48" t="n"/>
      <c r="CO42" s="48" t="n"/>
      <c r="CP42" s="48" t="n"/>
      <c r="CQ42" s="48" t="n"/>
      <c r="CR42" s="48" t="n"/>
      <c r="CS42" s="48" t="n"/>
      <c r="CT42" s="48" t="n"/>
      <c r="CU42" s="48" t="n"/>
      <c r="CV42" s="48" t="n"/>
      <c r="CW42" s="48" t="n"/>
      <c r="CX42" s="48" t="n"/>
      <c r="CY42" s="48" t="n"/>
      <c r="CZ42" s="48" t="n"/>
      <c r="DA42" s="48" t="n"/>
      <c r="DB42" s="48" t="n"/>
      <c r="DC42" s="48" t="n"/>
      <c r="DD42" s="48" t="n"/>
      <c r="DE42" s="48" t="n"/>
      <c r="DF42" s="48" t="n"/>
      <c r="DG42" s="48" t="n"/>
      <c r="DH42" s="48" t="n"/>
      <c r="DI42" s="48" t="n"/>
      <c r="DJ42" s="48" t="n"/>
      <c r="DK42" s="48" t="n"/>
      <c r="DL42" s="48" t="n"/>
      <c r="DM42" s="48" t="n"/>
      <c r="DN42" s="48" t="n"/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35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5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2022-04-10T14:09:16Z</dcterms:modified>
  <cp:lastModifiedBy>Лидия Давыдова</cp:lastModifiedBy>
</cp:coreProperties>
</file>