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480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[$-419]d\ mmm;@" numFmtId="164"/>
    <numFmt formatCode="_-* #,##0.00\ _₽_-;\-* #,##0.00\ _₽_-;_-* &quot;-&quot;??\ _₽_-;_-@_-" numFmtId="165"/>
    <numFmt formatCode="yyyy-mm-dd h:mm:ss" numFmtId="166"/>
  </numFmts>
  <fonts count="7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Arial"/>
      <charset val="204"/>
      <family val="2"/>
      <color theme="1"/>
      <sz val="10"/>
    </font>
    <font>
      <color rgb="FFFFFFFF"/>
    </font>
  </fonts>
  <fills count="7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3">
    <xf borderId="0" fillId="0" fontId="3" numFmtId="0"/>
    <xf borderId="0" fillId="0" fontId="1" numFmtId="0"/>
    <xf borderId="0" fillId="0" fontId="3" numFmtId="165"/>
  </cellStyleXfs>
  <cellXfs count="53">
    <xf borderId="0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0" fillId="5" fontId="5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0" fillId="0" fontId="0" numFmtId="0" pivotButton="0" quotePrefix="0" xfId="0"/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0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borderId="11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17" fillId="4" fontId="2" numFmtId="0" pivotButton="0" quotePrefix="0" xfId="1">
      <alignment horizontal="center" vertical="center" wrapText="1"/>
    </xf>
    <xf borderId="19" fillId="0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12" fillId="0" fontId="0" numFmtId="0" pivotButton="0" quotePrefix="0" xfId="0"/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9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5" fillId="4" fontId="2" numFmtId="164" pivotButton="0" quotePrefix="0" xfId="1">
      <alignment horizontal="center" vertical="center" wrapText="1"/>
    </xf>
    <xf applyAlignment="1" borderId="20" fillId="0" fontId="0" numFmtId="0" pivotButton="0" quotePrefix="0" xfId="0">
      <alignment vertical="top" wrapText="1"/>
    </xf>
    <xf applyAlignment="1" borderId="20" fillId="0" fontId="0" numFmtId="37" pivotButton="0" quotePrefix="0" xfId="0">
      <alignment vertical="top" wrapText="1"/>
    </xf>
    <xf applyAlignment="1" borderId="20" fillId="0" fontId="0" numFmtId="7" pivotButton="0" quotePrefix="0" xfId="0">
      <alignment vertical="top" wrapText="1"/>
    </xf>
    <xf applyAlignment="1" borderId="20" fillId="0" fontId="0" numFmtId="10" pivotButton="0" quotePrefix="0" xfId="0">
      <alignment vertical="top" wrapText="1"/>
    </xf>
    <xf applyAlignment="1" borderId="20" fillId="6" fontId="0" numFmtId="0" pivotButton="0" quotePrefix="0" xfId="0">
      <alignment vertical="top" wrapText="1"/>
    </xf>
    <xf applyAlignment="1" borderId="20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6" fontId="6" numFmtId="0" pivotButton="0" quotePrefix="0" xfId="0">
      <alignment vertical="top" wrapText="1"/>
    </xf>
    <xf applyAlignment="1" borderId="0" fillId="6" fontId="6" numFmtId="37" pivotButton="0" quotePrefix="0" xfId="0">
      <alignment vertical="top" wrapText="1"/>
    </xf>
    <xf applyAlignment="1" borderId="0" fillId="6" fontId="6" numFmtId="7" pivotButton="0" quotePrefix="0" xfId="0">
      <alignment vertical="top" wrapText="1"/>
    </xf>
    <xf applyAlignment="1" borderId="0" fillId="6" fontId="6" numFmtId="10" pivotButton="0" quotePrefix="0" xfId="0">
      <alignment vertical="top" wrapText="1"/>
    </xf>
    <xf applyAlignment="1" borderId="0" fillId="0" fontId="0" numFmtId="37" pivotButton="0" quotePrefix="0" xfId="0">
      <alignment vertical="top" wrapText="1"/>
    </xf>
    <xf applyAlignment="1" borderId="22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  <xf applyAlignment="1" borderId="21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.</author>
  </authors>
  <commentList>
    <comment authorId="0" ref="W16" shapeId="0">
      <text/>
    </comment>
    <comment authorId="0" ref="V17" shapeId="0">
      <text/>
    </comment>
    <comment authorId="0" ref="W17" shapeId="0">
      <text/>
    </comment>
    <comment authorId="0" ref="X17" shapeId="0">
      <text/>
    </comment>
    <comment authorId="0" ref="Z17" shapeId="0">
      <text/>
    </comment>
    <comment authorId="0" ref="AF17" shapeId="0">
      <text/>
    </comment>
    <comment authorId="0" ref="V18" shapeId="0">
      <text/>
    </comment>
    <comment authorId="0" ref="W18" shapeId="0">
      <text/>
    </comment>
    <comment authorId="0" ref="X18" shapeId="0">
      <text/>
    </comment>
    <comment authorId="0" ref="Z18" shapeId="0">
      <text/>
    </comment>
    <comment authorId="0" ref="AF18" shapeId="0">
      <text/>
    </comment>
    <comment authorId="0" ref="V19" shapeId="0">
      <text/>
    </comment>
    <comment authorId="0" ref="W19" shapeId="0">
      <text/>
    </comment>
    <comment authorId="0" ref="X19" shapeId="0">
      <text/>
    </comment>
    <comment authorId="0" ref="Z19" shapeId="0">
      <text/>
    </comment>
    <comment authorId="0" ref="V20" shapeId="0">
      <text/>
    </comment>
    <comment authorId="0" ref="W20" shapeId="0">
      <text/>
    </comment>
    <comment authorId="0" ref="X20" shapeId="0">
      <text/>
    </comment>
    <comment authorId="0" ref="Z20" shapeId="0">
      <text/>
    </comment>
    <comment authorId="0" ref="AF20" shapeId="0">
      <text/>
    </comment>
    <comment authorId="0" ref="V21" shapeId="0">
      <text/>
    </comment>
    <comment authorId="0" ref="X21" shapeId="0">
      <text/>
    </comment>
    <comment authorId="0" ref="V22" shapeId="0">
      <text/>
    </comment>
    <comment authorId="0" ref="X22" shapeId="0">
      <text/>
    </comment>
    <comment authorId="0" ref="V23" shapeId="0">
      <text/>
    </comment>
    <comment authorId="0" ref="X23" shapeId="0">
      <text/>
    </comment>
    <comment authorId="0" ref="V24" shapeId="0">
      <text/>
    </comment>
    <comment authorId="0" ref="X24" shapeId="0">
      <text/>
    </comment>
    <comment authorId="0" ref="V25" shapeId="0">
      <text/>
    </comment>
    <comment authorId="0" ref="X25" shapeId="0">
      <text/>
    </comment>
    <comment authorId="0" ref="V26" shapeId="0">
      <text/>
    </comment>
    <comment authorId="0" ref="X26" shapeId="0">
      <text/>
    </comment>
    <comment authorId="0" ref="V27" shapeId="0">
      <text/>
    </comment>
    <comment authorId="0" ref="X27" shapeId="0">
      <text/>
    </comment>
    <comment authorId="0" ref="V28" shapeId="0">
      <text/>
    </comment>
    <comment authorId="0" ref="X28" shapeId="0">
      <text/>
    </comment>
    <comment authorId="0" ref="V29" shapeId="0">
      <text/>
    </comment>
    <comment authorId="0" ref="X29" shapeId="0">
      <text/>
    </comment>
    <comment authorId="0" ref="V30" shapeId="0">
      <text/>
    </comment>
    <comment authorId="0" ref="X30" shapeId="0">
      <text/>
    </comment>
    <comment authorId="0" ref="V31" shapeId="0">
      <text/>
    </comment>
    <comment authorId="0" ref="X31" shapeId="0">
      <text/>
    </comment>
    <comment authorId="0" ref="V32" shapeId="0">
      <text/>
    </comment>
    <comment authorId="0" ref="X32" shapeId="0">
      <text/>
    </comment>
    <comment authorId="0" ref="V33" shapeId="0">
      <text/>
    </comment>
    <comment authorId="0" ref="X33" shapeId="0">
      <text/>
    </comment>
    <comment authorId="0" ref="V34" shapeId="0">
      <text/>
    </comment>
    <comment authorId="0" ref="X34" shapeId="0">
      <text/>
    </comment>
    <comment authorId="0" ref="V35" shapeId="0">
      <text/>
    </comment>
    <comment authorId="0" ref="X35" shapeId="0">
      <text/>
    </comment>
    <comment authorId="0" ref="V36" shapeId="0">
      <text/>
    </comment>
    <comment authorId="0" ref="X36" shapeId="0">
      <text/>
    </comment>
    <comment authorId="0" ref="V37" shapeId="0">
      <text/>
    </comment>
    <comment authorId="0" ref="X37" shapeId="0">
      <text/>
    </comment>
    <comment authorId="0" ref="V38" shapeId="0">
      <text/>
    </comment>
    <comment authorId="0" ref="X38" shapeId="0">
      <text/>
    </comment>
    <comment authorId="0" ref="V39" shapeId="0">
      <text/>
    </comment>
    <comment authorId="0" ref="X39" shapeId="0">
      <text/>
    </comment>
    <comment authorId="0" ref="V40" shapeId="0">
      <text/>
    </comment>
    <comment authorId="0" ref="X40" shapeId="0">
      <text/>
    </comment>
    <comment authorId="0" ref="V41" shapeId="0">
      <text/>
    </comment>
    <comment authorId="0" ref="X41" shapeId="0">
      <text/>
    </comment>
    <comment authorId="0" ref="V42" shapeId="0">
      <text/>
    </comment>
    <comment authorId="0" ref="X42" shapeId="0">
      <text/>
    </comment>
    <comment authorId="0" ref="V43" shapeId="0">
      <text/>
    </comment>
    <comment authorId="0" ref="X43" shapeId="0">
      <text/>
    </comment>
    <comment authorId="0" ref="V44" shapeId="0">
      <text/>
    </comment>
    <comment authorId="0" ref="X44" shapeId="0">
      <text/>
    </comment>
    <comment authorId="0" ref="V45" shapeId="0">
      <text/>
    </comment>
    <comment authorId="0" ref="W45" shapeId="0">
      <text/>
    </comment>
    <comment authorId="0" ref="V46" shapeId="0">
      <text/>
    </comment>
    <comment authorId="0" ref="W46" shapeId="0">
      <text/>
    </comment>
    <comment authorId="0" ref="V47" shapeId="0">
      <text/>
    </comment>
    <comment authorId="0" ref="W47" shapeId="0">
      <text/>
    </comment>
    <comment authorId="0" ref="V48" shapeId="0">
      <text/>
    </comment>
    <comment authorId="0" ref="W48" shapeId="0">
      <text/>
    </comment>
    <comment authorId="0" ref="V49" shapeId="0">
      <text/>
    </comment>
    <comment authorId="0" ref="W49" shapeId="0">
      <text/>
    </comment>
    <comment authorId="0" ref="V50" shapeId="0">
      <text/>
    </comment>
    <comment authorId="0" ref="W50" shapeId="0">
      <text/>
    </comment>
    <comment authorId="0" ref="V51" shapeId="0">
      <text/>
    </comment>
    <comment authorId="0" ref="W51" shapeId="0">
      <text/>
    </comment>
    <comment authorId="0" ref="V52" shapeId="0">
      <text/>
    </comment>
    <comment authorId="0" ref="W52" shapeId="0">
      <text/>
    </comment>
    <comment authorId="0" ref="V53" shapeId="0">
      <text/>
    </comment>
    <comment authorId="0" ref="W53" shapeId="0">
      <text/>
    </comment>
    <comment authorId="0" ref="V54" shapeId="0">
      <text/>
    </comment>
    <comment authorId="0" ref="W54" shapeId="0">
      <text/>
    </comment>
    <comment authorId="0" ref="V55" shapeId="0">
      <text/>
    </comment>
    <comment authorId="0" ref="W55" shapeId="0">
      <text/>
    </comment>
    <comment authorId="0" ref="V56" shapeId="0">
      <text/>
    </comment>
    <comment authorId="0" ref="W56" shapeId="0">
      <text/>
    </comment>
    <comment authorId="0" ref="V57" shapeId="0">
      <text/>
    </comment>
    <comment authorId="0" ref="W57" shapeId="0">
      <text/>
    </comment>
    <comment authorId="0" ref="V58" shapeId="0">
      <text/>
    </comment>
    <comment authorId="0" ref="W58" shapeId="0">
      <text/>
    </comment>
    <comment authorId="0" ref="V59" shapeId="0">
      <text/>
    </comment>
    <comment authorId="0" ref="W59" shapeId="0">
      <text/>
    </comment>
    <comment authorId="0" ref="V60" shapeId="0">
      <text/>
    </comment>
    <comment authorId="0" ref="W60" shapeId="0">
      <text/>
    </comment>
    <comment authorId="0" ref="V61" shapeId="0">
      <text/>
    </comment>
    <comment authorId="0" ref="W61" shapeId="0">
      <text/>
    </comment>
    <comment authorId="0" ref="V62" shapeId="0">
      <text/>
    </comment>
    <comment authorId="0" ref="W62" shapeId="0">
      <text/>
    </comment>
    <comment authorId="0" ref="V63" shapeId="0">
      <text/>
    </comment>
    <comment authorId="0" ref="W63" shapeId="0">
      <text/>
    </comment>
    <comment authorId="0" ref="V64" shapeId="0">
      <text/>
    </comment>
    <comment authorId="0" ref="W64" shapeId="0">
      <text/>
    </comment>
    <comment authorId="0" ref="V65" shapeId="0">
      <text/>
    </comment>
    <comment authorId="0" ref="W65" shapeId="0">
      <text/>
    </comment>
    <comment authorId="0" ref="V66" shapeId="0">
      <text/>
    </comment>
    <comment authorId="0" ref="W66" shapeId="0">
      <text/>
    </comment>
    <comment authorId="0" ref="V67" shapeId="0">
      <text/>
    </comment>
    <comment authorId="0" ref="W67" shapeId="0">
      <text/>
    </comment>
    <comment authorId="0" ref="V68" shapeId="0">
      <text/>
    </comment>
    <comment authorId="0" ref="W68" shapeId="0">
      <text/>
    </comment>
    <comment authorId="0" ref="X69" shapeId="0">
      <text/>
    </comment>
    <comment authorId="0" ref="AI69" shapeId="0">
      <text/>
    </comment>
    <comment authorId="0" ref="V70" shapeId="0">
      <text/>
    </comment>
    <comment authorId="0" ref="Z70" shapeId="0">
      <text/>
    </comment>
    <comment authorId="0" ref="X71" shapeId="0">
      <text/>
    </comment>
    <comment authorId="0" ref="Z71" shapeId="0">
      <text/>
    </comment>
    <comment authorId="0" ref="AB71" shapeId="0">
      <text/>
    </comment>
    <comment authorId="0" ref="AE71" shapeId="0">
      <text/>
    </comment>
    <comment authorId="0" ref="AI71" shapeId="0">
      <text/>
    </comment>
    <comment authorId="0" ref="Z72" shapeId="0">
      <text/>
    </comment>
    <comment authorId="0" ref="AB72" shapeId="0">
      <text/>
    </comment>
    <comment authorId="0" ref="AP72" shapeId="0">
      <text/>
    </comment>
    <comment authorId="0" ref="W80" shapeId="0">
      <text/>
    </comment>
    <comment authorId="0" ref="AF80" shapeId="0">
      <text/>
    </comment>
    <comment authorId="0" ref="AG80" shapeId="0">
      <text/>
    </comment>
    <comment authorId="0" ref="X81" shapeId="0">
      <text/>
    </comment>
    <comment authorId="0" ref="AF81" shapeId="0">
      <text/>
    </comment>
    <comment authorId="0" ref="AS81" shapeId="0">
      <text/>
    </comment>
    <comment authorId="0" ref="X82" shapeId="0">
      <text/>
    </comment>
    <comment authorId="0" ref="AF82" shapeId="0">
      <text/>
    </comment>
    <comment authorId="0" ref="AG82" shapeId="0">
      <text/>
    </comment>
    <comment authorId="0" ref="X83" shapeId="0">
      <text/>
    </comment>
    <comment authorId="0" ref="X84" shapeId="0">
      <text/>
    </comment>
    <comment authorId="0" ref="X85" shapeId="0">
      <text/>
    </comment>
    <comment authorId="0" ref="X86" shapeId="0">
      <text/>
    </comment>
    <comment authorId="0" ref="Z95" shapeId="0">
      <text/>
    </comment>
    <comment authorId="0" ref="AE95" shapeId="0">
      <text/>
    </comment>
    <comment authorId="0" ref="D98" shapeId="0">
      <text/>
    </comment>
    <comment authorId="0" ref="V98" shapeId="0">
      <text/>
    </comment>
    <comment authorId="0" ref="AS98" shapeId="0">
      <text/>
    </comment>
    <comment authorId="0" ref="X99" shapeId="0">
      <text/>
    </comment>
    <comment authorId="0" ref="AF99" shapeId="0">
      <text/>
    </comment>
    <comment authorId="0" ref="V100" shapeId="0">
      <text/>
    </comment>
    <comment authorId="0" ref="X100" shapeId="0">
      <text/>
    </comment>
    <comment authorId="0" ref="AF100" shapeId="0">
      <text/>
    </comment>
    <comment authorId="0" ref="V101" shapeId="0">
      <text/>
    </comment>
    <comment authorId="0" ref="AF101" shapeId="0">
      <text/>
    </comment>
    <comment authorId="0" ref="V102" shapeId="0">
      <text/>
    </comment>
    <comment authorId="0" ref="AF102" shapeId="0">
      <text/>
    </comment>
    <comment authorId="0" ref="V103" shapeId="0">
      <text/>
    </comment>
    <comment authorId="0" ref="V104" shapeId="0">
      <text/>
    </comment>
    <comment authorId="0" ref="AF104" shapeId="0">
      <text/>
    </comment>
    <comment authorId="0" ref="V105" shapeId="0">
      <text/>
    </comment>
    <comment authorId="0" ref="AF105" shapeId="0">
      <text/>
    </comment>
    <comment authorId="0" ref="V106" shapeId="0">
      <text/>
    </comment>
    <comment authorId="0" ref="AF106" shapeId="0">
      <text/>
    </comment>
    <comment authorId="0" ref="V107" shapeId="0">
      <text/>
    </comment>
    <comment authorId="0" ref="V108" shapeId="0">
      <text/>
    </comment>
    <comment authorId="0" ref="AF108" shapeId="0">
      <text/>
    </comment>
    <comment authorId="0" ref="V109" shapeId="0">
      <text/>
    </comment>
    <comment authorId="0" ref="AF109" shapeId="0">
      <text/>
    </comment>
    <comment authorId="0" ref="V110" shapeId="0">
      <text/>
    </comment>
    <comment authorId="0" ref="AF110" shapeId="0">
      <text/>
    </comment>
    <comment authorId="0" ref="V111" shapeId="0">
      <text/>
    </comment>
    <comment authorId="0" ref="V112" shapeId="0">
      <text/>
    </comment>
    <comment authorId="0" ref="AF112" shapeId="0">
      <text/>
    </comment>
    <comment authorId="0" ref="D113" shapeId="0">
      <text/>
    </comment>
    <comment authorId="0" ref="V113" shapeId="0">
      <text/>
    </comment>
    <comment authorId="0" ref="AF113" shapeId="0">
      <text/>
    </comment>
    <comment authorId="0" ref="D114" shapeId="0">
      <text/>
    </comment>
    <comment authorId="0" ref="J114" shapeId="0">
      <text/>
    </comment>
    <comment authorId="0" ref="AE114" shapeId="0">
      <text/>
    </comment>
    <comment authorId="0" ref="AF114" shapeId="0">
      <text/>
    </comment>
    <comment authorId="0" ref="D115" shapeId="0">
      <text/>
    </comment>
    <comment authorId="0" ref="J115" shapeId="0">
      <text/>
    </comment>
    <comment authorId="0" ref="AF115" shapeId="0">
      <text/>
    </comment>
    <comment authorId="0" ref="AI116" shapeId="0">
      <text/>
    </comment>
    <comment authorId="0" ref="W117" shapeId="0">
      <text/>
    </comment>
    <comment authorId="0" ref="AD117" shapeId="0">
      <text/>
    </comment>
    <comment authorId="0" ref="W118" shapeId="0">
      <text/>
    </comment>
    <comment authorId="0" ref="X118" shapeId="0">
      <text/>
    </comment>
    <comment authorId="0" ref="Z118" shapeId="0">
      <text/>
    </comment>
    <comment authorId="0" ref="AB118" shapeId="0">
      <text/>
    </comment>
    <comment authorId="0" ref="AF118" shapeId="0">
      <text/>
    </comment>
    <comment authorId="0" ref="AQ118" shapeId="0">
      <text/>
    </comment>
    <comment authorId="0" ref="W119" shapeId="0">
      <text/>
    </comment>
    <comment authorId="0" ref="X119" shapeId="0">
      <text/>
    </comment>
    <comment authorId="0" ref="Z119" shapeId="0">
      <text/>
    </comment>
    <comment authorId="0" ref="AB119" shapeId="0">
      <text/>
    </comment>
    <comment authorId="0" ref="AF119" shapeId="0">
      <text/>
    </comment>
    <comment authorId="0" ref="AQ119" shapeId="0">
      <text/>
    </comment>
    <comment authorId="0" ref="D120" shapeId="0">
      <text/>
    </comment>
    <comment authorId="0" ref="H120" shapeId="0">
      <text/>
    </comment>
    <comment authorId="0" ref="V120" shapeId="0">
      <text/>
    </comment>
    <comment authorId="0" ref="D121" shapeId="0">
      <text/>
    </comment>
    <comment authorId="0" ref="H121" shapeId="0">
      <text/>
    </comment>
    <comment authorId="0" ref="V121" shapeId="0">
      <text/>
    </comment>
    <comment authorId="0" ref="D122" shapeId="0">
      <text/>
    </comment>
    <comment authorId="0" ref="H122" shapeId="0">
      <text/>
    </comment>
    <comment authorId="0" ref="V122" shapeId="0">
      <text/>
    </comment>
    <comment authorId="0" ref="D123" shapeId="0">
      <text/>
    </comment>
    <comment authorId="0" ref="H123" shapeId="0">
      <text/>
    </comment>
    <comment authorId="0" ref="V123" shapeId="0">
      <text/>
    </comment>
    <comment authorId="0" ref="D124" shapeId="0">
      <text/>
    </comment>
    <comment authorId="0" ref="H124" shapeId="0">
      <text/>
    </comment>
    <comment authorId="0" ref="V124" shapeId="0">
      <text/>
    </comment>
    <comment authorId="0" ref="D125" shapeId="0">
      <text/>
    </comment>
    <comment authorId="0" ref="H125" shapeId="0">
      <text/>
    </comment>
    <comment authorId="0" ref="V125" shapeId="0">
      <text/>
    </comment>
    <comment authorId="0" ref="D126" shapeId="0">
      <text/>
    </comment>
    <comment authorId="0" ref="H126" shapeId="0">
      <text/>
    </comment>
    <comment authorId="0" ref="V126" shapeId="0">
      <text/>
    </comment>
    <comment authorId="0" ref="D127" shapeId="0">
      <text/>
    </comment>
    <comment authorId="0" ref="H127" shapeId="0">
      <text/>
    </comment>
    <comment authorId="0" ref="V127" shapeId="0">
      <text/>
    </comment>
    <comment authorId="0" ref="D128" shapeId="0">
      <text/>
    </comment>
    <comment authorId="0" ref="H128" shapeId="0">
      <text/>
    </comment>
    <comment authorId="0" ref="V128" shapeId="0">
      <text/>
    </comment>
    <comment authorId="0" ref="W128" shapeId="0">
      <text/>
    </comment>
    <comment authorId="0" ref="AF128" shapeId="0">
      <text/>
    </comment>
    <comment authorId="0" ref="AI128" shapeId="0">
      <text/>
    </comment>
    <comment authorId="0" ref="D129" shapeId="0">
      <text/>
    </comment>
    <comment authorId="0" ref="V129" shapeId="0">
      <text/>
    </comment>
    <comment authorId="0" ref="W129" shapeId="0">
      <text/>
    </comment>
    <comment authorId="0" ref="AF129" shapeId="0">
      <text/>
    </comment>
    <comment authorId="0" ref="AI129" shapeId="0">
      <text/>
    </comment>
    <comment authorId="0" ref="D130" shapeId="0">
      <text/>
    </comment>
    <comment authorId="0" ref="V130" shapeId="0">
      <text/>
    </comment>
    <comment authorId="0" ref="D131" shapeId="0">
      <text/>
    </comment>
    <comment authorId="0" ref="V131" shapeId="0">
      <text/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O131"/>
  <sheetViews>
    <sheetView tabSelected="1" topLeftCell="W1" workbookViewId="0" zoomScale="70" zoomScaleNormal="70">
      <selection activeCell="AF10" sqref="AF10:AF12"/>
    </sheetView>
  </sheetViews>
  <sheetFormatPr baseColWidth="8" defaultRowHeight="15"/>
  <cols>
    <col customWidth="1" max="2" min="1" style="11" width="17.140625"/>
    <col customWidth="1" max="3" min="3" style="11" width="16.85546875"/>
    <col customWidth="1" max="4" min="4" style="11" width="16.7109375"/>
    <col customWidth="1" max="5" min="5" style="11" width="16.28515625"/>
    <col customWidth="1" max="6" min="6" style="11" width="14.7109375"/>
    <col customWidth="1" max="7" min="7" style="11" width="18.7109375"/>
    <col customWidth="1" max="8" min="8" style="11" width="13.85546875"/>
    <col customWidth="1" max="9" min="9" style="11" width="13.42578125"/>
    <col customWidth="1" max="11" min="10" style="11" width="14.7109375"/>
    <col customWidth="1" max="12" min="12" style="11" width="17.7109375"/>
    <col customWidth="1" max="13" min="13" style="11" width="18.7109375"/>
    <col customWidth="1" max="14" min="14" style="11" width="15.85546875"/>
    <col customWidth="1" max="15" min="15" style="11" width="17.7109375"/>
    <col customWidth="1" max="16" min="16" style="11" width="17"/>
    <col customWidth="1" max="17" min="17" style="11" width="6.42578125"/>
    <col customWidth="1" max="18" min="18" style="11" width="14.7109375"/>
    <col customWidth="1" max="19" min="19" style="11" width="17.42578125"/>
    <col customWidth="1" max="20" min="20" style="11" width="37.7109375"/>
    <col customWidth="1" max="21" min="21" style="11" width="28.140625"/>
    <col customWidth="1" hidden="1" max="22" min="22" style="11" width="23"/>
    <col customWidth="1" max="23" min="23" style="11" width="16.85546875"/>
    <col customWidth="1" max="24" min="24" style="11" width="17.140625"/>
    <col customWidth="1" max="25" min="25" style="11" width="6"/>
    <col customWidth="1" max="26" min="26" style="11" width="10.5703125"/>
    <col customWidth="1" max="27" min="27" style="11" width="13.28515625"/>
    <col customWidth="1" max="28" min="28" style="11" width="13.5703125"/>
    <col customWidth="1" max="29" min="29" style="11" width="13.85546875"/>
    <col customWidth="1" max="30" min="30" style="11" width="14.85546875"/>
    <col customWidth="1" max="31" min="31" style="11" width="11.5703125"/>
    <col customWidth="1" max="32" min="32" style="11" width="18.28515625"/>
    <col customWidth="1" max="33" min="33" style="11" width="17.7109375"/>
    <col customWidth="1" max="34" min="34" style="11" width="19.140625"/>
    <col customWidth="1" max="35" min="35" style="11" width="13.28515625"/>
    <col customWidth="1" max="36" min="36" style="11" width="10.5703125"/>
    <col customWidth="1" max="37" min="37" style="11" width="13.42578125"/>
    <col customWidth="1" max="38" min="38" style="11" width="11"/>
    <col customWidth="1" max="39" min="39" style="11" width="12.85546875"/>
    <col customWidth="1" max="41" min="41" style="11" width="12.140625"/>
    <col customWidth="1" max="42" min="42" style="11" width="11.28515625"/>
    <col customWidth="1" max="43" min="43" style="11" width="10.5703125"/>
    <col customWidth="1" max="45" min="44" style="11" width="13.42578125"/>
    <col customWidth="1" hidden="1" max="46" min="46" style="11" width="11.85546875"/>
    <col customWidth="1" hidden="1" max="47" min="47" style="11" width="13.42578125"/>
    <col customWidth="1" max="48" min="48" style="11" width="0.01"/>
    <col customWidth="1" max="49" min="49" style="11" width="0.01"/>
    <col customWidth="1" max="50" min="50" style="11" width="0.01"/>
    <col customWidth="1" max="51" min="51" style="11" width="0.01"/>
    <col customWidth="1" max="52" min="52" style="11" width="0.01"/>
    <col customWidth="1" max="53" min="53" style="11" width="0.01"/>
    <col customWidth="1" max="54" min="54" style="11" width="0.01"/>
    <col customWidth="1" max="55" min="55" style="11" width="0.01"/>
    <col customWidth="1" max="56" min="56" style="11" width="0.01"/>
    <col customWidth="1" max="57" min="57" style="11" width="0.01"/>
    <col customWidth="1" max="58" min="58" style="11" width="0.01"/>
    <col customWidth="1" max="59" min="59" style="11" width="0.01"/>
    <col customWidth="1" max="60" min="60" style="11" width="0.01"/>
    <col customWidth="1" max="61" min="61" style="11" width="0.01"/>
    <col customWidth="1" max="62" min="62" style="11" width="0.01"/>
    <col customWidth="1" max="63" min="63" style="11" width="8"/>
    <col customWidth="1" max="64" min="64" style="11" width="8"/>
    <col customWidth="1" max="65" min="65" style="11" width="8"/>
    <col customWidth="1" max="66" min="66" style="11" width="8"/>
    <col customWidth="1" max="67" min="67" style="11" width="8"/>
    <col customWidth="1" max="68" min="68" style="11" width="8"/>
    <col customWidth="1" max="69" min="69" style="11" width="0.01"/>
    <col customWidth="1" max="70" min="70" style="11" width="0.01"/>
    <col customWidth="1" max="71" min="71" style="11" width="0.01"/>
    <col customWidth="1" max="72" min="72" style="11" width="0.01"/>
    <col customWidth="1" max="73" min="73" style="11" width="0.01"/>
    <col customWidth="1" max="74" min="74" style="11" width="0.01"/>
    <col customWidth="1" max="75" min="75" style="11" width="0.01"/>
    <col customWidth="1" max="76" min="76" style="11" width="0.01"/>
    <col customWidth="1" max="77" min="77" style="11" width="0.01"/>
    <col customWidth="1" max="78" min="78" style="11" width="0.01"/>
    <col customWidth="1" max="79" min="79" style="11" width="0.01"/>
    <col customWidth="1" max="80" min="80" style="11" width="0.01"/>
    <col customWidth="1" max="81" min="81" style="11" width="0.01"/>
    <col customWidth="1" max="82" min="82" style="11" width="0.01"/>
    <col customWidth="1" max="83" min="83" style="11" width="0.01"/>
    <col customWidth="1" max="84" min="84" style="11" width="0.01"/>
    <col customWidth="1" max="85" min="85" style="11" width="0.01"/>
    <col customWidth="1" max="86" min="86" style="11" width="0.01"/>
    <col customWidth="1" max="87" min="87" style="11" width="0.01"/>
    <col customWidth="1" max="88" min="88" style="11" width="0.01"/>
    <col customWidth="1" max="89" min="89" style="11" width="0.01"/>
    <col customWidth="1" max="90" min="90" style="11" width="0.01"/>
    <col customWidth="1" max="91" min="91" style="11" width="0.01"/>
    <col customWidth="1" max="92" min="92" style="11" width="0.01"/>
    <col customWidth="1" max="93" min="93" style="11" width="0.01"/>
    <col customWidth="1" max="94" min="94" style="11" width="0.01"/>
    <col customWidth="1" max="95" min="95" style="11" width="0.01"/>
    <col customWidth="1" max="96" min="96" style="11" width="0.01"/>
    <col customWidth="1" max="97" min="97" style="11" width="0.01"/>
    <col customWidth="1" max="98" min="98" style="11" width="0.01"/>
    <col customWidth="1" max="99" min="99" style="11" width="0.01"/>
    <col customWidth="1" max="100" min="100" style="11" width="0.01"/>
    <col customWidth="1" max="101" min="101" style="11" width="0.01"/>
    <col customWidth="1" max="102" min="102" style="11" width="0.01"/>
    <col customWidth="1" max="103" min="103" style="11" width="0.01"/>
    <col customWidth="1" max="104" min="104" style="11" width="0.01"/>
    <col customWidth="1" max="105" min="105" style="11" width="0.01"/>
    <col customWidth="1" max="106" min="106" style="11" width="0.01"/>
    <col customWidth="1" max="107" min="107" style="11" width="0.01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inlineStr">
        <is>
          <t>Клиент/Брэнд</t>
        </is>
      </c>
      <c r="T2" s="2" t="inlineStr">
        <is>
          <t>Росмен</t>
        </is>
      </c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3" t="inlineStr">
        <is>
          <t>Продукт/Кампания</t>
        </is>
      </c>
      <c r="T3" s="2" t="inlineStr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inlineStr">
        <is>
          <t>Посадочная</t>
        </is>
      </c>
      <c r="T4" s="2" t="inlineStr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  <c r="DB4" s="2" t="n"/>
      <c r="DC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inlineStr">
        <is>
          <t>ЦА</t>
        </is>
      </c>
      <c r="T5" s="2" t="inlineStr">
        <is>
          <t>None, None, None</t>
        </is>
      </c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  <c r="DB5" s="2" t="n"/>
      <c r="DC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3" t="inlineStr">
        <is>
          <t>Гео</t>
        </is>
      </c>
      <c r="T6" s="2" t="inlineStr">
        <is>
          <t>, None</t>
        </is>
      </c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3" t="inlineStr">
        <is>
          <t>KPI</t>
        </is>
      </c>
      <c r="T7" s="2" t="inlineStr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4" t="n"/>
      <c r="AO9" s="4" t="n"/>
      <c r="AP9" s="4" t="n"/>
      <c r="AQ9" s="4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</row>
    <row customHeight="1" ht="21" r="10" s="1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0" t="inlineStr">
        <is>
          <t>#</t>
        </is>
      </c>
      <c r="R10" s="20" t="inlineStr">
        <is>
          <t>Селлер</t>
        </is>
      </c>
      <c r="S10" s="20" t="inlineStr">
        <is>
          <t>Сайт</t>
        </is>
      </c>
      <c r="T10" s="20" t="inlineStr">
        <is>
          <t>Место размещения на сайте и таргетинги</t>
        </is>
      </c>
      <c r="U10" s="20" t="inlineStr">
        <is>
          <t>Размер (в пикселях) / Формат</t>
        </is>
      </c>
      <c r="V10" s="20" t="inlineStr">
        <is>
          <t>Длительность видео</t>
        </is>
      </c>
      <c r="W10" s="20" t="inlineStr">
        <is>
          <t>Тип размещения</t>
        </is>
      </c>
      <c r="X10" s="20" t="inlineStr">
        <is>
          <t>Единица покупки</t>
        </is>
      </c>
      <c r="Y10" s="16" t="inlineStr">
        <is>
          <t>Период размещения</t>
        </is>
      </c>
      <c r="Z10" s="22" t="n"/>
      <c r="AA10" s="16" t="inlineStr">
        <is>
          <t xml:space="preserve">Количество единиц за период </t>
        </is>
      </c>
      <c r="AB10" s="16" t="inlineStr">
        <is>
          <t xml:space="preserve">Общее количество единиц </t>
        </is>
      </c>
      <c r="AC10" s="16" t="inlineStr">
        <is>
          <t>Цена 
(за единицу покупки), руб.</t>
        </is>
      </c>
      <c r="AD10" s="16" t="inlineStr">
        <is>
          <t>Наценки / Доп. Скидки</t>
        </is>
      </c>
      <c r="AE10" s="16" t="inlineStr">
        <is>
          <t>Скидка, %</t>
        </is>
      </c>
      <c r="AF10" s="16" t="inlineStr">
        <is>
          <t>CPM с учетом скидки</t>
        </is>
      </c>
      <c r="AG10" s="16" t="inlineStr">
        <is>
          <t>Стоимость размещения после скидки, руб.</t>
        </is>
      </c>
      <c r="AH10" s="16" t="inlineStr">
        <is>
          <t>Стоимость размещения после скидки, с НДС, руб.</t>
        </is>
      </c>
      <c r="AI10" s="19" t="inlineStr">
        <is>
          <t>Прогноз результатов</t>
        </is>
      </c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4" t="n"/>
      <c r="AV10" s="25" t="inlineStr">
        <is>
          <t>Январь</t>
        </is>
      </c>
      <c r="AW10" s="23" t="n"/>
      <c r="AX10" s="23" t="n"/>
      <c r="AY10" s="23" t="n"/>
      <c r="AZ10" s="24" t="n"/>
      <c r="BA10" s="25" t="inlineStr">
        <is>
          <t>Февраль</t>
        </is>
      </c>
      <c r="BB10" s="23" t="n"/>
      <c r="BC10" s="23" t="n"/>
      <c r="BD10" s="23" t="n"/>
      <c r="BE10" s="24" t="n"/>
      <c r="BF10" s="25" t="inlineStr">
        <is>
          <t>Март</t>
        </is>
      </c>
      <c r="BG10" s="23" t="n"/>
      <c r="BH10" s="23" t="n"/>
      <c r="BI10" s="23" t="n"/>
      <c r="BJ10" s="24" t="n"/>
      <c r="BK10" s="25" t="inlineStr">
        <is>
          <t>Апрель</t>
        </is>
      </c>
      <c r="BL10" s="23" t="n"/>
      <c r="BM10" s="23" t="n"/>
      <c r="BN10" s="23" t="n"/>
      <c r="BO10" s="24" t="n"/>
      <c r="BP10" s="26" t="inlineStr">
        <is>
          <t>Май</t>
        </is>
      </c>
      <c r="BQ10" s="23" t="n"/>
      <c r="BR10" s="23" t="n"/>
      <c r="BS10" s="23" t="n"/>
      <c r="BT10" s="27" t="n"/>
      <c r="BU10" s="26" t="inlineStr">
        <is>
          <t>Июнь</t>
        </is>
      </c>
      <c r="BV10" s="23" t="n"/>
      <c r="BW10" s="23" t="n"/>
      <c r="BX10" s="23" t="n"/>
      <c r="BY10" s="27" t="n"/>
      <c r="BZ10" s="26" t="inlineStr">
        <is>
          <t>Июль</t>
        </is>
      </c>
      <c r="CA10" s="23" t="n"/>
      <c r="CB10" s="23" t="n"/>
      <c r="CC10" s="23" t="n"/>
      <c r="CD10" s="27" t="n"/>
      <c r="CE10" s="26" t="inlineStr">
        <is>
          <t>Август</t>
        </is>
      </c>
      <c r="CF10" s="23" t="n"/>
      <c r="CG10" s="23" t="n"/>
      <c r="CH10" s="23" t="n"/>
      <c r="CI10" s="27" t="n"/>
      <c r="CJ10" s="26" t="inlineStr">
        <is>
          <t>Сентябрь</t>
        </is>
      </c>
      <c r="CK10" s="23" t="n"/>
      <c r="CL10" s="23" t="n"/>
      <c r="CM10" s="23" t="n"/>
      <c r="CN10" s="27" t="n"/>
      <c r="CO10" s="15" t="inlineStr">
        <is>
          <t>Октябрь</t>
        </is>
      </c>
      <c r="CP10" s="23" t="n"/>
      <c r="CQ10" s="23" t="n"/>
      <c r="CR10" s="23" t="n"/>
      <c r="CS10" s="24" t="n"/>
      <c r="CT10" s="15" t="inlineStr">
        <is>
          <t>Ноябрь</t>
        </is>
      </c>
      <c r="CU10" s="23" t="n"/>
      <c r="CV10" s="23" t="n"/>
      <c r="CW10" s="23" t="n"/>
      <c r="CX10" s="24" t="n"/>
      <c r="CY10" s="15" t="inlineStr">
        <is>
          <t>Декабрь</t>
        </is>
      </c>
      <c r="CZ10" s="23" t="n"/>
      <c r="DA10" s="23" t="n"/>
      <c r="DB10" s="23" t="n"/>
      <c r="DC10" s="24" t="n"/>
    </row>
    <row customHeight="1" ht="43.5" r="11" s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8" t="n"/>
      <c r="R11" s="28" t="n"/>
      <c r="S11" s="28" t="n"/>
      <c r="T11" s="28" t="n"/>
      <c r="U11" s="28" t="n"/>
      <c r="V11" s="28" t="n"/>
      <c r="W11" s="28" t="n"/>
      <c r="X11" s="28" t="n"/>
      <c r="Y11" s="29" t="n"/>
      <c r="Z11" s="30" t="n"/>
      <c r="AA11" s="28" t="n"/>
      <c r="AB11" s="28" t="n"/>
      <c r="AC11" s="28" t="n"/>
      <c r="AD11" s="28" t="n"/>
      <c r="AE11" s="28" t="n"/>
      <c r="AF11" s="28" t="n"/>
      <c r="AG11" s="28" t="n"/>
      <c r="AH11" s="28" t="n"/>
      <c r="AI11" s="16" t="inlineStr">
        <is>
          <t>Количество показов</t>
        </is>
      </c>
      <c r="AJ11" s="16" t="inlineStr">
        <is>
          <t>Частота</t>
        </is>
      </c>
      <c r="AK11" s="16" t="inlineStr">
        <is>
          <t>Охват технический</t>
        </is>
      </c>
      <c r="AL11" s="16" t="inlineStr">
        <is>
          <t>VTR,%</t>
        </is>
      </c>
      <c r="AM11" s="16" t="inlineStr">
        <is>
          <t>Количество просмотров</t>
        </is>
      </c>
      <c r="AN11" s="16" t="inlineStr">
        <is>
          <t>CTR%</t>
        </is>
      </c>
      <c r="AO11" s="16" t="inlineStr">
        <is>
          <t>Количество кликов</t>
        </is>
      </c>
      <c r="AP11" s="16" t="inlineStr">
        <is>
          <t>CPM, руб.</t>
        </is>
      </c>
      <c r="AQ11" s="16" t="inlineStr">
        <is>
          <t>CPT, руб.</t>
        </is>
      </c>
      <c r="AR11" s="16" t="inlineStr">
        <is>
          <t>Стоимость за просмотр</t>
        </is>
      </c>
      <c r="AS11" s="16" t="inlineStr">
        <is>
          <t>Стоимость за клик, руб.</t>
        </is>
      </c>
      <c r="AT11" s="16" t="inlineStr">
        <is>
          <t>Количество лидов</t>
        </is>
      </c>
      <c r="AU11" s="16" t="inlineStr">
        <is>
          <t>Стоимость за лид, руб.</t>
        </is>
      </c>
      <c r="AV11" s="31" t="n">
        <v>43831</v>
      </c>
      <c r="AW11" s="31">
        <f>AV12+1</f>
        <v/>
      </c>
      <c r="AX11" s="31">
        <f>AW12+1</f>
        <v/>
      </c>
      <c r="AY11" s="31">
        <f>AX12+1</f>
        <v/>
      </c>
      <c r="AZ11" s="31">
        <f>AY12+1</f>
        <v/>
      </c>
      <c r="BA11" s="31">
        <f>AZ12+1</f>
        <v/>
      </c>
      <c r="BB11" s="31">
        <f>BA12+1</f>
        <v/>
      </c>
      <c r="BC11" s="31">
        <f>BB12+1</f>
        <v/>
      </c>
      <c r="BD11" s="31">
        <f>BC12+1</f>
        <v/>
      </c>
      <c r="BE11" s="31">
        <f>BD12+1</f>
        <v/>
      </c>
      <c r="BF11" s="31">
        <f>BE11+1</f>
        <v/>
      </c>
      <c r="BG11" s="31">
        <f>BF12+1</f>
        <v/>
      </c>
      <c r="BH11" s="31">
        <f>BG12+1</f>
        <v/>
      </c>
      <c r="BI11" s="31">
        <f>BH12+1</f>
        <v/>
      </c>
      <c r="BJ11" s="31">
        <f>BI12+1</f>
        <v/>
      </c>
      <c r="BK11" s="31">
        <f>BJ12+1</f>
        <v/>
      </c>
      <c r="BL11" s="31">
        <f>BK12+1</f>
        <v/>
      </c>
      <c r="BM11" s="31">
        <f>BL12+1</f>
        <v/>
      </c>
      <c r="BN11" s="31">
        <f>BM12+1</f>
        <v/>
      </c>
      <c r="BO11" s="31">
        <f>BN12+1</f>
        <v/>
      </c>
      <c r="BP11" s="31">
        <f>BO12+1</f>
        <v/>
      </c>
      <c r="BQ11" s="31">
        <f>BP12+1</f>
        <v/>
      </c>
      <c r="BR11" s="31">
        <f>BQ12+1</f>
        <v/>
      </c>
      <c r="BS11" s="31">
        <f>BR12+1</f>
        <v/>
      </c>
      <c r="BT11" s="31">
        <f>BS12+1</f>
        <v/>
      </c>
      <c r="BU11" s="31">
        <f>BT12+1</f>
        <v/>
      </c>
      <c r="BV11" s="31">
        <f>BU12+1</f>
        <v/>
      </c>
      <c r="BW11" s="31">
        <f>BV12+1</f>
        <v/>
      </c>
      <c r="BX11" s="31">
        <f>BW12+1</f>
        <v/>
      </c>
      <c r="BY11" s="31">
        <f>BX12+1</f>
        <v/>
      </c>
      <c r="BZ11" s="31">
        <f>BY12+1</f>
        <v/>
      </c>
      <c r="CA11" s="31">
        <f>BZ12+1</f>
        <v/>
      </c>
      <c r="CB11" s="31">
        <f>CA12+1</f>
        <v/>
      </c>
      <c r="CC11" s="31">
        <f>CB12+1</f>
        <v/>
      </c>
      <c r="CD11" s="31">
        <f>CC12+1</f>
        <v/>
      </c>
      <c r="CE11" s="31">
        <f>CD12+1</f>
        <v/>
      </c>
      <c r="CF11" s="31">
        <f>CE12+1</f>
        <v/>
      </c>
      <c r="CG11" s="31">
        <f>CF12+1</f>
        <v/>
      </c>
      <c r="CH11" s="31">
        <f>CG12+1</f>
        <v/>
      </c>
      <c r="CI11" s="31">
        <f>CH12+1</f>
        <v/>
      </c>
      <c r="CJ11" s="31">
        <f>CI12+1</f>
        <v/>
      </c>
      <c r="CK11" s="31">
        <f>CJ12+1</f>
        <v/>
      </c>
      <c r="CL11" s="31">
        <f>CK12+1</f>
        <v/>
      </c>
      <c r="CM11" s="31">
        <f>CL12+1</f>
        <v/>
      </c>
      <c r="CN11" s="31">
        <f>CM12+1</f>
        <v/>
      </c>
      <c r="CO11" s="31">
        <f>CN12+1</f>
        <v/>
      </c>
      <c r="CP11" s="31">
        <f>CO12+1</f>
        <v/>
      </c>
      <c r="CQ11" s="31">
        <f>CP12+1</f>
        <v/>
      </c>
      <c r="CR11" s="31">
        <f>CQ12+1</f>
        <v/>
      </c>
      <c r="CS11" s="31">
        <f>CR12+1</f>
        <v/>
      </c>
      <c r="CT11" s="31">
        <f>CS12+1</f>
        <v/>
      </c>
      <c r="CU11" s="31">
        <f>CT12+1</f>
        <v/>
      </c>
      <c r="CV11" s="31">
        <f>CU12+1</f>
        <v/>
      </c>
      <c r="CW11" s="31">
        <f>CV12+1</f>
        <v/>
      </c>
      <c r="CX11" s="31">
        <f>CW12+1</f>
        <v/>
      </c>
      <c r="CY11" s="31">
        <f>CX12+1</f>
        <v/>
      </c>
      <c r="CZ11" s="31">
        <f>CY12+1</f>
        <v/>
      </c>
      <c r="DA11" s="31">
        <f>CZ12+1</f>
        <v/>
      </c>
      <c r="DB11" s="31">
        <f>DA12+1</f>
        <v/>
      </c>
      <c r="DC11" s="32">
        <f>DB12+1</f>
        <v/>
      </c>
    </row>
    <row customHeight="1" ht="36" r="12" s="11">
      <c r="A12" s="5" t="inlineStr">
        <is>
          <t>Категория Клиента</t>
        </is>
      </c>
      <c r="B12" s="6" t="inlineStr">
        <is>
          <t>Подкатегория</t>
        </is>
      </c>
      <c r="C12" s="6" t="inlineStr">
        <is>
          <t>Тематика сайта</t>
        </is>
      </c>
      <c r="D12" s="5" t="inlineStr">
        <is>
          <t>KPI</t>
        </is>
      </c>
      <c r="E12" s="6" t="inlineStr">
        <is>
          <t>ТТ</t>
        </is>
      </c>
      <c r="F12" s="6" t="inlineStr">
        <is>
          <t>dcm</t>
        </is>
      </c>
      <c r="G12" s="6" t="inlineStr">
        <is>
          <t>Запуск (нюансы)</t>
        </is>
      </c>
      <c r="H12" s="6" t="inlineStr">
        <is>
          <t>Маржа/
скидка аг-ву/стоимость для аг-ва</t>
        </is>
      </c>
      <c r="I12" s="6" t="inlineStr">
        <is>
          <t>Минусы</t>
        </is>
      </c>
      <c r="J12" s="6" t="inlineStr">
        <is>
          <t>Медиакит/
прайсы</t>
        </is>
      </c>
      <c r="K12" s="6" t="inlineStr">
        <is>
          <t>Контакты</t>
        </is>
      </c>
      <c r="L12" s="6" t="inlineStr">
        <is>
          <t>Доп.аналитика/
комментарии</t>
        </is>
      </c>
      <c r="M12" s="6" t="inlineStr">
        <is>
          <t>Входной бюджет</t>
        </is>
      </c>
      <c r="N12" s="6" t="inlineStr">
        <is>
          <t>Предоплата</t>
        </is>
      </c>
      <c r="O12" s="6" t="inlineStr">
        <is>
          <t>Преимущества</t>
        </is>
      </c>
      <c r="P12" s="7" t="inlineStr">
        <is>
          <t>Баинговые приоритеты</t>
        </is>
      </c>
      <c r="Q12" s="33" t="n"/>
      <c r="R12" s="33" t="n"/>
      <c r="S12" s="33" t="n"/>
      <c r="T12" s="33" t="n"/>
      <c r="U12" s="33" t="n"/>
      <c r="V12" s="33" t="n"/>
      <c r="W12" s="33" t="n"/>
      <c r="X12" s="33" t="n"/>
      <c r="Y12" s="34" t="n"/>
      <c r="Z12" s="35" t="n"/>
      <c r="AA12" s="33" t="n"/>
      <c r="AB12" s="33" t="n"/>
      <c r="AC12" s="33" t="n"/>
      <c r="AD12" s="33" t="n"/>
      <c r="AE12" s="33" t="n"/>
      <c r="AF12" s="33" t="n"/>
      <c r="AG12" s="33" t="n"/>
      <c r="AH12" s="33" t="n"/>
      <c r="AI12" s="33" t="n"/>
      <c r="AJ12" s="33" t="n"/>
      <c r="AK12" s="33" t="n"/>
      <c r="AL12" s="33" t="n"/>
      <c r="AM12" s="33" t="n"/>
      <c r="AN12" s="33" t="n"/>
      <c r="AO12" s="33" t="n"/>
      <c r="AP12" s="33" t="n"/>
      <c r="AQ12" s="33" t="n"/>
      <c r="AR12" s="33" t="n"/>
      <c r="AS12" s="33" t="n"/>
      <c r="AT12" s="33" t="n"/>
      <c r="AU12" s="33" t="n"/>
      <c r="AV12" s="36">
        <f>AV11+6</f>
        <v/>
      </c>
      <c r="AW12" s="36">
        <f>AW11+6</f>
        <v/>
      </c>
      <c r="AX12" s="36">
        <f>AX11+6</f>
        <v/>
      </c>
      <c r="AY12" s="36">
        <f>AY11+6</f>
        <v/>
      </c>
      <c r="AZ12" s="36">
        <f>AZ11+2</f>
        <v/>
      </c>
      <c r="BA12" s="36">
        <f>BA11+6</f>
        <v/>
      </c>
      <c r="BB12" s="36">
        <f>BB11+6</f>
        <v/>
      </c>
      <c r="BC12" s="36">
        <f>BC11+6</f>
        <v/>
      </c>
      <c r="BD12" s="36">
        <f>BD11+6</f>
        <v/>
      </c>
      <c r="BE12" s="36" t="n"/>
      <c r="BF12" s="36">
        <f>BF11+6</f>
        <v/>
      </c>
      <c r="BG12" s="36">
        <f>BG11+6</f>
        <v/>
      </c>
      <c r="BH12" s="36">
        <f>BH11+6</f>
        <v/>
      </c>
      <c r="BI12" s="36">
        <f>BI11+6</f>
        <v/>
      </c>
      <c r="BJ12" s="36">
        <f>BJ11+2</f>
        <v/>
      </c>
      <c r="BK12" s="36">
        <f>BK11+6</f>
        <v/>
      </c>
      <c r="BL12" s="36">
        <f>BL11+6</f>
        <v/>
      </c>
      <c r="BM12" s="36">
        <f>BM11+6</f>
        <v/>
      </c>
      <c r="BN12" s="36">
        <f>BN11+6</f>
        <v/>
      </c>
      <c r="BO12" s="36">
        <f>BO11+1</f>
        <v/>
      </c>
      <c r="BP12" s="36">
        <f>BP11+6</f>
        <v/>
      </c>
      <c r="BQ12" s="36">
        <f>BQ11+6</f>
        <v/>
      </c>
      <c r="BR12" s="36">
        <f>BR11+6</f>
        <v/>
      </c>
      <c r="BS12" s="36">
        <f>BS11+6</f>
        <v/>
      </c>
      <c r="BT12" s="36">
        <f>BT11+2</f>
        <v/>
      </c>
      <c r="BU12" s="36">
        <f>BU11+6</f>
        <v/>
      </c>
      <c r="BV12" s="36">
        <f>BV11+6</f>
        <v/>
      </c>
      <c r="BW12" s="36">
        <f>BW11+6</f>
        <v/>
      </c>
      <c r="BX12" s="36">
        <f>BX11+6</f>
        <v/>
      </c>
      <c r="BY12" s="36">
        <f>BY11+1</f>
        <v/>
      </c>
      <c r="BZ12" s="36">
        <f>BZ11+6</f>
        <v/>
      </c>
      <c r="CA12" s="36">
        <f>CA11+6</f>
        <v/>
      </c>
      <c r="CB12" s="36">
        <f>CB11+6</f>
        <v/>
      </c>
      <c r="CC12" s="36">
        <f>CC11+6</f>
        <v/>
      </c>
      <c r="CD12" s="36">
        <f>CD11+2</f>
        <v/>
      </c>
      <c r="CE12" s="36">
        <f>CE11+6</f>
        <v/>
      </c>
      <c r="CF12" s="36">
        <f>CF11+6</f>
        <v/>
      </c>
      <c r="CG12" s="36">
        <f>CG11+6</f>
        <v/>
      </c>
      <c r="CH12" s="36">
        <f>CH11+6</f>
        <v/>
      </c>
      <c r="CI12" s="36">
        <f>CI11+2</f>
        <v/>
      </c>
      <c r="CJ12" s="36">
        <f>CJ11+6</f>
        <v/>
      </c>
      <c r="CK12" s="36">
        <f>CK11+6</f>
        <v/>
      </c>
      <c r="CL12" s="36">
        <f>CL11+6</f>
        <v/>
      </c>
      <c r="CM12" s="36">
        <f>CM11+6</f>
        <v/>
      </c>
      <c r="CN12" s="36">
        <f>CN11+1</f>
        <v/>
      </c>
      <c r="CO12" s="36">
        <f>CO11+6</f>
        <v/>
      </c>
      <c r="CP12" s="36">
        <f>CP11+6</f>
        <v/>
      </c>
      <c r="CQ12" s="36">
        <f>CQ11+6</f>
        <v/>
      </c>
      <c r="CR12" s="36">
        <f>CR11+6</f>
        <v/>
      </c>
      <c r="CS12" s="36">
        <f>CS11+2</f>
        <v/>
      </c>
      <c r="CT12" s="36">
        <f>CT11+6</f>
        <v/>
      </c>
      <c r="CU12" s="36">
        <f>CU11+6</f>
        <v/>
      </c>
      <c r="CV12" s="36">
        <f>CV11+6</f>
        <v/>
      </c>
      <c r="CW12" s="36">
        <f>CW11+6</f>
        <v/>
      </c>
      <c r="CX12" s="36">
        <f>CX11+1</f>
        <v/>
      </c>
      <c r="CY12" s="36">
        <f>CY11+6</f>
        <v/>
      </c>
      <c r="CZ12" s="36">
        <f>CZ11+6</f>
        <v/>
      </c>
      <c r="DA12" s="36">
        <f>DA11+6</f>
        <v/>
      </c>
      <c r="DB12" s="36">
        <f>DB11+6</f>
        <v/>
      </c>
      <c r="DC12" s="36">
        <f>DC11+2</f>
        <v/>
      </c>
    </row>
    <row customHeight="1" ht="70" r="13" s="11">
      <c r="A13" s="37" t="inlineStr">
        <is>
          <t>Все</t>
        </is>
      </c>
      <c r="B13" s="37" t="inlineStr">
        <is>
          <t>Все</t>
        </is>
      </c>
      <c r="C13" s="37" t="inlineStr">
        <is>
          <t>Видеохостинг</t>
        </is>
      </c>
      <c r="D13" s="37" t="inlineStr">
        <is>
          <t>охват</t>
        </is>
      </c>
      <c r="E13" s="37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7" t="inlineStr">
        <is>
          <t>да</t>
        </is>
      </c>
      <c r="G13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7" t="n">
        <v/>
      </c>
      <c r="I13" s="37" t="n">
        <v/>
      </c>
      <c r="J13" s="37" t="inlineStr">
        <is>
          <t>https://support.google.com/google-ads/answer/2375464?hl=ru</t>
        </is>
      </c>
      <c r="K13" s="37" t="inlineStr">
        <is>
          <t>отдел performance</t>
        </is>
      </c>
      <c r="L13" s="37" t="inlineStr">
        <is>
          <t>Brand Lift 
5000 долл. США (~400т.р.) в неделю (1 вопрос)
https://support.google.com/google-ads/answer/9049373?hl=ru</t>
        </is>
      </c>
      <c r="M13" s="37" t="inlineStr">
        <is>
          <t>нет</t>
        </is>
      </c>
      <c r="N13" s="37" t="inlineStr">
        <is>
          <t>нет</t>
        </is>
      </c>
      <c r="O13" s="37" t="n">
        <v/>
      </c>
      <c r="P13" s="37" t="n">
        <v>0</v>
      </c>
      <c r="Q13" s="37" t="n">
        <v>1</v>
      </c>
      <c r="R13" s="37">
        <f>S13</f>
        <v/>
      </c>
      <c r="S13" s="37" t="inlineStr">
        <is>
          <t>YouTube+GDN</t>
        </is>
      </c>
      <c r="T13" s="37" t="inlineStr">
        <is>
          <t>ГЕО РФ, см. закладку "STA Таргетинги"</t>
        </is>
      </c>
      <c r="U13" s="37" t="inlineStr">
        <is>
          <t>Видео
In-stream (30 секунд)</t>
        </is>
      </c>
      <c r="V13" s="37" t="inlineStr"/>
      <c r="W13" s="37" t="inlineStr">
        <is>
          <t>Динамика</t>
        </is>
      </c>
      <c r="X13" s="37" t="inlineStr">
        <is>
          <t>просмотры</t>
        </is>
      </c>
      <c r="Y13" s="37">
        <f>COUNT(AV13:DC13)</f>
        <v/>
      </c>
      <c r="Z13" s="37" t="inlineStr">
        <is>
          <t>недель</t>
        </is>
      </c>
      <c r="AA13" s="38">
        <f>AB13/Y13</f>
        <v/>
      </c>
      <c r="AB13" s="38" t="n">
        <v>3313399.776744186</v>
      </c>
      <c r="AC13" s="39" t="n">
        <v>0.5375</v>
      </c>
      <c r="AD13" s="37" t="n">
        <v>1</v>
      </c>
      <c r="AE13" s="40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AB13*1000</f>
        <v/>
      </c>
      <c r="AJ13" s="37" t="n">
        <v>2</v>
      </c>
      <c r="AK13" s="38">
        <f>AI13/AJ13</f>
        <v/>
      </c>
      <c r="AL13" s="40" t="inlineStr"/>
      <c r="AM13" s="38">
        <f>AB13</f>
        <v/>
      </c>
      <c r="AN13" s="40" t="inlineStr"/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7" t="inlineStr"/>
      <c r="AU13" s="39">
        <f>AG13/AT13</f>
        <v/>
      </c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37" t="n"/>
      <c r="BK13" s="41" t="n">
        <v>1</v>
      </c>
      <c r="BL13" s="41" t="n">
        <v>1</v>
      </c>
      <c r="BM13" s="41" t="n">
        <v>1</v>
      </c>
      <c r="BN13" s="41" t="n">
        <v>1</v>
      </c>
      <c r="BO13" s="41" t="n">
        <v>1</v>
      </c>
      <c r="BP13" s="41" t="n">
        <v>1</v>
      </c>
      <c r="BQ13" s="37" t="n"/>
      <c r="BR13" s="37" t="n"/>
      <c r="BS13" s="37" t="n"/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</row>
    <row customHeight="1" ht="70" r="14" s="11">
      <c r="A14" s="37" t="inlineStr">
        <is>
          <t>Все</t>
        </is>
      </c>
      <c r="B14" s="37" t="inlineStr">
        <is>
          <t>Все</t>
        </is>
      </c>
      <c r="C14" s="37" t="inlineStr">
        <is>
          <t>Видеохостинг</t>
        </is>
      </c>
      <c r="D14" s="37" t="inlineStr">
        <is>
          <t>охват</t>
        </is>
      </c>
      <c r="E14" s="37" t="n">
        <v/>
      </c>
      <c r="F14" s="37" t="inlineStr">
        <is>
          <t>да</t>
        </is>
      </c>
      <c r="G14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7" t="n">
        <v/>
      </c>
      <c r="I14" s="37" t="n">
        <v/>
      </c>
      <c r="J14" s="37" t="inlineStr">
        <is>
          <t>https://support.google.com/google-ads/answer/2375464?hl=ru</t>
        </is>
      </c>
      <c r="K14" s="37" t="inlineStr">
        <is>
          <t>отдел performance</t>
        </is>
      </c>
      <c r="L14" s="37" t="inlineStr">
        <is>
          <t>Brand Lift 
5000 долл. США (~400т.р.) в неделю (1 вопрос)
https://support.google.com/google-ads/answer/9049373?hl=ru</t>
        </is>
      </c>
      <c r="M14" s="37" t="inlineStr">
        <is>
          <t>нет</t>
        </is>
      </c>
      <c r="N14" s="37" t="inlineStr">
        <is>
          <t>нет</t>
        </is>
      </c>
      <c r="O14" s="37" t="n">
        <v/>
      </c>
      <c r="P14" s="37" t="n">
        <v>0</v>
      </c>
      <c r="Q14" s="37" t="n">
        <v>2</v>
      </c>
      <c r="R14" s="37">
        <f>S14</f>
        <v/>
      </c>
      <c r="S14" s="37" t="inlineStr">
        <is>
          <t>YouTube+GDN</t>
        </is>
      </c>
      <c r="T14" s="37" t="inlineStr">
        <is>
          <t>ГЕО РФ, см. закладку "STA Таргетинги"</t>
        </is>
      </c>
      <c r="U14" s="37" t="inlineStr">
        <is>
          <t>Видео
TrueView Unskippable, 20 секунд</t>
        </is>
      </c>
      <c r="V14" s="37" t="inlineStr"/>
      <c r="W14" s="37" t="inlineStr">
        <is>
          <t>Динамика</t>
        </is>
      </c>
      <c r="X14" s="37" t="inlineStr">
        <is>
          <t>1000 показов</t>
        </is>
      </c>
      <c r="Y14" s="37">
        <f>COUNT(AV14:DC14)</f>
        <v/>
      </c>
      <c r="Z14" s="37" t="inlineStr">
        <is>
          <t>недель</t>
        </is>
      </c>
      <c r="AA14" s="38">
        <f>AB14/Y14</f>
        <v/>
      </c>
      <c r="AB14" s="38" t="n">
        <v>18809.09786880694</v>
      </c>
      <c r="AC14" s="39" t="n">
        <v>139.75</v>
      </c>
      <c r="AD14" s="37" t="n">
        <v>1</v>
      </c>
      <c r="AE14" s="40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AB14*1000</f>
        <v/>
      </c>
      <c r="AJ14" s="37" t="n">
        <v>2</v>
      </c>
      <c r="AK14" s="38">
        <f>AI14/AJ14</f>
        <v/>
      </c>
      <c r="AL14" s="40" t="inlineStr"/>
      <c r="AM14" s="38">
        <f>AB14</f>
        <v/>
      </c>
      <c r="AN14" s="40" t="inlineStr"/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7" t="inlineStr"/>
      <c r="AU14" s="39">
        <f>AG14/AT14</f>
        <v/>
      </c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37" t="n"/>
      <c r="BK14" s="41" t="n">
        <v>1</v>
      </c>
      <c r="BL14" s="41" t="n">
        <v>1</v>
      </c>
      <c r="BM14" s="41" t="n">
        <v>1</v>
      </c>
      <c r="BN14" s="41" t="n">
        <v>1</v>
      </c>
      <c r="BO14" s="41" t="n">
        <v>1</v>
      </c>
      <c r="BP14" s="41" t="n">
        <v>1</v>
      </c>
      <c r="BQ14" s="37" t="n"/>
      <c r="BR14" s="37" t="n"/>
      <c r="BS14" s="37" t="n"/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</row>
    <row customHeight="1" ht="70" r="15" s="11">
      <c r="A15" s="37" t="inlineStr">
        <is>
          <t>Все</t>
        </is>
      </c>
      <c r="B15" s="37" t="inlineStr">
        <is>
          <t>Все</t>
        </is>
      </c>
      <c r="C15" s="37" t="inlineStr">
        <is>
          <t>Видеохостинг</t>
        </is>
      </c>
      <c r="D15" s="37" t="inlineStr">
        <is>
          <t>охват</t>
        </is>
      </c>
      <c r="E15" s="37" t="n">
        <v/>
      </c>
      <c r="F15" s="37" t="inlineStr">
        <is>
          <t>да</t>
        </is>
      </c>
      <c r="G15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7" t="n">
        <v/>
      </c>
      <c r="I15" s="37" t="inlineStr">
        <is>
          <t>целевое касание будет не долгим и не качественным
Только на YT, без GDN</t>
        </is>
      </c>
      <c r="J15" s="37" t="inlineStr">
        <is>
          <t>https://support.google.com/google-ads/answer/2375464?hl=ru</t>
        </is>
      </c>
      <c r="K15" s="37" t="inlineStr">
        <is>
          <t>отдел performance</t>
        </is>
      </c>
      <c r="L15" s="37" t="inlineStr">
        <is>
          <t>Brand Lift 
5000 долл. США (~400т.р.) в неделю (1 вопрос)
https://support.google.com/google-ads/answer/9049373?hl=ru</t>
        </is>
      </c>
      <c r="M15" s="37" t="inlineStr">
        <is>
          <t>нет</t>
        </is>
      </c>
      <c r="N15" s="37" t="inlineStr">
        <is>
          <t>нет</t>
        </is>
      </c>
      <c r="O15" s="37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7" t="n">
        <v>0</v>
      </c>
      <c r="Q15" s="37" t="n">
        <v>3</v>
      </c>
      <c r="R15" s="37">
        <f>S15</f>
        <v/>
      </c>
      <c r="S15" s="37" t="inlineStr">
        <is>
          <t>YouTube</t>
        </is>
      </c>
      <c r="T15" s="37" t="inlineStr">
        <is>
          <t>ГЕО РФ, см. закладку "STA Таргетинги"</t>
        </is>
      </c>
      <c r="U15" s="37" t="inlineStr">
        <is>
          <t>Видео
TrueView Discovery</t>
        </is>
      </c>
      <c r="V15" s="37" t="inlineStr"/>
      <c r="W15" s="37" t="inlineStr">
        <is>
          <t>Динамика</t>
        </is>
      </c>
      <c r="X15" s="37" t="inlineStr">
        <is>
          <t>просмотры</t>
        </is>
      </c>
      <c r="Y15" s="37">
        <f>COUNT(AV15:DC15)</f>
        <v/>
      </c>
      <c r="Z15" s="37" t="inlineStr">
        <is>
          <t>недель</t>
        </is>
      </c>
      <c r="AA15" s="38">
        <f>AB15/Y15</f>
        <v/>
      </c>
      <c r="AB15" s="38" t="n">
        <v>913195.3313116423</v>
      </c>
      <c r="AC15" s="39" t="n">
        <v>1.3975</v>
      </c>
      <c r="AD15" s="37" t="n">
        <v>1</v>
      </c>
      <c r="AE15" s="40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AB15*1000</f>
        <v/>
      </c>
      <c r="AJ15" s="37" t="n">
        <v>2</v>
      </c>
      <c r="AK15" s="38">
        <f>AI15/AJ15</f>
        <v/>
      </c>
      <c r="AL15" s="40" t="inlineStr"/>
      <c r="AM15" s="38">
        <f>AB15</f>
        <v/>
      </c>
      <c r="AN15" s="40" t="inlineStr"/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7" t="inlineStr"/>
      <c r="AU15" s="39">
        <f>AG15/AT15</f>
        <v/>
      </c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37" t="n"/>
      <c r="BK15" s="41" t="n">
        <v>1</v>
      </c>
      <c r="BL15" s="41" t="n">
        <v>1</v>
      </c>
      <c r="BM15" s="41" t="n">
        <v>1</v>
      </c>
      <c r="BN15" s="41" t="n">
        <v>1</v>
      </c>
      <c r="BO15" s="41" t="n">
        <v>1</v>
      </c>
      <c r="BP15" s="41" t="n">
        <v>1</v>
      </c>
      <c r="BQ15" s="37" t="n"/>
      <c r="BR15" s="37" t="n"/>
      <c r="BS15" s="37" t="n"/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</row>
    <row customHeight="1" ht="70" r="16" s="11">
      <c r="A16" s="37" t="inlineStr">
        <is>
          <t>Все</t>
        </is>
      </c>
      <c r="B16" s="37" t="inlineStr">
        <is>
          <t>Все</t>
        </is>
      </c>
      <c r="C16" s="37" t="inlineStr">
        <is>
          <t>PROGRAMMATIC</t>
        </is>
      </c>
      <c r="D16" s="37" t="inlineStr">
        <is>
          <t>охват</t>
        </is>
      </c>
      <c r="E16" s="37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7" t="inlineStr">
        <is>
          <t>да</t>
        </is>
      </c>
      <c r="G16" s="37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7" t="n">
        <v>0.25</v>
      </c>
      <c r="I16" s="37" t="inlineStr">
        <is>
          <t>политические проблемы в марте 2021 (не берем)</t>
        </is>
      </c>
      <c r="J16" s="37" t="inlineStr">
        <is>
          <t>\\DOCS\Public\_Подрядчики (прайсы, презентации, ТТ)\Segmento</t>
        </is>
      </c>
      <c r="K16" s="37" t="inlineStr">
        <is>
          <t>miroshnik@segmento.ru
babushkina@segmento.ru
eliseeva@segmento.ru
aramisov@segmento.ru</t>
        </is>
      </c>
      <c r="L16" s="37" t="inlineStr">
        <is>
          <t>Brand Lift 
бесплатно, при достижении 700 тыс. уников</t>
        </is>
      </c>
      <c r="M16" s="37" t="inlineStr">
        <is>
          <t>баннеры 250т.р, 
видео 500т.р.мес</t>
        </is>
      </c>
      <c r="N16" s="37" t="inlineStr">
        <is>
          <t>нет</t>
        </is>
      </c>
      <c r="O16" s="37" t="inlineStr">
        <is>
          <t>бесплатное изготовление креатива:
https://prnt.sc/10skash</t>
        </is>
      </c>
      <c r="P16" s="37" t="n">
        <v>2</v>
      </c>
      <c r="Q16" s="37" t="n">
        <v>4</v>
      </c>
      <c r="R16" s="37">
        <f>S16</f>
        <v/>
      </c>
      <c r="S16" s="37" t="inlineStr">
        <is>
          <t>Segmento</t>
        </is>
      </c>
      <c r="T16" s="37" t="inlineStr">
        <is>
          <t>ГЕО ____, таргетинг по аудиторным сегментам, см. закладку "Segmento"</t>
        </is>
      </c>
      <c r="U16" s="37" t="inlineStr">
        <is>
          <t>Ролик 30 сек
Видео: in-stream: preroll, in-stream: mid-roll, in-stream: post-roll
Видео: in-article: preroll, in-article: mid-roll, in-article: post-roll</t>
        </is>
      </c>
      <c r="V16" s="37" t="inlineStr"/>
      <c r="W16" s="37" t="inlineStr">
        <is>
          <t>Динамика</t>
        </is>
      </c>
      <c r="X16" s="37" t="inlineStr">
        <is>
          <t>просмотры</t>
        </is>
      </c>
      <c r="Y16" s="37">
        <f>COUNT(AV16:DC16)</f>
        <v/>
      </c>
      <c r="Z16" s="37" t="inlineStr">
        <is>
          <t>недель</t>
        </is>
      </c>
      <c r="AA16" s="38">
        <f>AB16/Y16</f>
        <v/>
      </c>
      <c r="AB16" s="38" t="n">
        <v>1600000</v>
      </c>
      <c r="AC16" s="39" t="n">
        <v>0.5</v>
      </c>
      <c r="AD16" s="37" t="n">
        <v>1</v>
      </c>
      <c r="AE16" s="40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AB16*1000</f>
        <v/>
      </c>
      <c r="AJ16" s="37" t="n">
        <v>4</v>
      </c>
      <c r="AK16" s="38">
        <f>AI16/AJ16</f>
        <v/>
      </c>
      <c r="AL16" s="40" t="inlineStr"/>
      <c r="AM16" s="38">
        <f>AB16</f>
        <v/>
      </c>
      <c r="AN16" s="40" t="inlineStr"/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7" t="inlineStr"/>
      <c r="AU16" s="39">
        <f>AG16/AT16</f>
        <v/>
      </c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37" t="n"/>
      <c r="BK16" s="41" t="n">
        <v>1</v>
      </c>
      <c r="BL16" s="41" t="n">
        <v>1</v>
      </c>
      <c r="BM16" s="41" t="n">
        <v>1</v>
      </c>
      <c r="BN16" s="41" t="n">
        <v>1</v>
      </c>
      <c r="BO16" s="41" t="n">
        <v>1</v>
      </c>
      <c r="BP16" s="41" t="n">
        <v>1</v>
      </c>
      <c r="BQ16" s="37" t="n"/>
      <c r="BR16" s="37" t="n"/>
      <c r="BS16" s="37" t="n"/>
      <c r="BT16" s="37" t="n"/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</row>
    <row customHeight="1" ht="70" r="17" s="11">
      <c r="A17" s="37" t="inlineStr">
        <is>
          <t>Все</t>
        </is>
      </c>
      <c r="B17" s="37" t="inlineStr">
        <is>
          <t>Все</t>
        </is>
      </c>
      <c r="C17" s="37" t="inlineStr">
        <is>
          <t>PROGRAMMATIC</t>
        </is>
      </c>
      <c r="D17" s="37" t="inlineStr">
        <is>
          <t>охват</t>
        </is>
      </c>
      <c r="E17" s="37" t="inlineStr">
        <is>
          <t xml:space="preserve">https://dsp.soloway.ru/doc/requirements.html </t>
        </is>
      </c>
      <c r="F17" s="37" t="inlineStr">
        <is>
          <t>да</t>
        </is>
      </c>
      <c r="G17" s="37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7" t="inlineStr">
        <is>
          <t>270р.</t>
        </is>
      </c>
      <c r="I17" s="37" t="n">
        <v/>
      </c>
      <c r="J17" s="37" t="inlineStr">
        <is>
          <t>\\DOCS\Public\_Подрядчики (прайсы, презентации, ТТ)\Soloway</t>
        </is>
      </c>
      <c r="K17" s="37" t="inlineStr">
        <is>
          <t>Julia Garafieva &lt;sales@soloway.ru&gt;</t>
        </is>
      </c>
      <c r="L17" s="37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7" t="inlineStr">
        <is>
          <t>100 тысяч рублей до НДС на месяц</t>
        </is>
      </c>
      <c r="N17" s="37" t="inlineStr">
        <is>
          <t>нет</t>
        </is>
      </c>
      <c r="O17" s="37" t="n">
        <v/>
      </c>
      <c r="P17" s="37" t="n">
        <v>0</v>
      </c>
      <c r="Q17" s="37" t="n">
        <v>5</v>
      </c>
      <c r="R17" s="37">
        <f>S17</f>
        <v/>
      </c>
      <c r="S17" s="37" t="inlineStr">
        <is>
          <t>Soloway</t>
        </is>
      </c>
      <c r="T17" s="37" t="inlineStr">
        <is>
          <t>Гео - РФ
Таргетинг по аудиторным сегментам</t>
        </is>
      </c>
      <c r="U17" s="37" t="inlineStr">
        <is>
          <t xml:space="preserve">Видео
Allroll (InStream) + 
Native (InPage) - </t>
        </is>
      </c>
      <c r="V17" s="37" t="inlineStr"/>
      <c r="W17" s="37" t="inlineStr">
        <is>
          <t>Динамика</t>
        </is>
      </c>
      <c r="X17" s="37" t="inlineStr">
        <is>
          <t>1000 показов</t>
        </is>
      </c>
      <c r="Y17" s="37">
        <f>COUNT(AV17:DC17)</f>
        <v/>
      </c>
      <c r="Z17" s="37" t="inlineStr">
        <is>
          <t>недель</t>
        </is>
      </c>
      <c r="AA17" s="38">
        <f>AB17/Y17</f>
        <v/>
      </c>
      <c r="AB17" s="38" t="n">
        <v>1852</v>
      </c>
      <c r="AC17" s="39" t="n">
        <v>324</v>
      </c>
      <c r="AD17" s="37" t="n">
        <v>1</v>
      </c>
      <c r="AE17" s="40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AB17*1000</f>
        <v/>
      </c>
      <c r="AJ17" s="37" t="n">
        <v>2</v>
      </c>
      <c r="AK17" s="38">
        <f>AI17/AJ17</f>
        <v/>
      </c>
      <c r="AL17" s="40" t="inlineStr"/>
      <c r="AM17" s="38">
        <f>AB17</f>
        <v/>
      </c>
      <c r="AN17" s="40" t="inlineStr"/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7" t="inlineStr"/>
      <c r="AU17" s="39">
        <f>AG17/AT17</f>
        <v/>
      </c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37" t="n"/>
      <c r="BK17" s="41" t="n">
        <v>1</v>
      </c>
      <c r="BL17" s="41" t="n">
        <v>1</v>
      </c>
      <c r="BM17" s="41" t="n">
        <v>1</v>
      </c>
      <c r="BN17" s="41" t="n">
        <v>1</v>
      </c>
      <c r="BO17" s="41" t="n">
        <v>1</v>
      </c>
      <c r="BP17" s="41" t="n">
        <v>1</v>
      </c>
      <c r="BQ17" s="37" t="n"/>
      <c r="BR17" s="37" t="n"/>
      <c r="BS17" s="37" t="n"/>
      <c r="BT17" s="37" t="n"/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</row>
    <row customHeight="1" ht="70" r="18" s="11">
      <c r="A18" s="37" t="inlineStr">
        <is>
          <t>Все</t>
        </is>
      </c>
      <c r="B18" s="37" t="inlineStr">
        <is>
          <t>Все</t>
        </is>
      </c>
      <c r="C18" s="37" t="inlineStr">
        <is>
          <t>Портал</t>
        </is>
      </c>
      <c r="D18" s="37" t="inlineStr">
        <is>
          <t>охват</t>
        </is>
      </c>
      <c r="E18" s="37" t="inlineStr">
        <is>
          <t>https://yandex.ru/legal/banner_adv_rules/</t>
        </is>
      </c>
      <c r="F18" s="37" t="inlineStr">
        <is>
          <t>да</t>
        </is>
      </c>
      <c r="G18" s="37" t="inlineStr">
        <is>
          <t>Материалы за 2 недели до старта, т.к. с первого раза не проходят модерацию, жесткие требования</t>
        </is>
      </c>
      <c r="H18" s="37" t="n">
        <v/>
      </c>
      <c r="I18" s="37" t="inlineStr">
        <is>
          <t>входной бюджет 1млн.р.</t>
        </is>
      </c>
      <c r="J18" s="37" t="inlineStr">
        <is>
          <t>https://yandex.ru/adv/products/display/mainpage</t>
        </is>
      </c>
      <c r="K18" s="37" t="inlineStr">
        <is>
          <t>закупка через DX</t>
        </is>
      </c>
      <c r="L18" s="37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8" s="37" t="n">
        <v>1150000</v>
      </c>
      <c r="N18" s="37" t="inlineStr">
        <is>
          <t>нет</t>
        </is>
      </c>
      <c r="O18" s="37" t="inlineStr">
        <is>
          <t>CPT 345р.</t>
        </is>
      </c>
      <c r="P18" s="37" t="n">
        <v>1</v>
      </c>
      <c r="Q18" s="37" t="n">
        <v>6</v>
      </c>
      <c r="R18" s="37">
        <f>S18</f>
        <v/>
      </c>
      <c r="S18" s="37" t="inlineStr">
        <is>
          <t>Yandex.ru</t>
        </is>
      </c>
      <c r="T18" s="37" t="inlineStr">
        <is>
          <t>"Начинающий", Главные страницы, Desktop+Mobile, Динамика, РФ</t>
        </is>
      </c>
      <c r="U18" s="37" t="inlineStr">
        <is>
          <t>728×90/ 320×67</t>
        </is>
      </c>
      <c r="V18" s="37" t="inlineStr"/>
      <c r="W18" s="37" t="inlineStr">
        <is>
          <t>Динамика</t>
        </is>
      </c>
      <c r="X18" s="37" t="inlineStr">
        <is>
          <t>пакет</t>
        </is>
      </c>
      <c r="Y18" s="37">
        <f>COUNT(AV18:DC18)</f>
        <v/>
      </c>
      <c r="Z18" s="37" t="inlineStr">
        <is>
          <t>неделя</t>
        </is>
      </c>
      <c r="AA18" s="38">
        <f>AB18/Y18</f>
        <v/>
      </c>
      <c r="AB18" s="38" t="n">
        <v>1</v>
      </c>
      <c r="AC18" s="39" t="n">
        <v>1150000</v>
      </c>
      <c r="AD18" s="37" t="n">
        <v>1</v>
      </c>
      <c r="AE18" s="40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AB18*1000</f>
        <v/>
      </c>
      <c r="AJ18" s="37" t="n">
        <v>1.5</v>
      </c>
      <c r="AK18" s="38">
        <f>AI18/AJ18</f>
        <v/>
      </c>
      <c r="AL18" s="40" t="inlineStr"/>
      <c r="AM18" s="38">
        <f>AB18</f>
        <v/>
      </c>
      <c r="AN18" s="40" t="inlineStr"/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7" t="inlineStr"/>
      <c r="AU18" s="39">
        <f>AG18/AT18</f>
        <v/>
      </c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37" t="n"/>
      <c r="BK18" s="41" t="n">
        <v>1</v>
      </c>
      <c r="BL18" s="41" t="n">
        <v>1</v>
      </c>
      <c r="BM18" s="41" t="n">
        <v>1</v>
      </c>
      <c r="BN18" s="41" t="n">
        <v>1</v>
      </c>
      <c r="BO18" s="41" t="n">
        <v>1</v>
      </c>
      <c r="BP18" s="41" t="n">
        <v>1</v>
      </c>
      <c r="BQ18" s="37" t="n"/>
      <c r="BR18" s="37" t="n"/>
      <c r="BS18" s="37" t="n"/>
      <c r="BT18" s="37" t="n"/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</row>
    <row customHeight="1" ht="70" r="19" s="11">
      <c r="A19" s="37" t="inlineStr">
        <is>
          <t>Все</t>
        </is>
      </c>
      <c r="B19" s="37" t="inlineStr">
        <is>
          <t>Все</t>
        </is>
      </c>
      <c r="C19" s="37" t="inlineStr">
        <is>
          <t>Сеть</t>
        </is>
      </c>
      <c r="D19" s="37" t="inlineStr">
        <is>
          <t>охват</t>
        </is>
      </c>
      <c r="E19" s="37" t="n">
        <v/>
      </c>
      <c r="F19" s="37" t="inlineStr">
        <is>
          <t>да</t>
        </is>
      </c>
      <c r="G19" s="37" t="n">
        <v/>
      </c>
      <c r="H19" s="37" t="n">
        <v/>
      </c>
      <c r="I19" s="37" t="inlineStr">
        <is>
          <t>высокий CPM/CPT</t>
        </is>
      </c>
      <c r="J19" s="37" t="inlineStr">
        <is>
          <t>\\DOCS\Public\_Подрядчики (прайсы, презентации, ТТ)\GPMD</t>
        </is>
      </c>
      <c r="K19" s="37" t="inlineStr">
        <is>
          <t xml:space="preserve">Гроссу Дмитрий &lt;DGrossu@gpm-digital.com&gt;
Белоусова Дарья &lt;DBelousova@gpm-digital.com&gt;
</t>
        </is>
      </c>
      <c r="L19" s="37" t="n">
        <v/>
      </c>
      <c r="M19" s="37" t="inlineStr">
        <is>
          <t>In-roll 2 000 000 показов до 2 недель</t>
        </is>
      </c>
      <c r="N19" s="37" t="inlineStr">
        <is>
          <t>нет</t>
        </is>
      </c>
      <c r="O19" s="37" t="n">
        <v/>
      </c>
      <c r="P19" s="37" t="n">
        <v>1</v>
      </c>
      <c r="Q19" s="37" t="n">
        <v>7</v>
      </c>
      <c r="R19" s="37">
        <f>S19</f>
        <v/>
      </c>
      <c r="S19" s="37" t="inlineStr">
        <is>
          <t>GPMD</t>
        </is>
      </c>
      <c r="T19" s="37" t="inlineStr">
        <is>
          <t>Видеоплеер на страницах сайтов сетевое размещение  (Desktop+Mobile)</t>
        </is>
      </c>
      <c r="U19" s="37" t="inlineStr">
        <is>
          <t>Видео
In-ролл (до 20 секунд)</t>
        </is>
      </c>
      <c r="V19" s="37" t="inlineStr"/>
      <c r="W19" s="37" t="inlineStr">
        <is>
          <t>Динамика</t>
        </is>
      </c>
      <c r="X19" s="37" t="inlineStr">
        <is>
          <t>1000 показов</t>
        </is>
      </c>
      <c r="Y19" s="37">
        <f>COUNT(AV19:DC19)</f>
        <v/>
      </c>
      <c r="Z19" s="37" t="inlineStr">
        <is>
          <t>недель</t>
        </is>
      </c>
      <c r="AA19" s="38">
        <f>AB19/Y19</f>
        <v/>
      </c>
      <c r="AB19" s="38" t="n">
        <v>500</v>
      </c>
      <c r="AC19" s="39" t="n">
        <v>750</v>
      </c>
      <c r="AD19" s="37" t="n">
        <v>1.15</v>
      </c>
      <c r="AE19" s="40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AB19*1000</f>
        <v/>
      </c>
      <c r="AJ19" s="37" t="n">
        <v>4</v>
      </c>
      <c r="AK19" s="38">
        <f>AI19/AJ19</f>
        <v/>
      </c>
      <c r="AL19" s="40" t="inlineStr"/>
      <c r="AM19" s="38">
        <f>AB19</f>
        <v/>
      </c>
      <c r="AN19" s="40" t="n">
        <v>0.0036</v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7" t="inlineStr"/>
      <c r="AU19" s="39">
        <f>AG19/AT19</f>
        <v/>
      </c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37" t="n"/>
      <c r="BK19" s="41" t="n">
        <v>1</v>
      </c>
      <c r="BL19" s="41" t="n">
        <v>1</v>
      </c>
      <c r="BM19" s="41" t="n">
        <v>1</v>
      </c>
      <c r="BN19" s="41" t="n">
        <v>1</v>
      </c>
      <c r="BO19" s="41" t="n">
        <v>1</v>
      </c>
      <c r="BP19" s="41" t="n">
        <v>1</v>
      </c>
      <c r="BQ19" s="37" t="n"/>
      <c r="BR19" s="37" t="n"/>
      <c r="BS19" s="37" t="n"/>
      <c r="BT19" s="37" t="n"/>
      <c r="BU19" s="37" t="n"/>
      <c r="BV19" s="37" t="n"/>
      <c r="BW19" s="37" t="n"/>
      <c r="BX19" s="37" t="n"/>
      <c r="BY19" s="37" t="n"/>
      <c r="BZ19" s="37" t="n"/>
      <c r="CA19" s="37" t="n"/>
      <c r="CB19" s="37" t="n"/>
      <c r="CC19" s="37" t="n"/>
      <c r="CD19" s="37" t="n"/>
      <c r="CE19" s="37" t="n"/>
      <c r="CF19" s="37" t="n"/>
      <c r="CG19" s="37" t="n"/>
      <c r="CH19" s="37" t="n"/>
      <c r="CI19" s="37" t="n"/>
      <c r="CJ19" s="37" t="n"/>
      <c r="CK19" s="37" t="n"/>
      <c r="CL19" s="37" t="n"/>
      <c r="CM19" s="37" t="n"/>
      <c r="CN19" s="37" t="n"/>
      <c r="CO19" s="37" t="n"/>
      <c r="CP19" s="37" t="n"/>
      <c r="CQ19" s="37" t="n"/>
      <c r="CR19" s="37" t="n"/>
      <c r="CS19" s="37" t="n"/>
      <c r="CT19" s="37" t="n"/>
      <c r="CU19" s="37" t="n"/>
      <c r="CV19" s="37" t="n"/>
      <c r="CW19" s="37" t="n"/>
      <c r="CX19" s="37" t="n"/>
      <c r="CY19" s="37" t="n"/>
      <c r="CZ19" s="37" t="n"/>
      <c r="DA19" s="37" t="n"/>
      <c r="DB19" s="37" t="n"/>
      <c r="DC19" s="37" t="n"/>
      <c r="DD19" s="37" t="n"/>
      <c r="DE19" s="37" t="n"/>
      <c r="DF19" s="37" t="n"/>
      <c r="DG19" s="37" t="n"/>
      <c r="DH19" s="37" t="n"/>
      <c r="DI19" s="37" t="n"/>
      <c r="DJ19" s="37" t="n"/>
      <c r="DK19" s="37" t="n"/>
      <c r="DL19" s="37" t="n"/>
      <c r="DM19" s="37" t="n"/>
      <c r="DN19" s="37" t="n"/>
      <c r="DO19" s="37" t="n"/>
    </row>
    <row customHeight="1" ht="70" r="20" s="11">
      <c r="A20" s="37" t="inlineStr">
        <is>
          <t>Все</t>
        </is>
      </c>
      <c r="B20" s="37" t="inlineStr">
        <is>
          <t>Все</t>
        </is>
      </c>
      <c r="C20" s="37" t="inlineStr">
        <is>
          <t>Сеть</t>
        </is>
      </c>
      <c r="D20" s="37" t="inlineStr">
        <is>
          <t>охват</t>
        </is>
      </c>
      <c r="E20" s="37" t="n">
        <v/>
      </c>
      <c r="F20" s="37" t="inlineStr">
        <is>
          <t>да</t>
        </is>
      </c>
      <c r="G20" s="37" t="n">
        <v/>
      </c>
      <c r="H20" s="37" t="n">
        <v/>
      </c>
      <c r="I20" s="37" t="inlineStr">
        <is>
          <t>высокий CPM/CPT</t>
        </is>
      </c>
      <c r="J20" s="37" t="inlineStr">
        <is>
          <t>\\DOCS\Public\_Подрядчики (прайсы, презентации, ТТ)\GPMD</t>
        </is>
      </c>
      <c r="K20" s="37" t="inlineStr">
        <is>
          <t xml:space="preserve">Гроссу Дмитрий &lt;DGrossu@gpm-digital.com&gt;
Белоусова Дарья &lt;DBelousova@gpm-digital.com&gt;
</t>
        </is>
      </c>
      <c r="L20" s="37" t="n">
        <v/>
      </c>
      <c r="M20" s="37" t="inlineStr">
        <is>
          <t>In-roll 2 000 000 показов до 2 недель</t>
        </is>
      </c>
      <c r="N20" s="37" t="inlineStr">
        <is>
          <t>нет</t>
        </is>
      </c>
      <c r="O20" s="37" t="n">
        <v/>
      </c>
      <c r="P20" s="37" t="n">
        <v>1</v>
      </c>
      <c r="Q20" s="37" t="n">
        <v>8</v>
      </c>
      <c r="R20" s="37">
        <f>S20</f>
        <v/>
      </c>
      <c r="S20" s="37" t="inlineStr">
        <is>
          <t>GPMD</t>
        </is>
      </c>
      <c r="T20" s="37" t="inlineStr">
        <is>
          <t>Видеоплеер на страницах сайтов сетевое размещение  (Desktop+Mobile)</t>
        </is>
      </c>
      <c r="U20" s="37" t="inlineStr">
        <is>
          <t>Видео
In-ролл (до 20 секунд)</t>
        </is>
      </c>
      <c r="V20" s="37" t="inlineStr"/>
      <c r="W20" s="37" t="inlineStr">
        <is>
          <t>Динамика</t>
        </is>
      </c>
      <c r="X20" s="37" t="inlineStr">
        <is>
          <t>1000 показов</t>
        </is>
      </c>
      <c r="Y20" s="37">
        <f>COUNT(AV20:DC20)</f>
        <v/>
      </c>
      <c r="Z20" s="37" t="inlineStr">
        <is>
          <t>недель</t>
        </is>
      </c>
      <c r="AA20" s="38">
        <f>AB20/Y20</f>
        <v/>
      </c>
      <c r="AB20" s="38" t="n">
        <v>500</v>
      </c>
      <c r="AC20" s="39" t="n">
        <v>750</v>
      </c>
      <c r="AD20" s="37" t="n">
        <v>1.05</v>
      </c>
      <c r="AE20" s="40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AB20*1000</f>
        <v/>
      </c>
      <c r="AJ20" s="37" t="n">
        <v>4</v>
      </c>
      <c r="AK20" s="38">
        <f>AI20/AJ20</f>
        <v/>
      </c>
      <c r="AL20" s="40" t="inlineStr"/>
      <c r="AM20" s="38">
        <f>AB20</f>
        <v/>
      </c>
      <c r="AN20" s="40" t="n">
        <v>0.0036</v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7" t="inlineStr"/>
      <c r="AU20" s="39">
        <f>AG20/AT20</f>
        <v/>
      </c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37" t="n"/>
      <c r="BK20" s="41" t="n">
        <v>1</v>
      </c>
      <c r="BL20" s="41" t="n">
        <v>1</v>
      </c>
      <c r="BM20" s="41" t="n">
        <v>1</v>
      </c>
      <c r="BN20" s="41" t="n">
        <v>1</v>
      </c>
      <c r="BO20" s="41" t="n">
        <v>1</v>
      </c>
      <c r="BP20" s="41" t="n">
        <v>1</v>
      </c>
      <c r="BQ20" s="37" t="n"/>
      <c r="BR20" s="37" t="n"/>
      <c r="BS20" s="37" t="n"/>
      <c r="BT20" s="37" t="n"/>
      <c r="BU20" s="37" t="n"/>
      <c r="BV20" s="37" t="n"/>
      <c r="BW20" s="37" t="n"/>
      <c r="BX20" s="37" t="n"/>
      <c r="BY20" s="37" t="n"/>
      <c r="BZ20" s="37" t="n"/>
      <c r="CA20" s="37" t="n"/>
      <c r="CB20" s="37" t="n"/>
      <c r="CC20" s="37" t="n"/>
      <c r="CD20" s="37" t="n"/>
      <c r="CE20" s="37" t="n"/>
      <c r="CF20" s="37" t="n"/>
      <c r="CG20" s="37" t="n"/>
      <c r="CH20" s="37" t="n"/>
      <c r="CI20" s="37" t="n"/>
      <c r="CJ20" s="37" t="n"/>
      <c r="CK20" s="37" t="n"/>
      <c r="CL20" s="37" t="n"/>
      <c r="CM20" s="37" t="n"/>
      <c r="CN20" s="37" t="n"/>
      <c r="CO20" s="37" t="n"/>
      <c r="CP20" s="37" t="n"/>
      <c r="CQ20" s="37" t="n"/>
      <c r="CR20" s="37" t="n"/>
      <c r="CS20" s="37" t="n"/>
      <c r="CT20" s="37" t="n"/>
      <c r="CU20" s="37" t="n"/>
      <c r="CV20" s="37" t="n"/>
      <c r="CW20" s="37" t="n"/>
      <c r="CX20" s="37" t="n"/>
      <c r="CY20" s="37" t="n"/>
      <c r="CZ20" s="37" t="n"/>
      <c r="DA20" s="37" t="n"/>
      <c r="DB20" s="37" t="n"/>
      <c r="DC20" s="37" t="n"/>
      <c r="DD20" s="37" t="n"/>
      <c r="DE20" s="37" t="n"/>
      <c r="DF20" s="37" t="n"/>
      <c r="DG20" s="37" t="n"/>
      <c r="DH20" s="37" t="n"/>
      <c r="DI20" s="37" t="n"/>
      <c r="DJ20" s="37" t="n"/>
      <c r="DK20" s="37" t="n"/>
      <c r="DL20" s="37" t="n"/>
      <c r="DM20" s="37" t="n"/>
      <c r="DN20" s="37" t="n"/>
      <c r="DO20" s="37" t="n"/>
    </row>
    <row customHeight="1" ht="70" r="21" s="11">
      <c r="A21" s="37" t="inlineStr">
        <is>
          <t>Все</t>
        </is>
      </c>
      <c r="B21" s="37" t="inlineStr">
        <is>
          <t>Все</t>
        </is>
      </c>
      <c r="C21" s="37" t="inlineStr">
        <is>
          <t>SMART TV</t>
        </is>
      </c>
      <c r="D21" s="37" t="inlineStr">
        <is>
          <t>охват</t>
        </is>
      </c>
      <c r="E21" s="37" t="n">
        <v/>
      </c>
      <c r="F21" s="37" t="inlineStr">
        <is>
          <t>нет</t>
        </is>
      </c>
      <c r="G21" s="37" t="n">
        <v/>
      </c>
      <c r="H21" s="37" t="n">
        <v/>
      </c>
      <c r="I21" s="37" t="inlineStr">
        <is>
          <t>нет перехода на сайт
нет dcm
нет BL</t>
        </is>
      </c>
      <c r="J21" s="37" t="inlineStr">
        <is>
          <t>\\DOCS\Public\_Подрядчики (прайсы, презентации, ТТ)\GPMD</t>
        </is>
      </c>
      <c r="K21" s="37" t="inlineStr">
        <is>
          <t xml:space="preserve">Гроссу Дмитрий &lt;DGrossu@gpm-digital.com&gt;
Белоусова Дарья &lt;DBelousova@gpm-digital.com&gt;
</t>
        </is>
      </c>
      <c r="L21" s="37" t="n">
        <v/>
      </c>
      <c r="M21" s="37" t="inlineStr">
        <is>
          <t>500 000 показов</t>
        </is>
      </c>
      <c r="N21" s="37" t="n">
        <v/>
      </c>
      <c r="O21" s="37" t="inlineStr">
        <is>
          <t>аналог ТВ</t>
        </is>
      </c>
      <c r="P21" s="37" t="n">
        <v>1</v>
      </c>
      <c r="Q21" s="37" t="n">
        <v>9</v>
      </c>
      <c r="R21" s="37">
        <f>S21</f>
        <v/>
      </c>
      <c r="S21" s="37" t="inlineStr">
        <is>
          <t>Smart TV
GPMD</t>
        </is>
      </c>
      <c r="T21" s="37" t="inlineStr">
        <is>
          <t xml:space="preserve">Видеоплеер в IPTV приставках и приложениях SmartTV </t>
        </is>
      </c>
      <c r="U21" s="37" t="inlineStr">
        <is>
          <t>Видео
Пре-ролл (до 20 секунд)</t>
        </is>
      </c>
      <c r="V21" s="37" t="inlineStr"/>
      <c r="W21" s="37" t="inlineStr">
        <is>
          <t>Динамика</t>
        </is>
      </c>
      <c r="X21" s="37" t="inlineStr">
        <is>
          <t>1000 показов</t>
        </is>
      </c>
      <c r="Y21" s="37">
        <f>COUNT(AV21:DC21)</f>
        <v/>
      </c>
      <c r="Z21" s="37" t="inlineStr">
        <is>
          <t>недель</t>
        </is>
      </c>
      <c r="AA21" s="38">
        <f>AB21/Y21</f>
        <v/>
      </c>
      <c r="AB21" s="38" t="n">
        <v>440</v>
      </c>
      <c r="AC21" s="39" t="n">
        <v>750</v>
      </c>
      <c r="AD21" s="37" t="n">
        <v>1.15</v>
      </c>
      <c r="AE21" s="40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AB21*1000</f>
        <v/>
      </c>
      <c r="AJ21" s="37" t="n">
        <v>4</v>
      </c>
      <c r="AK21" s="38">
        <f>AI21/AJ21</f>
        <v/>
      </c>
      <c r="AL21" s="40" t="inlineStr"/>
      <c r="AM21" s="38">
        <f>AB21</f>
        <v/>
      </c>
      <c r="AN21" s="40" t="n">
        <v/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7" t="inlineStr"/>
      <c r="AU21" s="39">
        <f>AG21/AT21</f>
        <v/>
      </c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37" t="n"/>
      <c r="BK21" s="41" t="n">
        <v>1</v>
      </c>
      <c r="BL21" s="41" t="n">
        <v>1</v>
      </c>
      <c r="BM21" s="41" t="n">
        <v>1</v>
      </c>
      <c r="BN21" s="41" t="n">
        <v>1</v>
      </c>
      <c r="BO21" s="41" t="n">
        <v>1</v>
      </c>
      <c r="BP21" s="41" t="n">
        <v>1</v>
      </c>
      <c r="BQ21" s="37" t="n"/>
      <c r="BR21" s="37" t="n"/>
      <c r="BS21" s="37" t="n"/>
      <c r="BT21" s="37" t="n"/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</row>
    <row customHeight="1" ht="70" r="22" s="11">
      <c r="A22" s="37" t="inlineStr">
        <is>
          <t>Все</t>
        </is>
      </c>
      <c r="B22" s="37" t="inlineStr">
        <is>
          <t>Все</t>
        </is>
      </c>
      <c r="C22" s="37" t="inlineStr">
        <is>
          <t>SMART TV</t>
        </is>
      </c>
      <c r="D22" s="37" t="inlineStr">
        <is>
          <t>охват</t>
        </is>
      </c>
      <c r="E22" s="37" t="n">
        <v/>
      </c>
      <c r="F22" s="37" t="inlineStr">
        <is>
          <t>нет</t>
        </is>
      </c>
      <c r="G22" s="37" t="n">
        <v/>
      </c>
      <c r="H22" s="37" t="n">
        <v/>
      </c>
      <c r="I22" s="37" t="inlineStr">
        <is>
          <t>нет перехода на сайт
нет dcm
нет BL</t>
        </is>
      </c>
      <c r="J22" s="37" t="inlineStr">
        <is>
          <t>\\DOCS\Public\_Подрядчики (прайсы, презентации, ТТ)\GPMD</t>
        </is>
      </c>
      <c r="K22" s="37" t="inlineStr">
        <is>
          <t xml:space="preserve">Гроссу Дмитрий &lt;DGrossu@gpm-digital.com&gt;
Белоусова Дарья &lt;DBelousova@gpm-digital.com&gt;
</t>
        </is>
      </c>
      <c r="L22" s="37" t="n">
        <v/>
      </c>
      <c r="M22" s="37" t="inlineStr">
        <is>
          <t>500 000 показов</t>
        </is>
      </c>
      <c r="N22" s="37" t="n">
        <v/>
      </c>
      <c r="O22" s="37" t="inlineStr">
        <is>
          <t>аналог ТВ</t>
        </is>
      </c>
      <c r="P22" s="37" t="n">
        <v>1</v>
      </c>
      <c r="Q22" s="37" t="n">
        <v>10</v>
      </c>
      <c r="R22" s="37">
        <f>S22</f>
        <v/>
      </c>
      <c r="S22" s="37" t="inlineStr">
        <is>
          <t>Smart TV
GPMD</t>
        </is>
      </c>
      <c r="T22" s="37" t="inlineStr">
        <is>
          <t xml:space="preserve">Видеоплеер в IPTV приставках и приложениях SmartTV </t>
        </is>
      </c>
      <c r="U22" s="37" t="inlineStr">
        <is>
          <t>Видео
Пре-ролл (до 20 секунд)</t>
        </is>
      </c>
      <c r="V22" s="37" t="inlineStr"/>
      <c r="W22" s="37" t="inlineStr">
        <is>
          <t>Динамика</t>
        </is>
      </c>
      <c r="X22" s="37" t="inlineStr">
        <is>
          <t>1000 показов</t>
        </is>
      </c>
      <c r="Y22" s="37">
        <f>COUNT(AV22:DC22)</f>
        <v/>
      </c>
      <c r="Z22" s="37" t="inlineStr">
        <is>
          <t>недель</t>
        </is>
      </c>
      <c r="AA22" s="38">
        <f>AB22/Y22</f>
        <v/>
      </c>
      <c r="AB22" s="38" t="n">
        <v>440</v>
      </c>
      <c r="AC22" s="39" t="n">
        <v>750</v>
      </c>
      <c r="AD22" s="37" t="n">
        <v>1.05</v>
      </c>
      <c r="AE22" s="40" t="n">
        <v>0.3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AB22*1000</f>
        <v/>
      </c>
      <c r="AJ22" s="37" t="n">
        <v>4</v>
      </c>
      <c r="AK22" s="38">
        <f>AI22/AJ22</f>
        <v/>
      </c>
      <c r="AL22" s="40" t="inlineStr"/>
      <c r="AM22" s="38">
        <f>AB22</f>
        <v/>
      </c>
      <c r="AN22" s="40" t="n">
        <v/>
      </c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7" t="inlineStr"/>
      <c r="AU22" s="39">
        <f>AG22/AT22</f>
        <v/>
      </c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37" t="n"/>
      <c r="BK22" s="41" t="n">
        <v>1</v>
      </c>
      <c r="BL22" s="41" t="n">
        <v>1</v>
      </c>
      <c r="BM22" s="41" t="n">
        <v>1</v>
      </c>
      <c r="BN22" s="41" t="n">
        <v>1</v>
      </c>
      <c r="BO22" s="41" t="n">
        <v>1</v>
      </c>
      <c r="BP22" s="41" t="n">
        <v>1</v>
      </c>
      <c r="BQ22" s="37" t="n"/>
      <c r="BR22" s="37" t="n"/>
      <c r="BS22" s="37" t="n"/>
      <c r="BT22" s="37" t="n"/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</row>
    <row customHeight="1" ht="70" r="23" s="11">
      <c r="A23" s="37" t="inlineStr">
        <is>
          <t>Все</t>
        </is>
      </c>
      <c r="B23" s="37" t="inlineStr">
        <is>
          <t>Все</t>
        </is>
      </c>
      <c r="C23" s="37" t="inlineStr">
        <is>
          <t>SMART TV</t>
        </is>
      </c>
      <c r="D23" s="37" t="inlineStr">
        <is>
          <t>охват</t>
        </is>
      </c>
      <c r="E23" s="37" t="n">
        <v/>
      </c>
      <c r="F23" s="37" t="inlineStr">
        <is>
          <t>нет</t>
        </is>
      </c>
      <c r="G23" s="37" t="n">
        <v/>
      </c>
      <c r="H23" s="37" t="n">
        <v/>
      </c>
      <c r="I23" s="37" t="inlineStr">
        <is>
          <t>нет перехода на сайт
нет dcm
нет BL</t>
        </is>
      </c>
      <c r="J23" s="37" t="inlineStr">
        <is>
          <t>\\DOCS\Public\_Подрядчики (прайсы, презентации, ТТ)\ИМХО</t>
        </is>
      </c>
      <c r="K23" s="37" t="inlineStr">
        <is>
          <t>Kurganova Ludmila N. &lt;LNKurganova@imho.ru&gt;</t>
        </is>
      </c>
      <c r="L23" s="37" t="n">
        <v/>
      </c>
      <c r="M23" s="37" t="n">
        <v/>
      </c>
      <c r="N23" s="37" t="n">
        <v/>
      </c>
      <c r="O23" s="37" t="inlineStr">
        <is>
          <t>аналог ТВ</t>
        </is>
      </c>
      <c r="P23" s="37" t="n">
        <v>2</v>
      </c>
      <c r="Q23" s="37" t="n">
        <v>11</v>
      </c>
      <c r="R23" s="37">
        <f>S23</f>
        <v/>
      </c>
      <c r="S23" s="37" t="inlineStr">
        <is>
          <t>Smart TV
ИМХО</t>
        </is>
      </c>
      <c r="T23" s="37" t="inlineStr">
        <is>
          <t>SMART TV, Динамика, Недельный охват "All", Multi-roll, ролик до 20 сек., F=3/сутки</t>
        </is>
      </c>
      <c r="U23" s="37" t="inlineStr">
        <is>
          <t>Видео, 20 сек</t>
        </is>
      </c>
      <c r="V23" s="37" t="inlineStr"/>
      <c r="W23" s="37" t="inlineStr">
        <is>
          <t>Динамика</t>
        </is>
      </c>
      <c r="X23" s="37" t="inlineStr">
        <is>
          <t>пакет</t>
        </is>
      </c>
      <c r="Y23" s="37">
        <f>COUNT(AV23:DC23)</f>
        <v/>
      </c>
      <c r="Z23" s="37" t="inlineStr">
        <is>
          <t>неделя</t>
        </is>
      </c>
      <c r="AA23" s="38">
        <f>AB23/Y23</f>
        <v/>
      </c>
      <c r="AB23" s="38" t="n">
        <v>1</v>
      </c>
      <c r="AC23" s="39" t="n">
        <v>845000</v>
      </c>
      <c r="AD23" s="37" t="n">
        <v>1</v>
      </c>
      <c r="AE23" s="40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AB23*1000</f>
        <v/>
      </c>
      <c r="AJ23" s="37" t="n">
        <v>4</v>
      </c>
      <c r="AK23" s="38">
        <f>AI23/AJ23</f>
        <v/>
      </c>
      <c r="AL23" s="40" t="inlineStr"/>
      <c r="AM23" s="38">
        <f>AB23</f>
        <v/>
      </c>
      <c r="AN23" s="40" t="inlineStr"/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7" t="inlineStr"/>
      <c r="AU23" s="39">
        <f>AG23/AT23</f>
        <v/>
      </c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37" t="n"/>
      <c r="BK23" s="41" t="n">
        <v>1</v>
      </c>
      <c r="BL23" s="41" t="n">
        <v>1</v>
      </c>
      <c r="BM23" s="41" t="n">
        <v>1</v>
      </c>
      <c r="BN23" s="41" t="n">
        <v>1</v>
      </c>
      <c r="BO23" s="41" t="n">
        <v>1</v>
      </c>
      <c r="BP23" s="41" t="n">
        <v>1</v>
      </c>
      <c r="BQ23" s="37" t="n"/>
      <c r="BR23" s="37" t="n"/>
      <c r="BS23" s="37" t="n"/>
      <c r="BT23" s="37" t="n"/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</row>
    <row customHeight="1" ht="70" r="24" s="11">
      <c r="A24" s="37" t="inlineStr">
        <is>
          <t>Все</t>
        </is>
      </c>
      <c r="B24" s="37" t="inlineStr">
        <is>
          <t>Все</t>
        </is>
      </c>
      <c r="C24" s="37" t="inlineStr">
        <is>
          <t>Блоггерская платформа</t>
        </is>
      </c>
      <c r="D24" s="37" t="inlineStr">
        <is>
          <t>охват</t>
        </is>
      </c>
      <c r="E24" s="37" t="n">
        <v/>
      </c>
      <c r="F24" s="37" t="n">
        <v/>
      </c>
      <c r="G24" s="37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4" s="37" t="n">
        <v/>
      </c>
      <c r="I24" s="37" t="n">
        <v/>
      </c>
      <c r="J24" s="37" t="inlineStr">
        <is>
          <t>\\DOCS\Public\_Подрядчики (прайсы, презентации, ТТ)\Яндекс.Дзен</t>
        </is>
      </c>
      <c r="K24" s="37" t="inlineStr">
        <is>
          <t>Egor &lt;e.kham@yandex-team.ru&gt;</t>
        </is>
      </c>
      <c r="L24" s="37" t="n">
        <v/>
      </c>
      <c r="M24" s="37" t="inlineStr">
        <is>
          <t>75т.р</t>
        </is>
      </c>
      <c r="N24" s="37" t="inlineStr">
        <is>
          <t>ДА!</t>
        </is>
      </c>
      <c r="O24" s="37" t="n">
        <v/>
      </c>
      <c r="P24" s="37" t="n">
        <v>0</v>
      </c>
      <c r="Q24" s="37" t="n">
        <v>12</v>
      </c>
      <c r="R24" s="37">
        <f>S24</f>
        <v/>
      </c>
      <c r="S24" s="37" t="inlineStr">
        <is>
          <t>Яндекс Дзен</t>
        </is>
      </c>
      <c r="T24" s="37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4" s="37" t="inlineStr">
        <is>
          <t>Видео</t>
        </is>
      </c>
      <c r="V24" s="37" t="inlineStr"/>
      <c r="W24" s="37" t="inlineStr">
        <is>
          <t>Динамика</t>
        </is>
      </c>
      <c r="X24" s="37" t="inlineStr">
        <is>
          <t>просмотры</t>
        </is>
      </c>
      <c r="Y24" s="37">
        <f>COUNT(AV24:DC24)</f>
        <v/>
      </c>
      <c r="Z24" s="37" t="inlineStr">
        <is>
          <t>недели</t>
        </is>
      </c>
      <c r="AA24" s="38">
        <f>AB24/Y24</f>
        <v/>
      </c>
      <c r="AB24" s="38" t="n">
        <v>100000</v>
      </c>
      <c r="AC24" s="39" t="n">
        <v>1</v>
      </c>
      <c r="AD24" s="37" t="n">
        <v>1</v>
      </c>
      <c r="AE24" s="40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AB24*1000</f>
        <v/>
      </c>
      <c r="AJ24" s="37" t="n">
        <v/>
      </c>
      <c r="AK24" s="38">
        <f>AI24/AJ24</f>
        <v/>
      </c>
      <c r="AL24" s="40" t="inlineStr"/>
      <c r="AM24" s="38">
        <f>AB24</f>
        <v/>
      </c>
      <c r="AN24" s="40" t="inlineStr"/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7" t="inlineStr"/>
      <c r="AU24" s="39">
        <f>AG24/AT24</f>
        <v/>
      </c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37" t="n"/>
      <c r="BK24" s="41" t="n">
        <v>1</v>
      </c>
      <c r="BL24" s="41" t="n">
        <v>1</v>
      </c>
      <c r="BM24" s="41" t="n">
        <v>1</v>
      </c>
      <c r="BN24" s="41" t="n">
        <v>1</v>
      </c>
      <c r="BO24" s="41" t="n">
        <v>1</v>
      </c>
      <c r="BP24" s="41" t="n">
        <v>1</v>
      </c>
      <c r="BQ24" s="37" t="n"/>
      <c r="BR24" s="37" t="n"/>
      <c r="BS24" s="37" t="n"/>
      <c r="BT24" s="37" t="n"/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</row>
    <row customHeight="1" ht="70" r="25" s="11">
      <c r="A25" s="37" t="inlineStr">
        <is>
          <t>Все</t>
        </is>
      </c>
      <c r="B25" s="37" t="inlineStr">
        <is>
          <t>Все</t>
        </is>
      </c>
      <c r="C25" s="37" t="inlineStr">
        <is>
          <t>Блоггерская платформа</t>
        </is>
      </c>
      <c r="D25" s="37" t="inlineStr">
        <is>
          <t>охват</t>
        </is>
      </c>
      <c r="E25" s="37" t="n">
        <v/>
      </c>
      <c r="F25" s="37" t="n">
        <v/>
      </c>
      <c r="G25" s="37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5" s="37" t="n">
        <v/>
      </c>
      <c r="I25" s="37" t="n">
        <v/>
      </c>
      <c r="J25" s="37" t="inlineStr">
        <is>
          <t>\\DOCS\Public\_Подрядчики (прайсы, презентации, ТТ)\Яндекс.Дзен</t>
        </is>
      </c>
      <c r="K25" s="37" t="inlineStr">
        <is>
          <t>Egor &lt;e.kham@yandex-team.ru&gt;</t>
        </is>
      </c>
      <c r="L25" s="37" t="n">
        <v/>
      </c>
      <c r="M25" s="37" t="inlineStr">
        <is>
          <t>75т.р</t>
        </is>
      </c>
      <c r="N25" s="37" t="inlineStr">
        <is>
          <t>ДА!</t>
        </is>
      </c>
      <c r="O25" s="37" t="inlineStr">
        <is>
          <t>при закупке на 200т.р. 3 статьи бонусом</t>
        </is>
      </c>
      <c r="P25" s="37" t="n">
        <v>0</v>
      </c>
      <c r="Q25" s="37" t="n">
        <v>13</v>
      </c>
      <c r="R25" s="37">
        <f>S25</f>
        <v/>
      </c>
      <c r="S25" s="37" t="inlineStr">
        <is>
          <t>Яндекс Дзен</t>
        </is>
      </c>
      <c r="T25" s="37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25" s="37" t="inlineStr">
        <is>
          <t>Статья</t>
        </is>
      </c>
      <c r="V25" s="37" t="inlineStr"/>
      <c r="W25" s="37" t="inlineStr">
        <is>
          <t>Динамика</t>
        </is>
      </c>
      <c r="X25" s="37" t="inlineStr">
        <is>
          <t>единица</t>
        </is>
      </c>
      <c r="Y25" s="37">
        <f>COUNT(AV25:DC25)</f>
        <v/>
      </c>
      <c r="Z25" s="37" t="inlineStr">
        <is>
          <t>недель</t>
        </is>
      </c>
      <c r="AA25" s="38">
        <f>AB25/Y25</f>
        <v/>
      </c>
      <c r="AB25" s="38" t="n">
        <v>31250</v>
      </c>
      <c r="AC25" s="39" t="n">
        <v>8</v>
      </c>
      <c r="AD25" s="37" t="n">
        <v>1</v>
      </c>
      <c r="AE25" s="40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AB25*1000</f>
        <v/>
      </c>
      <c r="AJ25" s="37" t="n">
        <v/>
      </c>
      <c r="AK25" s="38">
        <f>AI25/AJ25</f>
        <v/>
      </c>
      <c r="AL25" s="40" t="inlineStr"/>
      <c r="AM25" s="38">
        <f>AB25</f>
        <v/>
      </c>
      <c r="AN25" s="40" t="inlineStr"/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7" t="inlineStr"/>
      <c r="AU25" s="39">
        <f>AG25/AT25</f>
        <v/>
      </c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37" t="n"/>
      <c r="BK25" s="41" t="n">
        <v>1</v>
      </c>
      <c r="BL25" s="41" t="n">
        <v>1</v>
      </c>
      <c r="BM25" s="41" t="n">
        <v>1</v>
      </c>
      <c r="BN25" s="41" t="n">
        <v>1</v>
      </c>
      <c r="BO25" s="41" t="n">
        <v>1</v>
      </c>
      <c r="BP25" s="41" t="n">
        <v>1</v>
      </c>
      <c r="BQ25" s="37" t="n"/>
      <c r="BR25" s="37" t="n"/>
      <c r="BS25" s="37" t="n"/>
      <c r="BT25" s="37" t="n"/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</row>
    <row customHeight="1" ht="70" r="26" s="11">
      <c r="A26" s="37" t="inlineStr">
        <is>
          <t>Все</t>
        </is>
      </c>
      <c r="B26" s="37" t="inlineStr">
        <is>
          <t>Все</t>
        </is>
      </c>
      <c r="C26" s="37" t="inlineStr">
        <is>
          <t>Услуга</t>
        </is>
      </c>
      <c r="D26" s="37" t="inlineStr">
        <is>
          <t>охват</t>
        </is>
      </c>
      <c r="E26" s="37" t="n">
        <v/>
      </c>
      <c r="F26" s="37" t="n">
        <v/>
      </c>
      <c r="G26" s="37" t="n">
        <v/>
      </c>
      <c r="H26" s="37" t="n">
        <v/>
      </c>
      <c r="I26" s="37" t="n">
        <v/>
      </c>
      <c r="J26" s="37" t="n">
        <v/>
      </c>
      <c r="K26" s="37" t="inlineStr">
        <is>
          <t>через ТГ/битрикс
Жуковская Елена
ZhukovskayaEG@sbermarketing.ru
79067970262</t>
        </is>
      </c>
      <c r="L26" s="37" t="n">
        <v/>
      </c>
      <c r="M26" s="37" t="n">
        <v/>
      </c>
      <c r="N26" s="37" t="n">
        <v/>
      </c>
      <c r="O26" s="37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26" s="37" t="n">
        <v>0</v>
      </c>
      <c r="Q26" s="37" t="n">
        <v>14</v>
      </c>
      <c r="R26" s="37">
        <f>S26</f>
        <v/>
      </c>
      <c r="S26" s="37" t="inlineStr">
        <is>
          <t>Репутационный маркетинг</t>
        </is>
      </c>
      <c r="T26" s="37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26" s="37" t="n">
        <v/>
      </c>
      <c r="V26" s="37" t="inlineStr"/>
      <c r="W26" s="37" t="n">
        <v/>
      </c>
      <c r="X26" s="37" t="inlineStr">
        <is>
          <t>месяц</t>
        </is>
      </c>
      <c r="Y26" s="37">
        <f>COUNT(AV26:DC26)</f>
        <v/>
      </c>
      <c r="Z26" s="37" t="inlineStr">
        <is>
          <t>месяца</t>
        </is>
      </c>
      <c r="AA26" s="38">
        <f>AB26/Y26</f>
        <v/>
      </c>
      <c r="AB26" s="38" t="n">
        <v>3</v>
      </c>
      <c r="AC26" s="39" t="n">
        <v>30000</v>
      </c>
      <c r="AD26" s="37" t="n">
        <v>1</v>
      </c>
      <c r="AE26" s="40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AB26*1000</f>
        <v/>
      </c>
      <c r="AJ26" s="37" t="n">
        <v/>
      </c>
      <c r="AK26" s="38">
        <f>AI26/AJ26</f>
        <v/>
      </c>
      <c r="AL26" s="40" t="inlineStr"/>
      <c r="AM26" s="38">
        <f>AB26</f>
        <v/>
      </c>
      <c r="AN26" s="40" t="inlineStr"/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7" t="inlineStr"/>
      <c r="AU26" s="39">
        <f>AG26/AT26</f>
        <v/>
      </c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37" t="n"/>
      <c r="BK26" s="41" t="n">
        <v>1</v>
      </c>
      <c r="BL26" s="41" t="n">
        <v>1</v>
      </c>
      <c r="BM26" s="41" t="n">
        <v>1</v>
      </c>
      <c r="BN26" s="41" t="n">
        <v>1</v>
      </c>
      <c r="BO26" s="41" t="n">
        <v>1</v>
      </c>
      <c r="BP26" s="41" t="n">
        <v>1</v>
      </c>
      <c r="BQ26" s="37" t="n"/>
      <c r="BR26" s="37" t="n"/>
      <c r="BS26" s="37" t="n"/>
      <c r="BT26" s="37" t="n"/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</row>
    <row customHeight="1" ht="70" r="27" s="11">
      <c r="A27" s="37" t="inlineStr">
        <is>
          <t>Все</t>
        </is>
      </c>
      <c r="B27" s="37" t="inlineStr">
        <is>
          <t>Все</t>
        </is>
      </c>
      <c r="C27" s="37" t="inlineStr">
        <is>
          <t>Услуга</t>
        </is>
      </c>
      <c r="D27" s="37" t="inlineStr">
        <is>
          <t>охват</t>
        </is>
      </c>
      <c r="E27" s="37" t="n">
        <v/>
      </c>
      <c r="F27" s="37" t="n">
        <v/>
      </c>
      <c r="G27" s="37" t="n">
        <v/>
      </c>
      <c r="H27" s="37" t="n">
        <v/>
      </c>
      <c r="I27" s="37" t="n">
        <v/>
      </c>
      <c r="J27" s="37" t="n">
        <v/>
      </c>
      <c r="K27" s="37" t="inlineStr">
        <is>
          <t>через ТГ/битрикс
Иванов Илья
+79360000066
IvanovIA@sbermarketing.ru</t>
        </is>
      </c>
      <c r="L27" s="37" t="n">
        <v/>
      </c>
      <c r="M27" s="37" t="n">
        <v/>
      </c>
      <c r="N27" s="37" t="n">
        <v/>
      </c>
      <c r="O27" s="37" t="inlineStr">
        <is>
          <t>добавляем отдельно как рекомендация (отдельным файлом)</t>
        </is>
      </c>
      <c r="P27" s="37" t="n">
        <v>0</v>
      </c>
      <c r="Q27" s="37" t="n">
        <v>15</v>
      </c>
      <c r="R27" s="37">
        <f>S27</f>
        <v/>
      </c>
      <c r="S27" s="37" t="inlineStr">
        <is>
          <t>Блоггеры</t>
        </is>
      </c>
      <c r="T27" s="37" t="n">
        <v/>
      </c>
      <c r="U27" s="37" t="n">
        <v/>
      </c>
      <c r="V27" s="37" t="inlineStr"/>
      <c r="W27" s="37" t="n">
        <v/>
      </c>
      <c r="X27" s="37" t="n">
        <v/>
      </c>
      <c r="Y27" s="37">
        <f>COUNT(AV27:DC27)</f>
        <v/>
      </c>
      <c r="Z27" s="37" t="n">
        <v/>
      </c>
      <c r="AA27" s="38">
        <f>AB27/Y27</f>
        <v/>
      </c>
      <c r="AB27" s="38" t="n">
        <v/>
      </c>
      <c r="AC27" s="39" t="n">
        <v/>
      </c>
      <c r="AD27" s="37" t="n">
        <v/>
      </c>
      <c r="AE27" s="40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AB27*1000</f>
        <v/>
      </c>
      <c r="AJ27" s="37" t="n">
        <v/>
      </c>
      <c r="AK27" s="38">
        <f>AI27/AJ27</f>
        <v/>
      </c>
      <c r="AL27" s="40" t="inlineStr"/>
      <c r="AM27" s="38">
        <f>AB27</f>
        <v/>
      </c>
      <c r="AN27" s="40" t="inlineStr"/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7" t="inlineStr"/>
      <c r="AU27" s="39">
        <f>AG27/AT27</f>
        <v/>
      </c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37" t="n"/>
      <c r="BK27" s="41" t="n">
        <v>1</v>
      </c>
      <c r="BL27" s="41" t="n">
        <v>1</v>
      </c>
      <c r="BM27" s="41" t="n">
        <v>1</v>
      </c>
      <c r="BN27" s="41" t="n">
        <v>1</v>
      </c>
      <c r="BO27" s="41" t="n">
        <v>1</v>
      </c>
      <c r="BP27" s="41" t="n">
        <v>1</v>
      </c>
      <c r="BQ27" s="37" t="n"/>
      <c r="BR27" s="37" t="n"/>
      <c r="BS27" s="37" t="n"/>
      <c r="BT27" s="37" t="n"/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</row>
    <row customHeight="1" ht="70" r="28" s="11">
      <c r="A28" s="37" t="inlineStr">
        <is>
          <t>Все</t>
        </is>
      </c>
      <c r="B28" s="37" t="inlineStr">
        <is>
          <t>Все</t>
        </is>
      </c>
      <c r="C28" s="37" t="inlineStr">
        <is>
          <t>Мессенджер</t>
        </is>
      </c>
      <c r="D28" s="37" t="inlineStr">
        <is>
          <t>лиды</t>
        </is>
      </c>
      <c r="E28" s="37" t="inlineStr">
        <is>
          <t>каждый паблик будет делать свой текст в своем стиле, т.к. нативный формат поста и текст от паблишера позволят нам получить максимум конверсий.</t>
        </is>
      </c>
      <c r="F28" s="37" t="inlineStr">
        <is>
          <t>нет</t>
        </is>
      </c>
      <c r="G28" s="37" t="inlineStr">
        <is>
          <t>Пост будет в закрепе 1 час и 24 часа пост будет в ленте. Далее паблишер удалит пост
Время закрепа и размещения поста в ленте - это условия, которые озвучит паблишер сразу, когда мы уточняем у паблишера о готовности работать и условия по ценам и размещению.
Мы сможем собрать статистику по охвату поста и, если у нас будет ссылка в посте, то увидим кол-во кликов.</t>
        </is>
      </c>
      <c r="H28" s="37" t="inlineStr">
        <is>
          <t>расчет предоставляют клиентский</t>
        </is>
      </c>
      <c r="I28" s="37" t="n">
        <v/>
      </c>
      <c r="J28" s="37" t="n">
        <v/>
      </c>
      <c r="K28" s="37" t="inlineStr">
        <is>
          <t>запрос через группу в ТГ
Viboom&amp; Сбермаркетинг</t>
        </is>
      </c>
      <c r="L28" s="37" t="n">
        <v/>
      </c>
      <c r="M28" s="37" t="n">
        <v/>
      </c>
      <c r="N28" s="37" t="n">
        <v/>
      </c>
      <c r="O28" s="37" t="n">
        <v/>
      </c>
      <c r="P28" s="37" t="n">
        <v>0</v>
      </c>
      <c r="Q28" s="37" t="n">
        <v>16</v>
      </c>
      <c r="R28" s="37">
        <f>S28</f>
        <v/>
      </c>
      <c r="S28" s="37" t="inlineStr">
        <is>
          <t>Группы в Телеграмм</t>
        </is>
      </c>
      <c r="T28" s="37" t="n">
        <v/>
      </c>
      <c r="U28" s="37" t="n">
        <v/>
      </c>
      <c r="V28" s="37" t="inlineStr"/>
      <c r="W28" s="37" t="n">
        <v/>
      </c>
      <c r="X28" s="37" t="n">
        <v/>
      </c>
      <c r="Y28" s="37">
        <f>COUNT(AV28:DC28)</f>
        <v/>
      </c>
      <c r="Z28" s="37" t="n">
        <v/>
      </c>
      <c r="AA28" s="38">
        <f>AB28/Y28</f>
        <v/>
      </c>
      <c r="AB28" s="38" t="n">
        <v/>
      </c>
      <c r="AC28" s="39" t="n">
        <v/>
      </c>
      <c r="AD28" s="37" t="n">
        <v/>
      </c>
      <c r="AE28" s="40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AB28*1000</f>
        <v/>
      </c>
      <c r="AJ28" s="37" t="n">
        <v/>
      </c>
      <c r="AK28" s="38">
        <f>AI28/AJ28</f>
        <v/>
      </c>
      <c r="AL28" s="40" t="inlineStr"/>
      <c r="AM28" s="38">
        <f>AB28</f>
        <v/>
      </c>
      <c r="AN28" s="40" t="inlineStr"/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7" t="inlineStr"/>
      <c r="AU28" s="39">
        <f>AG28/AT28</f>
        <v/>
      </c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37" t="n"/>
      <c r="BK28" s="41" t="n">
        <v>1</v>
      </c>
      <c r="BL28" s="41" t="n">
        <v>1</v>
      </c>
      <c r="BM28" s="41" t="n">
        <v>1</v>
      </c>
      <c r="BN28" s="41" t="n">
        <v>1</v>
      </c>
      <c r="BO28" s="41" t="n">
        <v>1</v>
      </c>
      <c r="BP28" s="41" t="n">
        <v>1</v>
      </c>
      <c r="BQ28" s="37" t="n"/>
      <c r="BR28" s="37" t="n"/>
      <c r="BS28" s="37" t="n"/>
      <c r="BT28" s="37" t="n"/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</row>
    <row customHeight="1" ht="70" r="29" s="11">
      <c r="A29" s="37" t="inlineStr">
        <is>
          <t>Все</t>
        </is>
      </c>
      <c r="B29" s="37" t="inlineStr">
        <is>
          <t>Все</t>
        </is>
      </c>
      <c r="C29" s="37" t="inlineStr">
        <is>
          <t>Соц.сеть</t>
        </is>
      </c>
      <c r="D29" s="37" t="inlineStr">
        <is>
          <t>охват/лиды</t>
        </is>
      </c>
      <c r="E29" s="37" t="n">
        <v/>
      </c>
      <c r="F29" s="37" t="inlineStr">
        <is>
          <t>нет</t>
        </is>
      </c>
      <c r="G29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9" s="37" t="n">
        <v/>
      </c>
      <c r="I29" s="37" t="n">
        <v/>
      </c>
      <c r="J29" s="37" t="n">
        <v/>
      </c>
      <c r="K29" s="37" t="inlineStr">
        <is>
          <t>отдел performance</t>
        </is>
      </c>
      <c r="L29" s="37" t="n">
        <v/>
      </c>
      <c r="M29" s="37" t="inlineStr">
        <is>
          <t>нет</t>
        </is>
      </c>
      <c r="N29" s="37" t="inlineStr">
        <is>
          <t>нет</t>
        </is>
      </c>
      <c r="O29" s="37" t="inlineStr">
        <is>
          <t>гибкая оптимизация</t>
        </is>
      </c>
      <c r="P29" s="37" t="n">
        <v>0</v>
      </c>
      <c r="Q29" s="37" t="n">
        <v>17</v>
      </c>
      <c r="R29" s="37">
        <f>S29</f>
        <v/>
      </c>
      <c r="S29" s="37" t="inlineStr">
        <is>
          <t>Facebook / Instagram</t>
        </is>
      </c>
      <c r="T29" s="37" t="inlineStr">
        <is>
          <t>Лента, Stories
ГЕО РФ 
см. закладку "STA Таргетинги"</t>
        </is>
      </c>
      <c r="U29" s="37" t="inlineStr">
        <is>
          <t>Промопост с видео</t>
        </is>
      </c>
      <c r="V29" s="37" t="inlineStr"/>
      <c r="W29" s="37" t="inlineStr">
        <is>
          <t>Динамика</t>
        </is>
      </c>
      <c r="X29" s="37" t="inlineStr">
        <is>
          <t>1000 показов</t>
        </is>
      </c>
      <c r="Y29" s="37">
        <f>COUNT(AV29:DC29)</f>
        <v/>
      </c>
      <c r="Z29" s="37" t="inlineStr">
        <is>
          <t>недель</t>
        </is>
      </c>
      <c r="AA29" s="38">
        <f>AB29/Y29</f>
        <v/>
      </c>
      <c r="AB29" s="38" t="n">
        <v>4016.309129455708</v>
      </c>
      <c r="AC29" s="39" t="n">
        <v>85</v>
      </c>
      <c r="AD29" s="37" t="n">
        <v>1</v>
      </c>
      <c r="AE29" s="40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AB29*1000</f>
        <v/>
      </c>
      <c r="AJ29" s="37" t="n">
        <v>4.5</v>
      </c>
      <c r="AK29" s="38">
        <f>AI29/AJ29</f>
        <v/>
      </c>
      <c r="AL29" s="40" t="inlineStr"/>
      <c r="AM29" s="38">
        <f>AB29</f>
        <v/>
      </c>
      <c r="AN29" s="40" t="inlineStr"/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7" t="inlineStr"/>
      <c r="AU29" s="39">
        <f>AG29/AT29</f>
        <v/>
      </c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37" t="n"/>
      <c r="BK29" s="41" t="n">
        <v>1</v>
      </c>
      <c r="BL29" s="41" t="n">
        <v>1</v>
      </c>
      <c r="BM29" s="41" t="n">
        <v>1</v>
      </c>
      <c r="BN29" s="41" t="n">
        <v>1</v>
      </c>
      <c r="BO29" s="41" t="n">
        <v>1</v>
      </c>
      <c r="BP29" s="41" t="n">
        <v>1</v>
      </c>
      <c r="BQ29" s="37" t="n"/>
      <c r="BR29" s="37" t="n"/>
      <c r="BS29" s="37" t="n"/>
      <c r="BT29" s="37" t="n"/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</row>
    <row customHeight="1" ht="70" r="30" s="11">
      <c r="A30" s="37" t="inlineStr">
        <is>
          <t>Все</t>
        </is>
      </c>
      <c r="B30" s="37" t="inlineStr">
        <is>
          <t>Все</t>
        </is>
      </c>
      <c r="C30" s="37" t="inlineStr">
        <is>
          <t>Соц.сеть</t>
        </is>
      </c>
      <c r="D30" s="37" t="inlineStr">
        <is>
          <t>охват/лиды</t>
        </is>
      </c>
      <c r="E30" s="37" t="inlineStr">
        <is>
          <t>ТТ</t>
        </is>
      </c>
      <c r="F30" s="37" t="inlineStr">
        <is>
          <t>да</t>
        </is>
      </c>
      <c r="G30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30" s="37" t="n">
        <v/>
      </c>
      <c r="I30" s="37" t="n">
        <v/>
      </c>
      <c r="J30" s="37" t="n">
        <v/>
      </c>
      <c r="K30" s="37" t="inlineStr">
        <is>
          <t>отдел performance</t>
        </is>
      </c>
      <c r="L30" s="37" t="n">
        <v/>
      </c>
      <c r="M30" s="37" t="inlineStr">
        <is>
          <t>нет</t>
        </is>
      </c>
      <c r="N30" s="37" t="inlineStr">
        <is>
          <t>нет</t>
        </is>
      </c>
      <c r="O30" s="37" t="inlineStr">
        <is>
          <t>гибкая оптимизация</t>
        </is>
      </c>
      <c r="P30" s="37" t="n">
        <v>0</v>
      </c>
      <c r="Q30" s="37" t="n">
        <v>18</v>
      </c>
      <c r="R30" s="37">
        <f>S30</f>
        <v/>
      </c>
      <c r="S30" s="37" t="inlineStr">
        <is>
          <t>Вконтакте</t>
        </is>
      </c>
      <c r="T30" s="37" t="inlineStr">
        <is>
          <t>Лента новостей
ГЕО РФ 
см. закладку "STA Таргетинги"</t>
        </is>
      </c>
      <c r="U30" s="37" t="inlineStr">
        <is>
          <t>Реклама сайта - видео</t>
        </is>
      </c>
      <c r="V30" s="37" t="inlineStr"/>
      <c r="W30" s="37" t="inlineStr">
        <is>
          <t>Динамика</t>
        </is>
      </c>
      <c r="X30" s="37" t="inlineStr">
        <is>
          <t>1000 показов</t>
        </is>
      </c>
      <c r="Y30" s="37">
        <f>COUNT(AV30:DC30)</f>
        <v/>
      </c>
      <c r="Z30" s="37" t="inlineStr">
        <is>
          <t>недель</t>
        </is>
      </c>
      <c r="AA30" s="38">
        <f>AB30/Y30</f>
        <v/>
      </c>
      <c r="AB30" s="38" t="n">
        <v>7000</v>
      </c>
      <c r="AC30" s="39" t="n">
        <v>80</v>
      </c>
      <c r="AD30" s="37" t="n">
        <v>1</v>
      </c>
      <c r="AE30" s="40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AB30*1000</f>
        <v/>
      </c>
      <c r="AJ30" s="37" t="n">
        <v>4.5</v>
      </c>
      <c r="AK30" s="38">
        <f>AI30/AJ30</f>
        <v/>
      </c>
      <c r="AL30" s="40" t="inlineStr"/>
      <c r="AM30" s="38">
        <f>AB30</f>
        <v/>
      </c>
      <c r="AN30" s="40" t="inlineStr"/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7" t="inlineStr"/>
      <c r="AU30" s="39">
        <f>AG30/AT30</f>
        <v/>
      </c>
      <c r="AV30" s="37" t="n"/>
      <c r="AW30" s="37" t="n"/>
      <c r="AX30" s="37" t="n"/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  <c r="BH30" s="37" t="n"/>
      <c r="BI30" s="37" t="n"/>
      <c r="BJ30" s="37" t="n"/>
      <c r="BK30" s="41" t="n">
        <v>1</v>
      </c>
      <c r="BL30" s="41" t="n">
        <v>1</v>
      </c>
      <c r="BM30" s="41" t="n">
        <v>1</v>
      </c>
      <c r="BN30" s="41" t="n">
        <v>1</v>
      </c>
      <c r="BO30" s="41" t="n">
        <v>1</v>
      </c>
      <c r="BP30" s="41" t="n">
        <v>1</v>
      </c>
      <c r="BQ30" s="37" t="n"/>
      <c r="BR30" s="37" t="n"/>
      <c r="BS30" s="37" t="n"/>
      <c r="BT30" s="37" t="n"/>
      <c r="BU30" s="37" t="n"/>
      <c r="BV30" s="37" t="n"/>
      <c r="BW30" s="37" t="n"/>
      <c r="BX30" s="37" t="n"/>
      <c r="BY30" s="37" t="n"/>
      <c r="BZ30" s="37" t="n"/>
      <c r="CA30" s="37" t="n"/>
      <c r="CB30" s="37" t="n"/>
      <c r="CC30" s="37" t="n"/>
      <c r="CD30" s="37" t="n"/>
      <c r="CE30" s="37" t="n"/>
      <c r="CF30" s="37" t="n"/>
      <c r="CG30" s="37" t="n"/>
      <c r="CH30" s="37" t="n"/>
      <c r="CI30" s="37" t="n"/>
      <c r="CJ30" s="37" t="n"/>
      <c r="CK30" s="37" t="n"/>
      <c r="CL30" s="37" t="n"/>
      <c r="CM30" s="37" t="n"/>
      <c r="CN30" s="37" t="n"/>
      <c r="CO30" s="37" t="n"/>
      <c r="CP30" s="37" t="n"/>
      <c r="CQ30" s="37" t="n"/>
      <c r="CR30" s="37" t="n"/>
      <c r="CS30" s="37" t="n"/>
      <c r="CT30" s="37" t="n"/>
      <c r="CU30" s="37" t="n"/>
      <c r="CV30" s="37" t="n"/>
      <c r="CW30" s="37" t="n"/>
      <c r="CX30" s="37" t="n"/>
      <c r="CY30" s="37" t="n"/>
      <c r="CZ30" s="37" t="n"/>
      <c r="DA30" s="37" t="n"/>
      <c r="DB30" s="37" t="n"/>
      <c r="DC30" s="37" t="n"/>
      <c r="DD30" s="37" t="n"/>
      <c r="DE30" s="37" t="n"/>
      <c r="DF30" s="37" t="n"/>
      <c r="DG30" s="37" t="n"/>
      <c r="DH30" s="37" t="n"/>
      <c r="DI30" s="37" t="n"/>
      <c r="DJ30" s="37" t="n"/>
      <c r="DK30" s="37" t="n"/>
      <c r="DL30" s="37" t="n"/>
      <c r="DM30" s="37" t="n"/>
      <c r="DN30" s="37" t="n"/>
      <c r="DO30" s="37" t="n"/>
    </row>
    <row customHeight="1" ht="70" r="31" s="11">
      <c r="A31" s="37" t="inlineStr">
        <is>
          <t>Все</t>
        </is>
      </c>
      <c r="B31" s="37" t="inlineStr">
        <is>
          <t>Все</t>
        </is>
      </c>
      <c r="C31" s="37" t="inlineStr">
        <is>
          <t>Соц.сеть</t>
        </is>
      </c>
      <c r="D31" s="37" t="inlineStr">
        <is>
          <t>охват/лиды</t>
        </is>
      </c>
      <c r="E31" s="37" t="n">
        <v/>
      </c>
      <c r="F31" s="37" t="inlineStr">
        <is>
          <t>нет</t>
        </is>
      </c>
      <c r="G31" s="37" t="n">
        <v/>
      </c>
      <c r="H31" s="37" t="n">
        <v/>
      </c>
      <c r="I31" s="37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31" s="37" t="n">
        <v/>
      </c>
      <c r="K31" s="42" t="n">
        <v>44256</v>
      </c>
      <c r="L31" s="37" t="n">
        <v/>
      </c>
      <c r="M31" s="37" t="inlineStr">
        <is>
          <t>нет</t>
        </is>
      </c>
      <c r="N31" s="37" t="inlineStr">
        <is>
          <t>нет</t>
        </is>
      </c>
      <c r="O31" s="37" t="inlineStr">
        <is>
          <t>гибкая оптимизация</t>
        </is>
      </c>
      <c r="P31" s="37" t="n">
        <v>0</v>
      </c>
      <c r="Q31" s="37" t="n">
        <v>19</v>
      </c>
      <c r="R31" s="37">
        <f>S31</f>
        <v/>
      </c>
      <c r="S31" s="37" t="inlineStr">
        <is>
          <t>TikTok</t>
        </is>
      </c>
      <c r="T31" s="37" t="inlineStr">
        <is>
          <t>Лента
ГЕО РФ 
см. закладку "STA Таргетинги"</t>
        </is>
      </c>
      <c r="U31" s="37" t="inlineStr">
        <is>
          <t>Видео</t>
        </is>
      </c>
      <c r="V31" s="37" t="inlineStr"/>
      <c r="W31" s="37" t="inlineStr">
        <is>
          <t>Динамика</t>
        </is>
      </c>
      <c r="X31" s="37" t="inlineStr">
        <is>
          <t>1000 показов</t>
        </is>
      </c>
      <c r="Y31" s="37">
        <f>COUNT(AV31:DC31)</f>
        <v/>
      </c>
      <c r="Z31" s="37" t="inlineStr">
        <is>
          <t>недель</t>
        </is>
      </c>
      <c r="AA31" s="38">
        <f>AB31/Y31</f>
        <v/>
      </c>
      <c r="AB31" s="38" t="n">
        <v>7000</v>
      </c>
      <c r="AC31" s="39" t="n">
        <v>70</v>
      </c>
      <c r="AD31" s="37" t="n">
        <v>1</v>
      </c>
      <c r="AE31" s="40" t="n">
        <v>0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AB31*1000</f>
        <v/>
      </c>
      <c r="AJ31" s="37" t="n">
        <v>4.5</v>
      </c>
      <c r="AK31" s="38">
        <f>AI31/AJ31</f>
        <v/>
      </c>
      <c r="AL31" s="40" t="inlineStr"/>
      <c r="AM31" s="38">
        <f>AB31</f>
        <v/>
      </c>
      <c r="AN31" s="40" t="inlineStr"/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7" t="inlineStr"/>
      <c r="AU31" s="39">
        <f>AG31/AT31</f>
        <v/>
      </c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37" t="n"/>
      <c r="BK31" s="41" t="n">
        <v>1</v>
      </c>
      <c r="BL31" s="41" t="n">
        <v>1</v>
      </c>
      <c r="BM31" s="41" t="n">
        <v>1</v>
      </c>
      <c r="BN31" s="41" t="n">
        <v>1</v>
      </c>
      <c r="BO31" s="41" t="n">
        <v>1</v>
      </c>
      <c r="BP31" s="41" t="n">
        <v>1</v>
      </c>
      <c r="BQ31" s="37" t="n"/>
      <c r="BR31" s="37" t="n"/>
      <c r="BS31" s="37" t="n"/>
      <c r="BT31" s="37" t="n"/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</row>
    <row customHeight="1" ht="70" r="32" s="11">
      <c r="A32" s="37" t="inlineStr">
        <is>
          <t>Все</t>
        </is>
      </c>
      <c r="B32" s="37" t="inlineStr">
        <is>
          <t>Все</t>
        </is>
      </c>
      <c r="C32" s="37" t="inlineStr">
        <is>
          <t>Соц.сеть</t>
        </is>
      </c>
      <c r="D32" s="37" t="inlineStr">
        <is>
          <t>охват/лиды</t>
        </is>
      </c>
      <c r="E32" s="37" t="inlineStr">
        <is>
          <t>ТТ</t>
        </is>
      </c>
      <c r="F32" s="37" t="inlineStr">
        <is>
          <t>да</t>
        </is>
      </c>
      <c r="G32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32" s="37" t="n">
        <v/>
      </c>
      <c r="I32" s="37" t="n">
        <v/>
      </c>
      <c r="J32" s="37" t="n">
        <v/>
      </c>
      <c r="K32" s="37" t="inlineStr">
        <is>
          <t>отдел performance</t>
        </is>
      </c>
      <c r="L32" s="37" t="n">
        <v/>
      </c>
      <c r="M32" s="37" t="inlineStr">
        <is>
          <t>нет</t>
        </is>
      </c>
      <c r="N32" s="37" t="inlineStr">
        <is>
          <t>нет</t>
        </is>
      </c>
      <c r="O32" s="37" t="inlineStr">
        <is>
          <t>гибкая оптимизация</t>
        </is>
      </c>
      <c r="P32" s="37" t="n">
        <v>0</v>
      </c>
      <c r="Q32" s="37" t="n">
        <v>20</v>
      </c>
      <c r="R32" s="37">
        <f>S32</f>
        <v/>
      </c>
      <c r="S32" s="37" t="inlineStr">
        <is>
          <t>MyTarget</t>
        </is>
      </c>
      <c r="T32" s="37" t="inlineStr">
        <is>
          <t>Раздел видео, 
ГЕО РФ
см. закладку "STA Таргетинги"</t>
        </is>
      </c>
      <c r="U32" s="37" t="inlineStr">
        <is>
          <t>Кроссплатформенный видеопост в Одноклассниках и ВКонтакте</t>
        </is>
      </c>
      <c r="V32" s="37" t="inlineStr"/>
      <c r="W32" s="37" t="inlineStr">
        <is>
          <t>Динамика</t>
        </is>
      </c>
      <c r="X32" s="37" t="inlineStr">
        <is>
          <t>1000 показов</t>
        </is>
      </c>
      <c r="Y32" s="37">
        <f>COUNT(AV32:DC32)</f>
        <v/>
      </c>
      <c r="Z32" s="37" t="inlineStr">
        <is>
          <t>недель</t>
        </is>
      </c>
      <c r="AA32" s="38">
        <f>AB32/Y32</f>
        <v/>
      </c>
      <c r="AB32" s="38" t="n">
        <v>6000</v>
      </c>
      <c r="AC32" s="39" t="n">
        <v>90</v>
      </c>
      <c r="AD32" s="37" t="n">
        <v>1</v>
      </c>
      <c r="AE32" s="40" t="n">
        <v>0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AB32*1000</f>
        <v/>
      </c>
      <c r="AJ32" s="37" t="n">
        <v>4.5</v>
      </c>
      <c r="AK32" s="38">
        <f>AI32/AJ32</f>
        <v/>
      </c>
      <c r="AL32" s="40" t="inlineStr"/>
      <c r="AM32" s="38">
        <f>AB32</f>
        <v/>
      </c>
      <c r="AN32" s="40" t="inlineStr"/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7" t="inlineStr"/>
      <c r="AU32" s="39">
        <f>AG32/AT32</f>
        <v/>
      </c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37" t="n"/>
      <c r="BK32" s="41" t="n">
        <v>1</v>
      </c>
      <c r="BL32" s="41" t="n">
        <v>1</v>
      </c>
      <c r="BM32" s="41" t="n">
        <v>1</v>
      </c>
      <c r="BN32" s="41" t="n">
        <v>1</v>
      </c>
      <c r="BO32" s="41" t="n">
        <v>1</v>
      </c>
      <c r="BP32" s="41" t="n">
        <v>1</v>
      </c>
      <c r="BQ32" s="37" t="n"/>
      <c r="BR32" s="37" t="n"/>
      <c r="BS32" s="37" t="n"/>
      <c r="BT32" s="37" t="n"/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</row>
    <row customHeight="1" ht="70" r="33" s="11">
      <c r="A33" s="37" t="inlineStr">
        <is>
          <t>Все</t>
        </is>
      </c>
      <c r="B33" s="37" t="inlineStr">
        <is>
          <t>Все</t>
        </is>
      </c>
      <c r="C33" s="37" t="inlineStr">
        <is>
          <t>PROGRAMMATIC Сеть</t>
        </is>
      </c>
      <c r="D33" s="37" t="inlineStr">
        <is>
          <t>охват</t>
        </is>
      </c>
      <c r="E33" s="37" t="inlineStr">
        <is>
          <t>\\DOCS\Public\_Подрядчики (прайсы, презентации, ТТ)\OTM (programmatic)</t>
        </is>
      </c>
      <c r="F33" s="37" t="n">
        <v/>
      </c>
      <c r="G33" s="37" t="n">
        <v/>
      </c>
      <c r="H33" s="37" t="n">
        <v/>
      </c>
      <c r="I33" s="37" t="inlineStr">
        <is>
          <t>входит в soloway</t>
        </is>
      </c>
      <c r="J33" s="37" t="inlineStr">
        <is>
          <t>\\DOCS\Public\_Подрядчики (прайсы, презентации, ТТ)\OTM (programmatic)</t>
        </is>
      </c>
      <c r="K33" s="37" t="inlineStr">
        <is>
          <t>Olga Shataeva &lt;os@otm-r.com&gt;</t>
        </is>
      </c>
      <c r="L33" s="37" t="inlineStr">
        <is>
          <t>BL - 50 000 р без НДС</t>
        </is>
      </c>
      <c r="M33" s="37" t="n">
        <v/>
      </c>
      <c r="N33" s="37" t="n">
        <v/>
      </c>
      <c r="O33" s="37" t="n">
        <v/>
      </c>
      <c r="P33" s="37" t="n">
        <v>0</v>
      </c>
      <c r="Q33" s="37" t="n">
        <v>21</v>
      </c>
      <c r="R33" s="37">
        <f>S33</f>
        <v/>
      </c>
      <c r="S33" s="37" t="inlineStr">
        <is>
          <t>ОТМ Network</t>
        </is>
      </c>
      <c r="T33" s="37" t="inlineStr">
        <is>
          <t>ЦА - МЖ 35-50 В+, есть дети
Гео - РФ
Таргетинг по аудиторным сегментам (см. Вкладку "Сегменты OTM")</t>
        </is>
      </c>
      <c r="U33" s="37" t="inlineStr">
        <is>
          <t>Video all-roll 
(15 секунд)</t>
        </is>
      </c>
      <c r="V33" s="37" t="inlineStr"/>
      <c r="W33" s="37" t="inlineStr">
        <is>
          <t>Динамика</t>
        </is>
      </c>
      <c r="X33" s="37" t="inlineStr">
        <is>
          <t>1000 показов</t>
        </is>
      </c>
      <c r="Y33" s="37">
        <f>COUNT(AV33:DC33)</f>
        <v/>
      </c>
      <c r="Z33" s="37" t="inlineStr">
        <is>
          <t>недель</t>
        </is>
      </c>
      <c r="AA33" s="38">
        <f>AB33/Y33</f>
        <v/>
      </c>
      <c r="AB33" s="38" t="n">
        <v>1429</v>
      </c>
      <c r="AC33" s="39" t="n">
        <v>350</v>
      </c>
      <c r="AD33" s="37" t="n">
        <v>1</v>
      </c>
      <c r="AE33" s="40" t="n">
        <v>0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AB33*1000</f>
        <v/>
      </c>
      <c r="AJ33" s="37" t="n">
        <v>3</v>
      </c>
      <c r="AK33" s="38">
        <f>AI33/AJ33</f>
        <v/>
      </c>
      <c r="AL33" s="40" t="inlineStr"/>
      <c r="AM33" s="38">
        <f>AB33</f>
        <v/>
      </c>
      <c r="AN33" s="40" t="inlineStr"/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7" t="inlineStr"/>
      <c r="AU33" s="39">
        <f>AG33/AT33</f>
        <v/>
      </c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37" t="n"/>
      <c r="BK33" s="41" t="n">
        <v>1</v>
      </c>
      <c r="BL33" s="41" t="n">
        <v>1</v>
      </c>
      <c r="BM33" s="41" t="n">
        <v>1</v>
      </c>
      <c r="BN33" s="41" t="n">
        <v>1</v>
      </c>
      <c r="BO33" s="41" t="n">
        <v>1</v>
      </c>
      <c r="BP33" s="41" t="n">
        <v>1</v>
      </c>
      <c r="BQ33" s="37" t="n"/>
      <c r="BR33" s="37" t="n"/>
      <c r="BS33" s="37" t="n"/>
      <c r="BT33" s="37" t="n"/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</row>
    <row customHeight="1" ht="70" r="34" s="11">
      <c r="A34" s="37" t="inlineStr">
        <is>
          <t>Все</t>
        </is>
      </c>
      <c r="B34" s="37" t="inlineStr">
        <is>
          <t>Все</t>
        </is>
      </c>
      <c r="C34" s="37" t="inlineStr">
        <is>
          <t>Сеть</t>
        </is>
      </c>
      <c r="D34" s="37" t="inlineStr">
        <is>
          <t>охват</t>
        </is>
      </c>
      <c r="E34" s="37" t="inlineStr">
        <is>
          <t>\\DOCS\Public\_Подрядчики (прайсы, презентации, ТТ)\NativeRoll</t>
        </is>
      </c>
      <c r="F34" s="37" t="inlineStr">
        <is>
          <t>да</t>
        </is>
      </c>
      <c r="G34" s="37" t="n">
        <v/>
      </c>
      <c r="H34" s="37" t="n">
        <v/>
      </c>
      <c r="I34" s="37" t="n">
        <v/>
      </c>
      <c r="J34" s="37" t="inlineStr">
        <is>
          <t>\\DOCS\Public\_Подрядчики (прайсы, презентации, ТТ)\NativeRoll</t>
        </is>
      </c>
      <c r="K34" s="37" t="inlineStr">
        <is>
          <t>Sabina Ternovykh &lt;sabina@nativeroll.tv&gt;
Алексей Серьянов &lt;alex@nativeroll.tv&gt;</t>
        </is>
      </c>
      <c r="L34" s="37" t="n">
        <v/>
      </c>
      <c r="M34" s="37" t="inlineStr">
        <is>
          <t>Минимальный бюджет закупки - 300 000 руб до НДС</t>
        </is>
      </c>
      <c r="N34" s="37" t="inlineStr">
        <is>
          <t>нет</t>
        </is>
      </c>
      <c r="O34" s="37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34" s="37" t="n">
        <v>0</v>
      </c>
      <c r="Q34" s="37" t="n">
        <v>22</v>
      </c>
      <c r="R34" s="37">
        <f>S34</f>
        <v/>
      </c>
      <c r="S34" s="37" t="inlineStr">
        <is>
          <t>Native Roll</t>
        </is>
      </c>
      <c r="T34" s="37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34" s="37" t="inlineStr">
        <is>
          <t>Rewarded Video
Видео с вознаграждением
10 секунд</t>
        </is>
      </c>
      <c r="V34" s="37" t="inlineStr"/>
      <c r="W34" s="37" t="inlineStr">
        <is>
          <t>Динамика</t>
        </is>
      </c>
      <c r="X34" s="37" t="inlineStr">
        <is>
          <t>просмотры</t>
        </is>
      </c>
      <c r="Y34" s="37">
        <f>COUNT(AV34:DC34)</f>
        <v/>
      </c>
      <c r="Z34" s="37" t="inlineStr">
        <is>
          <t>недели</t>
        </is>
      </c>
      <c r="AA34" s="38">
        <f>AB34/Y34</f>
        <v/>
      </c>
      <c r="AB34" s="38" t="n">
        <v>153846</v>
      </c>
      <c r="AC34" s="39" t="n">
        <v>0.5</v>
      </c>
      <c r="AD34" s="37" t="n">
        <v>1.3</v>
      </c>
      <c r="AE34" s="40" t="n">
        <v>0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39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39">
        <f>AG34*1.2</f>
        <v/>
      </c>
      <c r="AI34" s="38">
        <f>AB34*1000</f>
        <v/>
      </c>
      <c r="AJ34" s="37" t="n">
        <v>1.3</v>
      </c>
      <c r="AK34" s="38">
        <f>AI34/AJ34</f>
        <v/>
      </c>
      <c r="AL34" s="40" t="inlineStr"/>
      <c r="AM34" s="38">
        <f>AB34</f>
        <v/>
      </c>
      <c r="AN34" s="40" t="inlineStr"/>
      <c r="AO34" s="38">
        <f>AI34*AN34</f>
        <v/>
      </c>
      <c r="AP34" s="39">
        <f>AG34/AI34*1000</f>
        <v/>
      </c>
      <c r="AQ34" s="39">
        <f>AG34/AK34*1000</f>
        <v/>
      </c>
      <c r="AR34" s="39">
        <f>AG34/AM34</f>
        <v/>
      </c>
      <c r="AS34" s="39">
        <f>AG34/AO34</f>
        <v/>
      </c>
      <c r="AT34" s="37" t="inlineStr"/>
      <c r="AU34" s="39">
        <f>AG34/AT34</f>
        <v/>
      </c>
      <c r="AV34" s="37" t="n"/>
      <c r="AW34" s="37" t="n"/>
      <c r="AX34" s="37" t="n"/>
      <c r="AY34" s="37" t="n"/>
      <c r="AZ34" s="37" t="n"/>
      <c r="BA34" s="37" t="n"/>
      <c r="BB34" s="37" t="n"/>
      <c r="BC34" s="37" t="n"/>
      <c r="BD34" s="37" t="n"/>
      <c r="BE34" s="37" t="n"/>
      <c r="BF34" s="37" t="n"/>
      <c r="BG34" s="37" t="n"/>
      <c r="BH34" s="37" t="n"/>
      <c r="BI34" s="37" t="n"/>
      <c r="BJ34" s="37" t="n"/>
      <c r="BK34" s="41" t="n">
        <v>1</v>
      </c>
      <c r="BL34" s="41" t="n">
        <v>1</v>
      </c>
      <c r="BM34" s="41" t="n">
        <v>1</v>
      </c>
      <c r="BN34" s="41" t="n">
        <v>1</v>
      </c>
      <c r="BO34" s="41" t="n">
        <v>1</v>
      </c>
      <c r="BP34" s="41" t="n">
        <v>1</v>
      </c>
      <c r="BQ34" s="37" t="n"/>
      <c r="BR34" s="37" t="n"/>
      <c r="BS34" s="37" t="n"/>
      <c r="BT34" s="37" t="n"/>
      <c r="BU34" s="37" t="n"/>
      <c r="BV34" s="37" t="n"/>
      <c r="BW34" s="37" t="n"/>
      <c r="BX34" s="37" t="n"/>
      <c r="BY34" s="37" t="n"/>
      <c r="BZ34" s="37" t="n"/>
      <c r="CA34" s="37" t="n"/>
      <c r="CB34" s="37" t="n"/>
      <c r="CC34" s="37" t="n"/>
      <c r="CD34" s="37" t="n"/>
      <c r="CE34" s="37" t="n"/>
      <c r="CF34" s="37" t="n"/>
      <c r="CG34" s="37" t="n"/>
      <c r="CH34" s="37" t="n"/>
      <c r="CI34" s="37" t="n"/>
      <c r="CJ34" s="37" t="n"/>
      <c r="CK34" s="37" t="n"/>
      <c r="CL34" s="37" t="n"/>
      <c r="CM34" s="37" t="n"/>
      <c r="CN34" s="37" t="n"/>
      <c r="CO34" s="37" t="n"/>
      <c r="CP34" s="37" t="n"/>
      <c r="CQ34" s="37" t="n"/>
      <c r="CR34" s="37" t="n"/>
      <c r="CS34" s="37" t="n"/>
      <c r="CT34" s="37" t="n"/>
      <c r="CU34" s="37" t="n"/>
      <c r="CV34" s="37" t="n"/>
      <c r="CW34" s="37" t="n"/>
      <c r="CX34" s="37" t="n"/>
      <c r="CY34" s="37" t="n"/>
      <c r="CZ34" s="37" t="n"/>
      <c r="DA34" s="37" t="n"/>
      <c r="DB34" s="37" t="n"/>
      <c r="DC34" s="37" t="n"/>
      <c r="DD34" s="37" t="n"/>
      <c r="DE34" s="37" t="n"/>
      <c r="DF34" s="37" t="n"/>
      <c r="DG34" s="37" t="n"/>
      <c r="DH34" s="37" t="n"/>
      <c r="DI34" s="37" t="n"/>
      <c r="DJ34" s="37" t="n"/>
      <c r="DK34" s="37" t="n"/>
      <c r="DL34" s="37" t="n"/>
      <c r="DM34" s="37" t="n"/>
      <c r="DN34" s="37" t="n"/>
      <c r="DO34" s="37" t="n"/>
    </row>
    <row customHeight="1" ht="70" r="35" s="11">
      <c r="A35" s="37" t="inlineStr">
        <is>
          <t>Все</t>
        </is>
      </c>
      <c r="B35" s="37" t="inlineStr">
        <is>
          <t>Все</t>
        </is>
      </c>
      <c r="C35" s="37" t="inlineStr">
        <is>
          <t>wi-fi</t>
        </is>
      </c>
      <c r="D35" s="37" t="inlineStr">
        <is>
          <t>охват</t>
        </is>
      </c>
      <c r="E35" s="37" t="inlineStr">
        <is>
          <t>\\DOCS\Public\_Подрядчики (прайсы, презентации, ТТ)\ИМХО</t>
        </is>
      </c>
      <c r="F35" s="37" t="inlineStr">
        <is>
          <t>надо протестировать, однозначно коллеги не могут ответить</t>
        </is>
      </c>
      <c r="G35" s="37" t="n">
        <v/>
      </c>
      <c r="H35" s="37" t="inlineStr">
        <is>
          <t>возвратная СК 25%</t>
        </is>
      </c>
      <c r="I35" s="37" t="n">
        <v/>
      </c>
      <c r="J35" s="37" t="inlineStr">
        <is>
          <t>\\DOCS\Public\_Подрядчики (прайсы, презентации, ТТ)\Квант</t>
        </is>
      </c>
      <c r="K35" s="37" t="inlineStr">
        <is>
          <t>Smolenkova Ekaterina &lt;e.smolenkova@qvant.ru&gt;
Stepanova Mariya &lt;m.stepanova@qvant.ru&gt;</t>
        </is>
      </c>
      <c r="L35" s="37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35" s="37" t="inlineStr">
        <is>
          <t xml:space="preserve">200000р. до ндс после скидок </t>
        </is>
      </c>
      <c r="N35" s="37" t="inlineStr">
        <is>
          <t>да</t>
        </is>
      </c>
      <c r="O35" s="37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35" s="37" t="n">
        <v>0</v>
      </c>
      <c r="Q35" s="37" t="n">
        <v>23</v>
      </c>
      <c r="R35" s="37">
        <f>S35</f>
        <v/>
      </c>
      <c r="S35" s="37" t="inlineStr">
        <is>
          <t>Максима Телеком ( Qvant)
wi-fi.ru</t>
        </is>
      </c>
      <c r="T35" s="37" t="inlineStr">
        <is>
          <t xml:space="preserve">ГЕО РФ, АLL до 24 лет (школьники, студенты) </t>
        </is>
      </c>
      <c r="U35" s="37" t="inlineStr">
        <is>
          <t>Графический баннер</t>
        </is>
      </c>
      <c r="V35" s="37" t="inlineStr"/>
      <c r="W35" s="37" t="inlineStr">
        <is>
          <t>Динамика</t>
        </is>
      </c>
      <c r="X35" s="37" t="inlineStr">
        <is>
          <t>1000 показов</t>
        </is>
      </c>
      <c r="Y35" s="37">
        <f>COUNT(AV35:DC35)</f>
        <v/>
      </c>
      <c r="Z35" s="37" t="inlineStr">
        <is>
          <t>неделя</t>
        </is>
      </c>
      <c r="AA35" s="38">
        <f>AB35/Y35</f>
        <v/>
      </c>
      <c r="AB35" s="38" t="n">
        <v>1200</v>
      </c>
      <c r="AC35" s="39" t="n">
        <v>250</v>
      </c>
      <c r="AD35" s="37" t="n">
        <v>1.3</v>
      </c>
      <c r="AE35" s="40" t="n">
        <v>0.3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39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39">
        <f>AG35*1.2</f>
        <v/>
      </c>
      <c r="AI35" s="38">
        <f>AB35*1000</f>
        <v/>
      </c>
      <c r="AJ35" s="37" t="n">
        <v>2</v>
      </c>
      <c r="AK35" s="38">
        <f>AI35/AJ35</f>
        <v/>
      </c>
      <c r="AL35" s="40" t="inlineStr"/>
      <c r="AM35" s="38">
        <f>AB35</f>
        <v/>
      </c>
      <c r="AN35" s="40" t="inlineStr"/>
      <c r="AO35" s="38">
        <f>AI35*AN35</f>
        <v/>
      </c>
      <c r="AP35" s="39">
        <f>AG35/AI35*1000</f>
        <v/>
      </c>
      <c r="AQ35" s="39">
        <f>AG35/AK35*1000</f>
        <v/>
      </c>
      <c r="AR35" s="39">
        <f>AG35/AM35</f>
        <v/>
      </c>
      <c r="AS35" s="39">
        <f>AG35/AO35</f>
        <v/>
      </c>
      <c r="AT35" s="37" t="inlineStr"/>
      <c r="AU35" s="39">
        <f>AG35/AT35</f>
        <v/>
      </c>
      <c r="AV35" s="37" t="n"/>
      <c r="AW35" s="37" t="n"/>
      <c r="AX35" s="37" t="n"/>
      <c r="AY35" s="37" t="n"/>
      <c r="AZ35" s="37" t="n"/>
      <c r="BA35" s="37" t="n"/>
      <c r="BB35" s="37" t="n"/>
      <c r="BC35" s="37" t="n"/>
      <c r="BD35" s="37" t="n"/>
      <c r="BE35" s="37" t="n"/>
      <c r="BF35" s="37" t="n"/>
      <c r="BG35" s="37" t="n"/>
      <c r="BH35" s="37" t="n"/>
      <c r="BI35" s="37" t="n"/>
      <c r="BJ35" s="37" t="n"/>
      <c r="BK35" s="41" t="n">
        <v>1</v>
      </c>
      <c r="BL35" s="41" t="n">
        <v>1</v>
      </c>
      <c r="BM35" s="41" t="n">
        <v>1</v>
      </c>
      <c r="BN35" s="41" t="n">
        <v>1</v>
      </c>
      <c r="BO35" s="41" t="n">
        <v>1</v>
      </c>
      <c r="BP35" s="41" t="n">
        <v>1</v>
      </c>
      <c r="BQ35" s="37" t="n"/>
      <c r="BR35" s="37" t="n"/>
      <c r="BS35" s="37" t="n"/>
      <c r="BT35" s="37" t="n"/>
      <c r="BU35" s="37" t="n"/>
      <c r="BV35" s="37" t="n"/>
      <c r="BW35" s="37" t="n"/>
      <c r="BX35" s="37" t="n"/>
      <c r="BY35" s="37" t="n"/>
      <c r="BZ35" s="37" t="n"/>
      <c r="CA35" s="37" t="n"/>
      <c r="CB35" s="37" t="n"/>
      <c r="CC35" s="37" t="n"/>
      <c r="CD35" s="37" t="n"/>
      <c r="CE35" s="37" t="n"/>
      <c r="CF35" s="37" t="n"/>
      <c r="CG35" s="37" t="n"/>
      <c r="CH35" s="37" t="n"/>
      <c r="CI35" s="37" t="n"/>
      <c r="CJ35" s="37" t="n"/>
      <c r="CK35" s="37" t="n"/>
      <c r="CL35" s="37" t="n"/>
      <c r="CM35" s="37" t="n"/>
      <c r="CN35" s="37" t="n"/>
      <c r="CO35" s="37" t="n"/>
      <c r="CP35" s="37" t="n"/>
      <c r="CQ35" s="37" t="n"/>
      <c r="CR35" s="37" t="n"/>
      <c r="CS35" s="37" t="n"/>
      <c r="CT35" s="37" t="n"/>
      <c r="CU35" s="37" t="n"/>
      <c r="CV35" s="37" t="n"/>
      <c r="CW35" s="37" t="n"/>
      <c r="CX35" s="37" t="n"/>
      <c r="CY35" s="37" t="n"/>
      <c r="CZ35" s="37" t="n"/>
      <c r="DA35" s="37" t="n"/>
      <c r="DB35" s="37" t="n"/>
      <c r="DC35" s="37" t="n"/>
      <c r="DD35" s="37" t="n"/>
      <c r="DE35" s="37" t="n"/>
      <c r="DF35" s="37" t="n"/>
      <c r="DG35" s="37" t="n"/>
      <c r="DH35" s="37" t="n"/>
      <c r="DI35" s="37" t="n"/>
      <c r="DJ35" s="37" t="n"/>
      <c r="DK35" s="37" t="n"/>
      <c r="DL35" s="37" t="n"/>
      <c r="DM35" s="37" t="n"/>
      <c r="DN35" s="37" t="n"/>
      <c r="DO35" s="37" t="n"/>
    </row>
    <row customHeight="1" ht="70" r="36" s="11">
      <c r="A36" s="37" t="inlineStr">
        <is>
          <t>Все</t>
        </is>
      </c>
      <c r="B36" s="37" t="inlineStr">
        <is>
          <t>Все</t>
        </is>
      </c>
      <c r="C36" s="37" t="inlineStr">
        <is>
          <t>Сеть</t>
        </is>
      </c>
      <c r="D36" s="37" t="inlineStr">
        <is>
          <t>охват</t>
        </is>
      </c>
      <c r="E36" s="37" t="inlineStr">
        <is>
          <t>http://sitepedia.imho.ru/#/38
Доступ в сайтодедию+ считалку
http://sitepedia.imho.ru/login
Login:        agency
Password: imho2018Ru</t>
        </is>
      </c>
      <c r="F36" s="37" t="inlineStr">
        <is>
          <t>да</t>
        </is>
      </c>
      <c r="G36" s="37" t="n">
        <v/>
      </c>
      <c r="H36" s="37" t="n">
        <v/>
      </c>
      <c r="I36" s="37" t="inlineStr">
        <is>
          <t>Наценки за таргетинги
https://prnt.sc/1t402zb</t>
        </is>
      </c>
      <c r="J36" s="37" t="inlineStr">
        <is>
          <t>\\DOCS\Public\_Подрядчики (прайсы, презентации, ТТ)\ИМХО</t>
        </is>
      </c>
      <c r="K36" s="37" t="inlineStr">
        <is>
          <t>Kurganova Ludmila N. &lt;LNKurganova@imho.ru&gt;</t>
        </is>
      </c>
      <c r="L36" s="37" t="inlineStr">
        <is>
          <t>"Multi-roll~80%, read-roll~20%
Размещение на платформах Desktop, Mobile и Smart TV. "</t>
        </is>
      </c>
      <c r="M36" s="37" t="inlineStr">
        <is>
          <t xml:space="preserve">Минимальный заказ - 1000К.  </t>
        </is>
      </c>
      <c r="N36" s="37" t="inlineStr">
        <is>
          <t>нет, но нужно обсудить дополнительно</t>
        </is>
      </c>
      <c r="O36" s="37" t="inlineStr">
        <is>
          <t>Лицензионный контент
CTR в 2-5 раз выше др сетей (Сегменто, YT, GPMD)</t>
        </is>
      </c>
      <c r="P36" s="37" t="n">
        <v>1</v>
      </c>
      <c r="Q36" s="37" t="n">
        <v>24</v>
      </c>
      <c r="R36" s="37">
        <f>S36</f>
        <v/>
      </c>
      <c r="S36" s="37" t="inlineStr">
        <is>
          <t>ВидеоСеть ИМХО</t>
        </is>
      </c>
      <c r="T36" s="37" t="inlineStr">
        <is>
          <t>Динамика, Video Mix, Multi-roll+read-roll, ролик до 20 сек., F=3/сутки</t>
        </is>
      </c>
      <c r="U36" s="37" t="inlineStr">
        <is>
          <t>Видео, 20 сек</t>
        </is>
      </c>
      <c r="V36" s="37" t="inlineStr"/>
      <c r="W36" s="37" t="inlineStr">
        <is>
          <t>Динамика</t>
        </is>
      </c>
      <c r="X36" s="37" t="inlineStr">
        <is>
          <t>1000 показов</t>
        </is>
      </c>
      <c r="Y36" s="37">
        <f>COUNT(AV36:DC36)</f>
        <v/>
      </c>
      <c r="Z36" s="37" t="inlineStr">
        <is>
          <t>недели</t>
        </is>
      </c>
      <c r="AA36" s="38">
        <f>AB36/Y36</f>
        <v/>
      </c>
      <c r="AB36" s="38" t="n">
        <v>1130</v>
      </c>
      <c r="AC36" s="39" t="n">
        <v>750</v>
      </c>
      <c r="AD36" s="37" t="n">
        <v>1</v>
      </c>
      <c r="AE36" s="40" t="n">
        <v>0.25</v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39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39">
        <f>AG36*1.2</f>
        <v/>
      </c>
      <c r="AI36" s="38">
        <f>AB36*1000</f>
        <v/>
      </c>
      <c r="AJ36" s="37" t="n">
        <v>4</v>
      </c>
      <c r="AK36" s="38">
        <f>AI36/AJ36</f>
        <v/>
      </c>
      <c r="AL36" s="40" t="inlineStr"/>
      <c r="AM36" s="38">
        <f>AB36</f>
        <v/>
      </c>
      <c r="AN36" s="40" t="inlineStr"/>
      <c r="AO36" s="38">
        <f>AI36*AN36</f>
        <v/>
      </c>
      <c r="AP36" s="39">
        <f>AG36/AI36*1000</f>
        <v/>
      </c>
      <c r="AQ36" s="39">
        <f>AG36/AK36*1000</f>
        <v/>
      </c>
      <c r="AR36" s="39">
        <f>AG36/AM36</f>
        <v/>
      </c>
      <c r="AS36" s="39">
        <f>AG36/AO36</f>
        <v/>
      </c>
      <c r="AT36" s="37" t="inlineStr"/>
      <c r="AU36" s="39">
        <f>AG36/AT36</f>
        <v/>
      </c>
      <c r="AV36" s="37" t="n"/>
      <c r="AW36" s="37" t="n"/>
      <c r="AX36" s="37" t="n"/>
      <c r="AY36" s="37" t="n"/>
      <c r="AZ36" s="37" t="n"/>
      <c r="BA36" s="37" t="n"/>
      <c r="BB36" s="37" t="n"/>
      <c r="BC36" s="37" t="n"/>
      <c r="BD36" s="37" t="n"/>
      <c r="BE36" s="37" t="n"/>
      <c r="BF36" s="37" t="n"/>
      <c r="BG36" s="37" t="n"/>
      <c r="BH36" s="37" t="n"/>
      <c r="BI36" s="37" t="n"/>
      <c r="BJ36" s="37" t="n"/>
      <c r="BK36" s="41" t="n">
        <v>1</v>
      </c>
      <c r="BL36" s="41" t="n">
        <v>1</v>
      </c>
      <c r="BM36" s="41" t="n">
        <v>1</v>
      </c>
      <c r="BN36" s="41" t="n">
        <v>1</v>
      </c>
      <c r="BO36" s="41" t="n">
        <v>1</v>
      </c>
      <c r="BP36" s="41" t="n">
        <v>1</v>
      </c>
      <c r="BQ36" s="37" t="n"/>
      <c r="BR36" s="37" t="n"/>
      <c r="BS36" s="37" t="n"/>
      <c r="BT36" s="37" t="n"/>
      <c r="BU36" s="37" t="n"/>
      <c r="BV36" s="37" t="n"/>
      <c r="BW36" s="37" t="n"/>
      <c r="BX36" s="37" t="n"/>
      <c r="BY36" s="37" t="n"/>
      <c r="BZ36" s="37" t="n"/>
      <c r="CA36" s="37" t="n"/>
      <c r="CB36" s="37" t="n"/>
      <c r="CC36" s="37" t="n"/>
      <c r="CD36" s="37" t="n"/>
      <c r="CE36" s="37" t="n"/>
      <c r="CF36" s="37" t="n"/>
      <c r="CG36" s="37" t="n"/>
      <c r="CH36" s="37" t="n"/>
      <c r="CI36" s="37" t="n"/>
      <c r="CJ36" s="37" t="n"/>
      <c r="CK36" s="37" t="n"/>
      <c r="CL36" s="37" t="n"/>
      <c r="CM36" s="37" t="n"/>
      <c r="CN36" s="37" t="n"/>
      <c r="CO36" s="37" t="n"/>
      <c r="CP36" s="37" t="n"/>
      <c r="CQ36" s="37" t="n"/>
      <c r="CR36" s="37" t="n"/>
      <c r="CS36" s="37" t="n"/>
      <c r="CT36" s="37" t="n"/>
      <c r="CU36" s="37" t="n"/>
      <c r="CV36" s="37" t="n"/>
      <c r="CW36" s="37" t="n"/>
      <c r="CX36" s="37" t="n"/>
      <c r="CY36" s="37" t="n"/>
      <c r="CZ36" s="37" t="n"/>
      <c r="DA36" s="37" t="n"/>
      <c r="DB36" s="37" t="n"/>
      <c r="DC36" s="37" t="n"/>
      <c r="DD36" s="37" t="n"/>
      <c r="DE36" s="37" t="n"/>
      <c r="DF36" s="37" t="n"/>
      <c r="DG36" s="37" t="n"/>
      <c r="DH36" s="37" t="n"/>
      <c r="DI36" s="37" t="n"/>
      <c r="DJ36" s="37" t="n"/>
      <c r="DK36" s="37" t="n"/>
      <c r="DL36" s="37" t="n"/>
      <c r="DM36" s="37" t="n"/>
      <c r="DN36" s="37" t="n"/>
      <c r="DO36" s="37" t="n"/>
    </row>
    <row customHeight="1" ht="70" r="37" s="11">
      <c r="A37" s="37" t="inlineStr">
        <is>
          <t>Все</t>
        </is>
      </c>
      <c r="B37" s="37" t="inlineStr">
        <is>
          <t>Все</t>
        </is>
      </c>
      <c r="C37" s="37" t="inlineStr">
        <is>
          <t>Сеть</t>
        </is>
      </c>
      <c r="D37" s="37" t="inlineStr">
        <is>
          <t>охват/лиды</t>
        </is>
      </c>
      <c r="E37" s="37" t="inlineStr">
        <is>
          <t>https://disk.yandex.ru/d/vH4v5q4mM1I8Bw</t>
        </is>
      </c>
      <c r="F37" s="37" t="inlineStr">
        <is>
          <t>да</t>
        </is>
      </c>
      <c r="G37" s="37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7" s="37" t="n">
        <v>0.3</v>
      </c>
      <c r="I37" s="37" t="n">
        <v/>
      </c>
      <c r="J37" s="37" t="inlineStr">
        <is>
          <t xml:space="preserve">ссылка медиакит - https://disk.yandex.ru/d/Z2FHEnCuW6QErg 
ссылка прайс - https://disk.yandex.ru/d/3HDwHs8WWIcpaQ </t>
        </is>
      </c>
      <c r="K37" s="37" t="inlineStr">
        <is>
          <t>m.voevodkina@mediatoday.ru
z.dzhorabaeva@mediatoday.ru
e.zlobina@mediatoday.ru</t>
        </is>
      </c>
      <c r="L37" s="37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37" s="37" t="inlineStr">
        <is>
          <t>Минимальный бюджет кампании - 250 000р.</t>
        </is>
      </c>
      <c r="N37" s="37" t="inlineStr">
        <is>
          <t>нет</t>
        </is>
      </c>
      <c r="O37" s="37" t="inlineStr">
        <is>
          <t>Бесплатное изготовление материалов из исходников клиента/
Мультиформатность</t>
        </is>
      </c>
      <c r="P37" s="37" t="n">
        <v>0</v>
      </c>
      <c r="Q37" s="37" t="n">
        <v>25</v>
      </c>
      <c r="R37" s="37">
        <f>S37</f>
        <v/>
      </c>
      <c r="S37" s="37" t="inlineStr">
        <is>
          <t>Mediatoday</t>
        </is>
      </c>
      <c r="T37" s="37" t="inlineStr">
        <is>
          <t>Размещение на страницах сайтов. Таргетинг по социально-демографическим характеристикам и интересам.</t>
        </is>
      </c>
      <c r="U37" s="37" t="inlineStr">
        <is>
          <t>ADBAR, FULLSCREEN, IN-APP, ADBAR+FULLSCREEN, BANNER (+InStream), ALL-ROLL (InStream+OutStream)</t>
        </is>
      </c>
      <c r="V37" s="37" t="inlineStr"/>
      <c r="W37" s="37" t="inlineStr">
        <is>
          <t>Динамика</t>
        </is>
      </c>
      <c r="X37" s="37" t="inlineStr">
        <is>
          <t>1000 показов</t>
        </is>
      </c>
      <c r="Y37" s="37">
        <f>COUNT(AV37:DC37)</f>
        <v/>
      </c>
      <c r="Z37" s="37" t="inlineStr">
        <is>
          <t>недели</t>
        </is>
      </c>
      <c r="AA37" s="38">
        <f>AB37/Y37</f>
        <v/>
      </c>
      <c r="AB37" s="38" t="n">
        <v>1000</v>
      </c>
      <c r="AC37" s="39" t="n">
        <v>630</v>
      </c>
      <c r="AD37" s="37" t="n">
        <v>1</v>
      </c>
      <c r="AE37" s="40" t="n">
        <v>0.3</v>
      </c>
      <c r="AF3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39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39">
        <f>AG37*1.2</f>
        <v/>
      </c>
      <c r="AI37" s="38">
        <f>AB37*1000</f>
        <v/>
      </c>
      <c r="AJ37" s="37" t="n">
        <v>3</v>
      </c>
      <c r="AK37" s="38">
        <f>AI37/AJ37</f>
        <v/>
      </c>
      <c r="AL37" s="40" t="inlineStr"/>
      <c r="AM37" s="38">
        <f>AB37</f>
        <v/>
      </c>
      <c r="AN37" s="40" t="inlineStr"/>
      <c r="AO37" s="38">
        <f>AI37*AN37</f>
        <v/>
      </c>
      <c r="AP37" s="39">
        <f>AG37/AI37*1000</f>
        <v/>
      </c>
      <c r="AQ37" s="39">
        <f>AG37/AK37*1000</f>
        <v/>
      </c>
      <c r="AR37" s="39">
        <f>AG37/AM37</f>
        <v/>
      </c>
      <c r="AS37" s="39">
        <f>AG37/AO37</f>
        <v/>
      </c>
      <c r="AT37" s="37" t="inlineStr"/>
      <c r="AU37" s="39">
        <f>AG37/AT37</f>
        <v/>
      </c>
      <c r="AV37" s="37" t="n"/>
      <c r="AW37" s="37" t="n"/>
      <c r="AX37" s="37" t="n"/>
      <c r="AY37" s="37" t="n"/>
      <c r="AZ37" s="37" t="n"/>
      <c r="BA37" s="37" t="n"/>
      <c r="BB37" s="37" t="n"/>
      <c r="BC37" s="37" t="n"/>
      <c r="BD37" s="37" t="n"/>
      <c r="BE37" s="37" t="n"/>
      <c r="BF37" s="37" t="n"/>
      <c r="BG37" s="37" t="n"/>
      <c r="BH37" s="37" t="n"/>
      <c r="BI37" s="37" t="n"/>
      <c r="BJ37" s="37" t="n"/>
      <c r="BK37" s="41" t="n">
        <v>1</v>
      </c>
      <c r="BL37" s="41" t="n">
        <v>1</v>
      </c>
      <c r="BM37" s="41" t="n">
        <v>1</v>
      </c>
      <c r="BN37" s="41" t="n">
        <v>1</v>
      </c>
      <c r="BO37" s="41" t="n">
        <v>1</v>
      </c>
      <c r="BP37" s="41" t="n">
        <v>1</v>
      </c>
      <c r="BQ37" s="37" t="n"/>
      <c r="BR37" s="37" t="n"/>
      <c r="BS37" s="37" t="n"/>
      <c r="BT37" s="37" t="n"/>
      <c r="BU37" s="37" t="n"/>
      <c r="BV37" s="37" t="n"/>
      <c r="BW37" s="37" t="n"/>
      <c r="BX37" s="37" t="n"/>
      <c r="BY37" s="37" t="n"/>
      <c r="BZ37" s="37" t="n"/>
      <c r="CA37" s="37" t="n"/>
      <c r="CB37" s="37" t="n"/>
      <c r="CC37" s="37" t="n"/>
      <c r="CD37" s="37" t="n"/>
      <c r="CE37" s="37" t="n"/>
      <c r="CF37" s="37" t="n"/>
      <c r="CG37" s="37" t="n"/>
      <c r="CH37" s="37" t="n"/>
      <c r="CI37" s="37" t="n"/>
      <c r="CJ37" s="37" t="n"/>
      <c r="CK37" s="37" t="n"/>
      <c r="CL37" s="37" t="n"/>
      <c r="CM37" s="37" t="n"/>
      <c r="CN37" s="37" t="n"/>
      <c r="CO37" s="37" t="n"/>
      <c r="CP37" s="37" t="n"/>
      <c r="CQ37" s="37" t="n"/>
      <c r="CR37" s="37" t="n"/>
      <c r="CS37" s="37" t="n"/>
      <c r="CT37" s="37" t="n"/>
      <c r="CU37" s="37" t="n"/>
      <c r="CV37" s="37" t="n"/>
      <c r="CW37" s="37" t="n"/>
      <c r="CX37" s="37" t="n"/>
      <c r="CY37" s="37" t="n"/>
      <c r="CZ37" s="37" t="n"/>
      <c r="DA37" s="37" t="n"/>
      <c r="DB37" s="37" t="n"/>
      <c r="DC37" s="37" t="n"/>
      <c r="DD37" s="37" t="n"/>
      <c r="DE37" s="37" t="n"/>
      <c r="DF37" s="37" t="n"/>
      <c r="DG37" s="37" t="n"/>
      <c r="DH37" s="37" t="n"/>
      <c r="DI37" s="37" t="n"/>
      <c r="DJ37" s="37" t="n"/>
      <c r="DK37" s="37" t="n"/>
      <c r="DL37" s="37" t="n"/>
      <c r="DM37" s="37" t="n"/>
      <c r="DN37" s="37" t="n"/>
      <c r="DO37" s="37" t="n"/>
    </row>
    <row customHeight="1" ht="70" r="38" s="11">
      <c r="A38" s="37" t="inlineStr">
        <is>
          <t>Все</t>
        </is>
      </c>
      <c r="B38" s="37" t="inlineStr">
        <is>
          <t>Все</t>
        </is>
      </c>
      <c r="C38" s="37" t="inlineStr">
        <is>
          <t>Сеть</t>
        </is>
      </c>
      <c r="D38" s="37" t="inlineStr">
        <is>
          <t>охват/лиды</t>
        </is>
      </c>
      <c r="E38" s="37" t="inlineStr">
        <is>
          <t>ссылка - https://disk.yandex.ru/i/Q_K23_lBIiDaDg</t>
        </is>
      </c>
      <c r="F38" s="37" t="inlineStr">
        <is>
          <t>да</t>
        </is>
      </c>
      <c r="G38" s="37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8" s="37" t="n">
        <v/>
      </c>
      <c r="I38" s="37" t="inlineStr">
        <is>
          <t>Не рекомендуем сокращать WL.</t>
        </is>
      </c>
      <c r="J38" s="37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38" s="37" t="inlineStr">
        <is>
          <t>m.voevodkina@mediatoday.ru
z.dzhorabaeva@mediatoday.ru
e.zlobina@mediatoday.ru</t>
        </is>
      </c>
      <c r="L38" s="37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38" s="37" t="inlineStr">
        <is>
          <t>Минимальный бюджет кампании - 300 000р.</t>
        </is>
      </c>
      <c r="N38" s="37" t="inlineStr">
        <is>
          <t>нет</t>
        </is>
      </c>
      <c r="O38" s="37" t="inlineStr">
        <is>
          <t>Бесплатное изготовление материалов из исходников клиента/
Мультиформатность</t>
        </is>
      </c>
      <c r="P38" s="37" t="n">
        <v>1</v>
      </c>
      <c r="Q38" s="37" t="n">
        <v>26</v>
      </c>
      <c r="R38" s="37">
        <f>S38</f>
        <v/>
      </c>
      <c r="S38" s="37" t="inlineStr">
        <is>
          <t>Cats</t>
        </is>
      </c>
      <c r="T38" s="37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8" s="37" t="n">
        <v/>
      </c>
      <c r="V38" s="37" t="inlineStr"/>
      <c r="W38" s="37" t="inlineStr">
        <is>
          <t>Динамика</t>
        </is>
      </c>
      <c r="X38" s="37" t="inlineStr">
        <is>
          <t>1000 показов</t>
        </is>
      </c>
      <c r="Y38" s="37">
        <f>COUNT(AV38:DC38)</f>
        <v/>
      </c>
      <c r="Z38" s="37" t="inlineStr">
        <is>
          <t>недели</t>
        </is>
      </c>
      <c r="AA38" s="38">
        <f>AB38/Y38</f>
        <v/>
      </c>
      <c r="AB38" s="38" t="n">
        <v>1000</v>
      </c>
      <c r="AC38" s="39" t="n">
        <v>650</v>
      </c>
      <c r="AD38" s="37" t="n">
        <v>1</v>
      </c>
      <c r="AE38" s="40" t="n">
        <v/>
      </c>
      <c r="AF3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39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39">
        <f>AG38*1.2</f>
        <v/>
      </c>
      <c r="AI38" s="38">
        <f>AB38*1000</f>
        <v/>
      </c>
      <c r="AJ38" s="37" t="n">
        <v>4</v>
      </c>
      <c r="AK38" s="38">
        <f>AI38/AJ38</f>
        <v/>
      </c>
      <c r="AL38" s="40" t="inlineStr"/>
      <c r="AM38" s="38">
        <f>AB38</f>
        <v/>
      </c>
      <c r="AN38" s="40" t="inlineStr"/>
      <c r="AO38" s="38">
        <f>AI38*AN38</f>
        <v/>
      </c>
      <c r="AP38" s="39">
        <f>AG38/AI38*1000</f>
        <v/>
      </c>
      <c r="AQ38" s="39">
        <f>AG38/AK38*1000</f>
        <v/>
      </c>
      <c r="AR38" s="39">
        <f>AG38/AM38</f>
        <v/>
      </c>
      <c r="AS38" s="39">
        <f>AG38/AO38</f>
        <v/>
      </c>
      <c r="AT38" s="37" t="inlineStr"/>
      <c r="AU38" s="39">
        <f>AG38/AT38</f>
        <v/>
      </c>
      <c r="AV38" s="37" t="n"/>
      <c r="AW38" s="37" t="n"/>
      <c r="AX38" s="37" t="n"/>
      <c r="AY38" s="37" t="n"/>
      <c r="AZ38" s="37" t="n"/>
      <c r="BA38" s="37" t="n"/>
      <c r="BB38" s="37" t="n"/>
      <c r="BC38" s="37" t="n"/>
      <c r="BD38" s="37" t="n"/>
      <c r="BE38" s="37" t="n"/>
      <c r="BF38" s="37" t="n"/>
      <c r="BG38" s="37" t="n"/>
      <c r="BH38" s="37" t="n"/>
      <c r="BI38" s="37" t="n"/>
      <c r="BJ38" s="37" t="n"/>
      <c r="BK38" s="41" t="n">
        <v>1</v>
      </c>
      <c r="BL38" s="41" t="n">
        <v>1</v>
      </c>
      <c r="BM38" s="41" t="n">
        <v>1</v>
      </c>
      <c r="BN38" s="41" t="n">
        <v>1</v>
      </c>
      <c r="BO38" s="41" t="n">
        <v>1</v>
      </c>
      <c r="BP38" s="41" t="n">
        <v>1</v>
      </c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37" t="n"/>
      <c r="BZ38" s="37" t="n"/>
      <c r="CA38" s="37" t="n"/>
      <c r="CB38" s="37" t="n"/>
      <c r="CC38" s="37" t="n"/>
      <c r="CD38" s="37" t="n"/>
      <c r="CE38" s="37" t="n"/>
      <c r="CF38" s="37" t="n"/>
      <c r="CG38" s="37" t="n"/>
      <c r="CH38" s="37" t="n"/>
      <c r="CI38" s="37" t="n"/>
      <c r="CJ38" s="37" t="n"/>
      <c r="CK38" s="37" t="n"/>
      <c r="CL38" s="37" t="n"/>
      <c r="CM38" s="37" t="n"/>
      <c r="CN38" s="37" t="n"/>
      <c r="CO38" s="37" t="n"/>
      <c r="CP38" s="37" t="n"/>
      <c r="CQ38" s="37" t="n"/>
      <c r="CR38" s="37" t="n"/>
      <c r="CS38" s="37" t="n"/>
      <c r="CT38" s="37" t="n"/>
      <c r="CU38" s="37" t="n"/>
      <c r="CV38" s="37" t="n"/>
      <c r="CW38" s="37" t="n"/>
      <c r="CX38" s="37" t="n"/>
      <c r="CY38" s="37" t="n"/>
      <c r="CZ38" s="37" t="n"/>
      <c r="DA38" s="37" t="n"/>
      <c r="DB38" s="37" t="n"/>
      <c r="DC38" s="37" t="n"/>
      <c r="DD38" s="37" t="n"/>
      <c r="DE38" s="37" t="n"/>
      <c r="DF38" s="37" t="n"/>
      <c r="DG38" s="37" t="n"/>
      <c r="DH38" s="37" t="n"/>
      <c r="DI38" s="37" t="n"/>
      <c r="DJ38" s="37" t="n"/>
      <c r="DK38" s="37" t="n"/>
      <c r="DL38" s="37" t="n"/>
      <c r="DM38" s="37" t="n"/>
      <c r="DN38" s="37" t="n"/>
      <c r="DO38" s="37" t="n"/>
    </row>
    <row customHeight="1" ht="70" r="39" s="11">
      <c r="A39" s="37" t="inlineStr">
        <is>
          <t>Все</t>
        </is>
      </c>
      <c r="B39" s="37" t="inlineStr">
        <is>
          <t>Все</t>
        </is>
      </c>
      <c r="C39" s="37" t="inlineStr">
        <is>
          <t>Сеть</t>
        </is>
      </c>
      <c r="D39" s="37" t="inlineStr">
        <is>
          <t>охват</t>
        </is>
      </c>
      <c r="E39" s="37" t="inlineStr">
        <is>
          <t>ссылка - https://disk.yandex.ru/i/Q_K23_lBIiDaDg</t>
        </is>
      </c>
      <c r="F39" s="37" t="inlineStr">
        <is>
          <t>да</t>
        </is>
      </c>
      <c r="G39" s="37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39" s="37" t="n">
        <v/>
      </c>
      <c r="I39" s="37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39" s="37" t="inlineStr">
        <is>
          <t>презентация - https://disk.yandex.ru/d/ugDgYO7MuchHzQ
ссылка прайс - https://disk.yandex.ru/d/E73EVkqrj6ts-g</t>
        </is>
      </c>
      <c r="K39" s="37" t="inlineStr">
        <is>
          <t>m.voevodkina@mediatoday.ru
z.dzhorabaeva@mediatoday.ru
e.zlobina@mediatoday.ru</t>
        </is>
      </c>
      <c r="L39" s="37" t="n">
        <v/>
      </c>
      <c r="M39" s="37" t="inlineStr">
        <is>
          <t>Минимальный бюджет кампании - 300 000р.</t>
        </is>
      </c>
      <c r="N39" s="37" t="inlineStr">
        <is>
          <t>нет</t>
        </is>
      </c>
      <c r="O39" s="37" t="inlineStr">
        <is>
          <t>Бесплатное изготовление материалов из исходников клиента/
Мультиформатность</t>
        </is>
      </c>
      <c r="P39" s="37" t="n">
        <v>1</v>
      </c>
      <c r="Q39" s="37" t="n">
        <v>27</v>
      </c>
      <c r="R39" s="37">
        <f>S39</f>
        <v/>
      </c>
      <c r="S39" s="37" t="inlineStr">
        <is>
          <t>Cats, пакет "Мультивидео"</t>
        </is>
      </c>
      <c r="T39" s="37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39" s="37" t="n">
        <v/>
      </c>
      <c r="V39" s="37" t="inlineStr"/>
      <c r="W39" s="37" t="inlineStr">
        <is>
          <t>Динамика</t>
        </is>
      </c>
      <c r="X39" s="37" t="inlineStr">
        <is>
          <t>1000 показов</t>
        </is>
      </c>
      <c r="Y39" s="37">
        <f>COUNT(AV39:DC39)</f>
        <v/>
      </c>
      <c r="Z39" s="37" t="inlineStr">
        <is>
          <t>недели</t>
        </is>
      </c>
      <c r="AA39" s="38">
        <f>AB39/Y39</f>
        <v/>
      </c>
      <c r="AB39" s="38" t="n">
        <v>1000</v>
      </c>
      <c r="AC39" s="39" t="n">
        <v>500</v>
      </c>
      <c r="AD39" s="37" t="n">
        <v>1</v>
      </c>
      <c r="AE39" s="40" t="n">
        <v/>
      </c>
      <c r="AF3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39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39">
        <f>AG39*1.2</f>
        <v/>
      </c>
      <c r="AI39" s="38">
        <f>AB39*1000</f>
        <v/>
      </c>
      <c r="AJ39" s="37" t="n">
        <v>4</v>
      </c>
      <c r="AK39" s="38">
        <f>AI39/AJ39</f>
        <v/>
      </c>
      <c r="AL39" s="40" t="inlineStr"/>
      <c r="AM39" s="38">
        <f>AB39</f>
        <v/>
      </c>
      <c r="AN39" s="40" t="inlineStr"/>
      <c r="AO39" s="38">
        <f>AI39*AN39</f>
        <v/>
      </c>
      <c r="AP39" s="39">
        <f>AG39/AI39*1000</f>
        <v/>
      </c>
      <c r="AQ39" s="39">
        <f>AG39/AK39*1000</f>
        <v/>
      </c>
      <c r="AR39" s="39">
        <f>AG39/AM39</f>
        <v/>
      </c>
      <c r="AS39" s="39">
        <f>AG39/AO39</f>
        <v/>
      </c>
      <c r="AT39" s="37" t="inlineStr"/>
      <c r="AU39" s="39">
        <f>AG39/AT39</f>
        <v/>
      </c>
      <c r="AV39" s="37" t="n"/>
      <c r="AW39" s="37" t="n"/>
      <c r="AX39" s="37" t="n"/>
      <c r="AY39" s="37" t="n"/>
      <c r="AZ39" s="37" t="n"/>
      <c r="BA39" s="37" t="n"/>
      <c r="BB39" s="37" t="n"/>
      <c r="BC39" s="37" t="n"/>
      <c r="BD39" s="37" t="n"/>
      <c r="BE39" s="37" t="n"/>
      <c r="BF39" s="37" t="n"/>
      <c r="BG39" s="37" t="n"/>
      <c r="BH39" s="37" t="n"/>
      <c r="BI39" s="37" t="n"/>
      <c r="BJ39" s="37" t="n"/>
      <c r="BK39" s="41" t="n">
        <v>1</v>
      </c>
      <c r="BL39" s="41" t="n">
        <v>1</v>
      </c>
      <c r="BM39" s="41" t="n">
        <v>1</v>
      </c>
      <c r="BN39" s="41" t="n">
        <v>1</v>
      </c>
      <c r="BO39" s="41" t="n">
        <v>1</v>
      </c>
      <c r="BP39" s="41" t="n">
        <v>1</v>
      </c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37" t="n"/>
      <c r="BZ39" s="37" t="n"/>
      <c r="CA39" s="37" t="n"/>
      <c r="CB39" s="37" t="n"/>
      <c r="CC39" s="37" t="n"/>
      <c r="CD39" s="37" t="n"/>
      <c r="CE39" s="37" t="n"/>
      <c r="CF39" s="37" t="n"/>
      <c r="CG39" s="37" t="n"/>
      <c r="CH39" s="37" t="n"/>
      <c r="CI39" s="37" t="n"/>
      <c r="CJ39" s="37" t="n"/>
      <c r="CK39" s="37" t="n"/>
      <c r="CL39" s="37" t="n"/>
      <c r="CM39" s="37" t="n"/>
      <c r="CN39" s="37" t="n"/>
      <c r="CO39" s="37" t="n"/>
      <c r="CP39" s="37" t="n"/>
      <c r="CQ39" s="37" t="n"/>
      <c r="CR39" s="37" t="n"/>
      <c r="CS39" s="37" t="n"/>
      <c r="CT39" s="37" t="n"/>
      <c r="CU39" s="37" t="n"/>
      <c r="CV39" s="37" t="n"/>
      <c r="CW39" s="37" t="n"/>
      <c r="CX39" s="37" t="n"/>
      <c r="CY39" s="37" t="n"/>
      <c r="CZ39" s="37" t="n"/>
      <c r="DA39" s="37" t="n"/>
      <c r="DB39" s="37" t="n"/>
      <c r="DC39" s="37" t="n"/>
      <c r="DD39" s="37" t="n"/>
      <c r="DE39" s="37" t="n"/>
      <c r="DF39" s="37" t="n"/>
      <c r="DG39" s="37" t="n"/>
      <c r="DH39" s="37" t="n"/>
      <c r="DI39" s="37" t="n"/>
      <c r="DJ39" s="37" t="n"/>
      <c r="DK39" s="37" t="n"/>
      <c r="DL39" s="37" t="n"/>
      <c r="DM39" s="37" t="n"/>
      <c r="DN39" s="37" t="n"/>
      <c r="DO39" s="37" t="n"/>
    </row>
    <row customHeight="1" ht="70" r="40" s="11">
      <c r="A40" s="37" t="inlineStr">
        <is>
          <t>Все</t>
        </is>
      </c>
      <c r="B40" s="37" t="inlineStr">
        <is>
          <t>Все</t>
        </is>
      </c>
      <c r="C40" s="37" t="inlineStr">
        <is>
          <t>Маркетплейс</t>
        </is>
      </c>
      <c r="D40" s="37" t="inlineStr">
        <is>
          <t>охват/лиды</t>
        </is>
      </c>
      <c r="E40" s="37" t="n">
        <v/>
      </c>
      <c r="F40" s="37" t="n">
        <v/>
      </c>
      <c r="G40" s="37" t="n">
        <v/>
      </c>
      <c r="H40" s="37" t="inlineStr">
        <is>
          <t>Условия размещения для Клиентов/для агентства- единые</t>
        </is>
      </c>
      <c r="I40" s="37" t="inlineStr">
        <is>
          <t xml:space="preserve">Очень долго отвечают //2-3 дня
</t>
        </is>
      </c>
      <c r="J40" s="37" t="inlineStr">
        <is>
          <t>\\DOCS\Public\_Подрядчики (прайсы, презентации, ТТ)\Ozon</t>
        </is>
      </c>
      <c r="K40" s="37" t="inlineStr">
        <is>
          <t>Ovodkova Yuliya Leonidovna &lt;yovodkova@ozon.ru&gt;
Burov Dmitriy Dmitrievich' &lt;dburov@ozon.ru&gt;</t>
        </is>
      </c>
      <c r="L40" s="37" t="n">
        <v/>
      </c>
      <c r="M40" s="37" t="n">
        <v/>
      </c>
      <c r="N40" s="37" t="n">
        <v/>
      </c>
      <c r="O40" s="37" t="inlineStr">
        <is>
          <t>нижняя часть воронки/маркетплейс</t>
        </is>
      </c>
      <c r="P40" s="37" t="n">
        <v>-1</v>
      </c>
      <c r="Q40" s="37" t="n">
        <v>28</v>
      </c>
      <c r="R40" s="37">
        <f>S40</f>
        <v/>
      </c>
      <c r="S40" s="37" t="inlineStr">
        <is>
          <t>ozon</t>
        </is>
      </c>
      <c r="T40" s="37" t="inlineStr">
        <is>
          <t>В карточке товара (целевых или смежных категорий товаров)</t>
        </is>
      </c>
      <c r="U40" s="37" t="inlineStr">
        <is>
          <t>Баннер</t>
        </is>
      </c>
      <c r="V40" s="37" t="inlineStr"/>
      <c r="W40" s="37" t="inlineStr">
        <is>
          <t>Динамика</t>
        </is>
      </c>
      <c r="X40" s="37" t="inlineStr">
        <is>
          <t>1000 показов</t>
        </is>
      </c>
      <c r="Y40" s="37">
        <f>COUNT(AV40:DC40)</f>
        <v/>
      </c>
      <c r="Z40" s="37" t="inlineStr">
        <is>
          <t>недели</t>
        </is>
      </c>
      <c r="AA40" s="38">
        <f>AB40/Y40</f>
        <v/>
      </c>
      <c r="AB40" s="38" t="n">
        <v>2940.899680030115</v>
      </c>
      <c r="AC40" s="39" t="n">
        <v>70.84</v>
      </c>
      <c r="AD40" s="37" t="n">
        <v>1</v>
      </c>
      <c r="AE40" s="40" t="n">
        <v>0</v>
      </c>
      <c r="AF4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39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39">
        <f>AG40*1.2</f>
        <v/>
      </c>
      <c r="AI40" s="38">
        <f>AB40*1000</f>
        <v/>
      </c>
      <c r="AJ40" s="37" t="n">
        <v/>
      </c>
      <c r="AK40" s="38">
        <f>AI40/AJ40</f>
        <v/>
      </c>
      <c r="AL40" s="40" t="inlineStr"/>
      <c r="AM40" s="38">
        <f>AB40</f>
        <v/>
      </c>
      <c r="AN40" s="40" t="inlineStr"/>
      <c r="AO40" s="38">
        <f>AI40*AN40</f>
        <v/>
      </c>
      <c r="AP40" s="39">
        <f>AG40/AI40*1000</f>
        <v/>
      </c>
      <c r="AQ40" s="39">
        <f>AG40/AK40*1000</f>
        <v/>
      </c>
      <c r="AR40" s="39">
        <f>AG40/AM40</f>
        <v/>
      </c>
      <c r="AS40" s="39">
        <f>AG40/AO40</f>
        <v/>
      </c>
      <c r="AT40" s="37" t="inlineStr"/>
      <c r="AU40" s="39">
        <f>AG40/AT40</f>
        <v/>
      </c>
      <c r="AV40" s="37" t="n"/>
      <c r="AW40" s="37" t="n"/>
      <c r="AX40" s="37" t="n"/>
      <c r="AY40" s="37" t="n"/>
      <c r="AZ40" s="37" t="n"/>
      <c r="BA40" s="37" t="n"/>
      <c r="BB40" s="37" t="n"/>
      <c r="BC40" s="37" t="n"/>
      <c r="BD40" s="37" t="n"/>
      <c r="BE40" s="37" t="n"/>
      <c r="BF40" s="37" t="n"/>
      <c r="BG40" s="37" t="n"/>
      <c r="BH40" s="37" t="n"/>
      <c r="BI40" s="37" t="n"/>
      <c r="BJ40" s="37" t="n"/>
      <c r="BK40" s="41" t="n">
        <v>1</v>
      </c>
      <c r="BL40" s="41" t="n">
        <v>1</v>
      </c>
      <c r="BM40" s="41" t="n">
        <v>1</v>
      </c>
      <c r="BN40" s="41" t="n">
        <v>1</v>
      </c>
      <c r="BO40" s="41" t="n">
        <v>1</v>
      </c>
      <c r="BP40" s="41" t="n">
        <v>1</v>
      </c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37" t="n"/>
      <c r="BZ40" s="37" t="n"/>
      <c r="CA40" s="37" t="n"/>
      <c r="CB40" s="37" t="n"/>
      <c r="CC40" s="37" t="n"/>
      <c r="CD40" s="37" t="n"/>
      <c r="CE40" s="37" t="n"/>
      <c r="CF40" s="37" t="n"/>
      <c r="CG40" s="37" t="n"/>
      <c r="CH40" s="37" t="n"/>
      <c r="CI40" s="37" t="n"/>
      <c r="CJ40" s="37" t="n"/>
      <c r="CK40" s="37" t="n"/>
      <c r="CL40" s="37" t="n"/>
      <c r="CM40" s="37" t="n"/>
      <c r="CN40" s="37" t="n"/>
      <c r="CO40" s="37" t="n"/>
      <c r="CP40" s="37" t="n"/>
      <c r="CQ40" s="37" t="n"/>
      <c r="CR40" s="37" t="n"/>
      <c r="CS40" s="37" t="n"/>
      <c r="CT40" s="37" t="n"/>
      <c r="CU40" s="37" t="n"/>
      <c r="CV40" s="37" t="n"/>
      <c r="CW40" s="37" t="n"/>
      <c r="CX40" s="37" t="n"/>
      <c r="CY40" s="37" t="n"/>
      <c r="CZ40" s="37" t="n"/>
      <c r="DA40" s="37" t="n"/>
      <c r="DB40" s="37" t="n"/>
      <c r="DC40" s="37" t="n"/>
      <c r="DD40" s="37" t="n"/>
      <c r="DE40" s="37" t="n"/>
      <c r="DF40" s="37" t="n"/>
      <c r="DG40" s="37" t="n"/>
      <c r="DH40" s="37" t="n"/>
      <c r="DI40" s="37" t="n"/>
      <c r="DJ40" s="37" t="n"/>
      <c r="DK40" s="37" t="n"/>
      <c r="DL40" s="37" t="n"/>
      <c r="DM40" s="37" t="n"/>
      <c r="DN40" s="37" t="n"/>
      <c r="DO40" s="37" t="n"/>
    </row>
    <row customHeight="1" ht="70" r="41" s="11">
      <c r="A41" s="37" t="inlineStr">
        <is>
          <t>Все</t>
        </is>
      </c>
      <c r="B41" s="37" t="inlineStr">
        <is>
          <t>Все</t>
        </is>
      </c>
      <c r="C41" s="37" t="inlineStr">
        <is>
          <t>Приложение со скидками</t>
        </is>
      </c>
      <c r="D41" s="37" t="n">
        <v/>
      </c>
      <c r="E41" s="37" t="n">
        <v/>
      </c>
      <c r="F41" s="37" t="n">
        <v/>
      </c>
      <c r="G41" s="37" t="n">
        <v/>
      </c>
      <c r="H41" s="37" t="n">
        <v/>
      </c>
      <c r="I41" s="37" t="inlineStr">
        <is>
          <t>никаких скидок</t>
        </is>
      </c>
      <c r="J41" s="37" t="inlineStr">
        <is>
          <t>\\DOCS\Public\_Подрядчики (прайсы, презентации, ТТ)\Едадил</t>
        </is>
      </c>
      <c r="K41" s="37" t="inlineStr">
        <is>
          <t>Kurganova Ludmila N. &lt;LNKurganova@imho.ru&gt;</t>
        </is>
      </c>
      <c r="L41" s="37" t="n">
        <v/>
      </c>
      <c r="M41" s="37" t="n">
        <v/>
      </c>
      <c r="N41" s="37" t="n">
        <v/>
      </c>
      <c r="O41" s="37" t="n">
        <v/>
      </c>
      <c r="P41" s="37" t="n">
        <v>0</v>
      </c>
      <c r="Q41" s="37" t="n">
        <v>29</v>
      </c>
      <c r="R41" s="37">
        <f>S41</f>
        <v/>
      </c>
      <c r="S41" s="37" t="inlineStr">
        <is>
          <t>Едадил</t>
        </is>
      </c>
      <c r="T41" s="37" t="inlineStr">
        <is>
          <t>InApp после открытия приложения. 
Начинающий
РФ, без УФО - 25-45 лет</t>
        </is>
      </c>
      <c r="U41" s="37" t="inlineStr">
        <is>
          <t>InApp</t>
        </is>
      </c>
      <c r="V41" s="37" t="inlineStr"/>
      <c r="W41" s="37" t="inlineStr">
        <is>
          <t>Динамика</t>
        </is>
      </c>
      <c r="X41" s="37" t="inlineStr">
        <is>
          <t>1000 показов</t>
        </is>
      </c>
      <c r="Y41" s="37">
        <f>COUNT(AV41:DC41)</f>
        <v/>
      </c>
      <c r="Z41" s="37" t="inlineStr">
        <is>
          <t>неделя</t>
        </is>
      </c>
      <c r="AA41" s="38">
        <f>AB41/Y41</f>
        <v/>
      </c>
      <c r="AB41" s="38" t="n">
        <v>850</v>
      </c>
      <c r="AC41" s="39" t="n">
        <v>210</v>
      </c>
      <c r="AD41" s="37" t="n">
        <v>1</v>
      </c>
      <c r="AE41" s="40" t="n">
        <v>0</v>
      </c>
      <c r="AF4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39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39">
        <f>AG41*1.2</f>
        <v/>
      </c>
      <c r="AI41" s="38">
        <f>AB41*1000</f>
        <v/>
      </c>
      <c r="AJ41" s="37" t="n">
        <v>1</v>
      </c>
      <c r="AK41" s="38">
        <f>AI41/AJ41</f>
        <v/>
      </c>
      <c r="AL41" s="40" t="inlineStr"/>
      <c r="AM41" s="38">
        <f>AB41</f>
        <v/>
      </c>
      <c r="AN41" s="40" t="inlineStr"/>
      <c r="AO41" s="38">
        <f>AI41*AN41</f>
        <v/>
      </c>
      <c r="AP41" s="39">
        <f>AG41/AI41*1000</f>
        <v/>
      </c>
      <c r="AQ41" s="39">
        <f>AG41/AK41*1000</f>
        <v/>
      </c>
      <c r="AR41" s="39">
        <f>AG41/AM41</f>
        <v/>
      </c>
      <c r="AS41" s="39">
        <f>AG41/AO41</f>
        <v/>
      </c>
      <c r="AT41" s="37" t="inlineStr"/>
      <c r="AU41" s="39">
        <f>AG41/AT41</f>
        <v/>
      </c>
      <c r="AV41" s="37" t="n"/>
      <c r="AW41" s="37" t="n"/>
      <c r="AX41" s="37" t="n"/>
      <c r="AY41" s="37" t="n"/>
      <c r="AZ41" s="37" t="n"/>
      <c r="BA41" s="37" t="n"/>
      <c r="BB41" s="37" t="n"/>
      <c r="BC41" s="37" t="n"/>
      <c r="BD41" s="37" t="n"/>
      <c r="BE41" s="37" t="n"/>
      <c r="BF41" s="37" t="n"/>
      <c r="BG41" s="37" t="n"/>
      <c r="BH41" s="37" t="n"/>
      <c r="BI41" s="37" t="n"/>
      <c r="BJ41" s="37" t="n"/>
      <c r="BK41" s="41" t="n">
        <v>1</v>
      </c>
      <c r="BL41" s="41" t="n">
        <v>1</v>
      </c>
      <c r="BM41" s="41" t="n">
        <v>1</v>
      </c>
      <c r="BN41" s="41" t="n">
        <v>1</v>
      </c>
      <c r="BO41" s="41" t="n">
        <v>1</v>
      </c>
      <c r="BP41" s="41" t="n">
        <v>1</v>
      </c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37" t="n"/>
      <c r="BZ41" s="37" t="n"/>
      <c r="CA41" s="37" t="n"/>
      <c r="CB41" s="37" t="n"/>
      <c r="CC41" s="37" t="n"/>
      <c r="CD41" s="37" t="n"/>
      <c r="CE41" s="37" t="n"/>
      <c r="CF41" s="37" t="n"/>
      <c r="CG41" s="37" t="n"/>
      <c r="CH41" s="37" t="n"/>
      <c r="CI41" s="37" t="n"/>
      <c r="CJ41" s="37" t="n"/>
      <c r="CK41" s="37" t="n"/>
      <c r="CL41" s="37" t="n"/>
      <c r="CM41" s="37" t="n"/>
      <c r="CN41" s="37" t="n"/>
      <c r="CO41" s="37" t="n"/>
      <c r="CP41" s="37" t="n"/>
      <c r="CQ41" s="37" t="n"/>
      <c r="CR41" s="37" t="n"/>
      <c r="CS41" s="37" t="n"/>
      <c r="CT41" s="37" t="n"/>
      <c r="CU41" s="37" t="n"/>
      <c r="CV41" s="37" t="n"/>
      <c r="CW41" s="37" t="n"/>
      <c r="CX41" s="37" t="n"/>
      <c r="CY41" s="37" t="n"/>
      <c r="CZ41" s="37" t="n"/>
      <c r="DA41" s="37" t="n"/>
      <c r="DB41" s="37" t="n"/>
      <c r="DC41" s="37" t="n"/>
      <c r="DD41" s="37" t="n"/>
      <c r="DE41" s="37" t="n"/>
      <c r="DF41" s="37" t="n"/>
      <c r="DG41" s="37" t="n"/>
      <c r="DH41" s="37" t="n"/>
      <c r="DI41" s="37" t="n"/>
      <c r="DJ41" s="37" t="n"/>
      <c r="DK41" s="37" t="n"/>
      <c r="DL41" s="37" t="n"/>
      <c r="DM41" s="37" t="n"/>
      <c r="DN41" s="37" t="n"/>
      <c r="DO41" s="37" t="n"/>
    </row>
    <row customHeight="1" ht="70" r="42" s="11">
      <c r="A42" s="37" t="inlineStr">
        <is>
          <t>Все</t>
        </is>
      </c>
      <c r="B42" s="37" t="inlineStr">
        <is>
          <t>Все</t>
        </is>
      </c>
      <c r="C42" s="37" t="inlineStr">
        <is>
          <t>Маркетплейс</t>
        </is>
      </c>
      <c r="D42" s="37" t="inlineStr">
        <is>
          <t>лиды</t>
        </is>
      </c>
      <c r="E42" s="37" t="n">
        <v/>
      </c>
      <c r="F42" s="37" t="n">
        <v/>
      </c>
      <c r="G42" s="37" t="inlineStr">
        <is>
          <t>необходимо наличие товарного фида</t>
        </is>
      </c>
      <c r="H42" s="37" t="n">
        <v/>
      </c>
      <c r="I42" s="37" t="n">
        <v/>
      </c>
      <c r="J42" s="37" t="n">
        <v/>
      </c>
      <c r="K42" s="37" t="inlineStr">
        <is>
          <t>Никита Телеуца
962 945 97 62
через ТГ/битрикс</t>
        </is>
      </c>
      <c r="L42" s="37" t="n">
        <v/>
      </c>
      <c r="M42" s="37" t="n">
        <v/>
      </c>
      <c r="N42" s="37" t="n">
        <v/>
      </c>
      <c r="O42" s="37" t="n">
        <v/>
      </c>
      <c r="P42" s="37" t="n">
        <v>0</v>
      </c>
      <c r="Q42" s="37" t="n">
        <v>30</v>
      </c>
      <c r="R42" s="37">
        <f>S42</f>
        <v/>
      </c>
      <c r="S42" s="37" t="inlineStr">
        <is>
          <t>Яндекс.Маркет</t>
        </is>
      </c>
      <c r="T42" s="37" t="inlineStr">
        <is>
          <t>Стартовый баннер при входе в приложение</t>
        </is>
      </c>
      <c r="U42" s="37" t="inlineStr">
        <is>
          <t>Баннер</t>
        </is>
      </c>
      <c r="V42" s="37" t="inlineStr"/>
      <c r="W42" s="37" t="inlineStr">
        <is>
          <t>Динамика</t>
        </is>
      </c>
      <c r="X42" s="37" t="inlineStr">
        <is>
          <t>пакет</t>
        </is>
      </c>
      <c r="Y42" s="37">
        <f>COUNT(AV42:DC42)</f>
        <v/>
      </c>
      <c r="Z42" s="37" t="inlineStr">
        <is>
          <t>неделя</t>
        </is>
      </c>
      <c r="AA42" s="38">
        <f>AB42/Y42</f>
        <v/>
      </c>
      <c r="AB42" s="38" t="n">
        <v>1</v>
      </c>
      <c r="AC42" s="39" t="n">
        <v>300000</v>
      </c>
      <c r="AD42" s="37" t="n">
        <v>1.5</v>
      </c>
      <c r="AE42" s="40" t="n">
        <v>0</v>
      </c>
      <c r="AF4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39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39">
        <f>AG42*1.2</f>
        <v/>
      </c>
      <c r="AI42" s="38">
        <f>AB42*1000</f>
        <v/>
      </c>
      <c r="AJ42" s="37" t="n">
        <v>3.1</v>
      </c>
      <c r="AK42" s="38">
        <f>AI42/AJ42</f>
        <v/>
      </c>
      <c r="AL42" s="40" t="inlineStr"/>
      <c r="AM42" s="38">
        <f>AB42</f>
        <v/>
      </c>
      <c r="AN42" s="40" t="inlineStr"/>
      <c r="AO42" s="38">
        <f>AI42*AN42</f>
        <v/>
      </c>
      <c r="AP42" s="39">
        <f>AG42/AI42*1000</f>
        <v/>
      </c>
      <c r="AQ42" s="39">
        <f>AG42/AK42*1000</f>
        <v/>
      </c>
      <c r="AR42" s="39">
        <f>AG42/AM42</f>
        <v/>
      </c>
      <c r="AS42" s="39">
        <f>AG42/AO42</f>
        <v/>
      </c>
      <c r="AT42" s="37" t="inlineStr"/>
      <c r="AU42" s="39">
        <f>AG42/AT42</f>
        <v/>
      </c>
      <c r="AV42" s="37" t="n"/>
      <c r="AW42" s="37" t="n"/>
      <c r="AX42" s="37" t="n"/>
      <c r="AY42" s="37" t="n"/>
      <c r="AZ42" s="37" t="n"/>
      <c r="BA42" s="37" t="n"/>
      <c r="BB42" s="37" t="n"/>
      <c r="BC42" s="37" t="n"/>
      <c r="BD42" s="37" t="n"/>
      <c r="BE42" s="37" t="n"/>
      <c r="BF42" s="37" t="n"/>
      <c r="BG42" s="37" t="n"/>
      <c r="BH42" s="37" t="n"/>
      <c r="BI42" s="37" t="n"/>
      <c r="BJ42" s="37" t="n"/>
      <c r="BK42" s="41" t="n">
        <v>1</v>
      </c>
      <c r="BL42" s="41" t="n">
        <v>1</v>
      </c>
      <c r="BM42" s="41" t="n">
        <v>1</v>
      </c>
      <c r="BN42" s="41" t="n">
        <v>1</v>
      </c>
      <c r="BO42" s="41" t="n">
        <v>1</v>
      </c>
      <c r="BP42" s="41" t="n">
        <v>1</v>
      </c>
      <c r="BQ42" s="37" t="n"/>
      <c r="BR42" s="37" t="n"/>
      <c r="BS42" s="37" t="n"/>
      <c r="BT42" s="37" t="n"/>
      <c r="BU42" s="37" t="n"/>
      <c r="BV42" s="37" t="n"/>
      <c r="BW42" s="37" t="n"/>
      <c r="BX42" s="37" t="n"/>
      <c r="BY42" s="37" t="n"/>
      <c r="BZ42" s="37" t="n"/>
      <c r="CA42" s="37" t="n"/>
      <c r="CB42" s="37" t="n"/>
      <c r="CC42" s="37" t="n"/>
      <c r="CD42" s="37" t="n"/>
      <c r="CE42" s="37" t="n"/>
      <c r="CF42" s="37" t="n"/>
      <c r="CG42" s="37" t="n"/>
      <c r="CH42" s="37" t="n"/>
      <c r="CI42" s="37" t="n"/>
      <c r="CJ42" s="37" t="n"/>
      <c r="CK42" s="37" t="n"/>
      <c r="CL42" s="37" t="n"/>
      <c r="CM42" s="37" t="n"/>
      <c r="CN42" s="37" t="n"/>
      <c r="CO42" s="37" t="n"/>
      <c r="CP42" s="37" t="n"/>
      <c r="CQ42" s="37" t="n"/>
      <c r="CR42" s="37" t="n"/>
      <c r="CS42" s="37" t="n"/>
      <c r="CT42" s="37" t="n"/>
      <c r="CU42" s="37" t="n"/>
      <c r="CV42" s="37" t="n"/>
      <c r="CW42" s="37" t="n"/>
      <c r="CX42" s="37" t="n"/>
      <c r="CY42" s="37" t="n"/>
      <c r="CZ42" s="37" t="n"/>
      <c r="DA42" s="37" t="n"/>
      <c r="DB42" s="37" t="n"/>
      <c r="DC42" s="37" t="n"/>
      <c r="DD42" s="37" t="n"/>
      <c r="DE42" s="37" t="n"/>
      <c r="DF42" s="37" t="n"/>
      <c r="DG42" s="37" t="n"/>
      <c r="DH42" s="37" t="n"/>
      <c r="DI42" s="37" t="n"/>
      <c r="DJ42" s="37" t="n"/>
      <c r="DK42" s="37" t="n"/>
      <c r="DL42" s="37" t="n"/>
      <c r="DM42" s="37" t="n"/>
      <c r="DN42" s="37" t="n"/>
      <c r="DO42" s="37" t="n"/>
    </row>
    <row customHeight="1" ht="70" r="43" s="11">
      <c r="A43" s="37" t="inlineStr">
        <is>
          <t>Все</t>
        </is>
      </c>
      <c r="B43" s="37" t="inlineStr">
        <is>
          <t>Все</t>
        </is>
      </c>
      <c r="C43" s="37" t="inlineStr">
        <is>
          <t>Маркетплейс</t>
        </is>
      </c>
      <c r="D43" s="37" t="inlineStr">
        <is>
          <t>охват/лиды</t>
        </is>
      </c>
      <c r="E43" s="37" t="n">
        <v/>
      </c>
      <c r="F43" s="37" t="n">
        <v/>
      </c>
      <c r="G43" s="37" t="n">
        <v/>
      </c>
      <c r="H43" s="37" t="n">
        <v/>
      </c>
      <c r="I43" s="37" t="n">
        <v/>
      </c>
      <c r="J43" s="37" t="inlineStr">
        <is>
          <t>\\DOCS\Public\_Подрядчики (прайсы, презентации, ТТ)\СберМаркет</t>
        </is>
      </c>
      <c r="K43" s="37" t="inlineStr">
        <is>
          <t>Alexander Veselkov
+79254892362
сотрудник сбера</t>
        </is>
      </c>
      <c r="L43" s="37" t="n">
        <v/>
      </c>
      <c r="M43" s="37" t="inlineStr">
        <is>
          <t>500т.р.</t>
        </is>
      </c>
      <c r="N43" s="37" t="n">
        <v/>
      </c>
      <c r="O43" s="37" t="n">
        <v/>
      </c>
      <c r="P43" s="37" t="n">
        <v>0</v>
      </c>
      <c r="Q43" s="37" t="n">
        <v>31</v>
      </c>
      <c r="R43" s="37">
        <f>S43</f>
        <v/>
      </c>
      <c r="S43" s="37" t="inlineStr">
        <is>
          <t>СберМаркет</t>
        </is>
      </c>
      <c r="T43" s="37" t="inlineStr">
        <is>
          <t>Стартовый баннер при входе в приложение</t>
        </is>
      </c>
      <c r="U43" s="37" t="inlineStr">
        <is>
          <t>Баннер</t>
        </is>
      </c>
      <c r="V43" s="37" t="inlineStr"/>
      <c r="W43" s="37" t="inlineStr">
        <is>
          <t>Динамика</t>
        </is>
      </c>
      <c r="X43" s="37" t="inlineStr">
        <is>
          <t>пакет</t>
        </is>
      </c>
      <c r="Y43" s="37">
        <f>COUNT(AV43:DC43)</f>
        <v/>
      </c>
      <c r="Z43" s="37" t="inlineStr">
        <is>
          <t>неделя</t>
        </is>
      </c>
      <c r="AA43" s="38">
        <f>AB43/Y43</f>
        <v/>
      </c>
      <c r="AB43" s="38" t="n">
        <v>1</v>
      </c>
      <c r="AC43" s="39" t="n">
        <v>300000</v>
      </c>
      <c r="AD43" s="37" t="n">
        <v>1.5</v>
      </c>
      <c r="AE43" s="40" t="n">
        <v>0</v>
      </c>
      <c r="AF4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39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39">
        <f>AG43*1.2</f>
        <v/>
      </c>
      <c r="AI43" s="38">
        <f>AB43*1000</f>
        <v/>
      </c>
      <c r="AJ43" s="37" t="n">
        <v>3.1</v>
      </c>
      <c r="AK43" s="38">
        <f>AI43/AJ43</f>
        <v/>
      </c>
      <c r="AL43" s="40" t="inlineStr"/>
      <c r="AM43" s="38">
        <f>AB43</f>
        <v/>
      </c>
      <c r="AN43" s="40" t="inlineStr"/>
      <c r="AO43" s="38">
        <f>AI43*AN43</f>
        <v/>
      </c>
      <c r="AP43" s="39">
        <f>AG43/AI43*1000</f>
        <v/>
      </c>
      <c r="AQ43" s="39">
        <f>AG43/AK43*1000</f>
        <v/>
      </c>
      <c r="AR43" s="39">
        <f>AG43/AM43</f>
        <v/>
      </c>
      <c r="AS43" s="39">
        <f>AG43/AO43</f>
        <v/>
      </c>
      <c r="AT43" s="37" t="inlineStr"/>
      <c r="AU43" s="39">
        <f>AG43/AT43</f>
        <v/>
      </c>
      <c r="AV43" s="37" t="n"/>
      <c r="AW43" s="37" t="n"/>
      <c r="AX43" s="37" t="n"/>
      <c r="AY43" s="37" t="n"/>
      <c r="AZ43" s="37" t="n"/>
      <c r="BA43" s="37" t="n"/>
      <c r="BB43" s="37" t="n"/>
      <c r="BC43" s="37" t="n"/>
      <c r="BD43" s="37" t="n"/>
      <c r="BE43" s="37" t="n"/>
      <c r="BF43" s="37" t="n"/>
      <c r="BG43" s="37" t="n"/>
      <c r="BH43" s="37" t="n"/>
      <c r="BI43" s="37" t="n"/>
      <c r="BJ43" s="37" t="n"/>
      <c r="BK43" s="41" t="n">
        <v>1</v>
      </c>
      <c r="BL43" s="41" t="n">
        <v>1</v>
      </c>
      <c r="BM43" s="41" t="n">
        <v>1</v>
      </c>
      <c r="BN43" s="41" t="n">
        <v>1</v>
      </c>
      <c r="BO43" s="41" t="n">
        <v>1</v>
      </c>
      <c r="BP43" s="41" t="n">
        <v>1</v>
      </c>
      <c r="BQ43" s="37" t="n"/>
      <c r="BR43" s="37" t="n"/>
      <c r="BS43" s="37" t="n"/>
      <c r="BT43" s="37" t="n"/>
      <c r="BU43" s="37" t="n"/>
      <c r="BV43" s="37" t="n"/>
      <c r="BW43" s="37" t="n"/>
      <c r="BX43" s="37" t="n"/>
      <c r="BY43" s="37" t="n"/>
      <c r="BZ43" s="37" t="n"/>
      <c r="CA43" s="37" t="n"/>
      <c r="CB43" s="37" t="n"/>
      <c r="CC43" s="37" t="n"/>
      <c r="CD43" s="37" t="n"/>
      <c r="CE43" s="37" t="n"/>
      <c r="CF43" s="37" t="n"/>
      <c r="CG43" s="37" t="n"/>
      <c r="CH43" s="37" t="n"/>
      <c r="CI43" s="37" t="n"/>
      <c r="CJ43" s="37" t="n"/>
      <c r="CK43" s="37" t="n"/>
      <c r="CL43" s="37" t="n"/>
      <c r="CM43" s="37" t="n"/>
      <c r="CN43" s="37" t="n"/>
      <c r="CO43" s="37" t="n"/>
      <c r="CP43" s="37" t="n"/>
      <c r="CQ43" s="37" t="n"/>
      <c r="CR43" s="37" t="n"/>
      <c r="CS43" s="37" t="n"/>
      <c r="CT43" s="37" t="n"/>
      <c r="CU43" s="37" t="n"/>
      <c r="CV43" s="37" t="n"/>
      <c r="CW43" s="37" t="n"/>
      <c r="CX43" s="37" t="n"/>
      <c r="CY43" s="37" t="n"/>
      <c r="CZ43" s="37" t="n"/>
      <c r="DA43" s="37" t="n"/>
      <c r="DB43" s="37" t="n"/>
      <c r="DC43" s="37" t="n"/>
      <c r="DD43" s="37" t="n"/>
      <c r="DE43" s="37" t="n"/>
      <c r="DF43" s="37" t="n"/>
      <c r="DG43" s="37" t="n"/>
      <c r="DH43" s="37" t="n"/>
      <c r="DI43" s="37" t="n"/>
      <c r="DJ43" s="37" t="n"/>
      <c r="DK43" s="37" t="n"/>
      <c r="DL43" s="37" t="n"/>
      <c r="DM43" s="37" t="n"/>
      <c r="DN43" s="37" t="n"/>
      <c r="DO43" s="37" t="n"/>
    </row>
    <row customHeight="1" ht="70" r="44" s="11">
      <c r="A44" s="37" t="inlineStr">
        <is>
          <t>Все</t>
        </is>
      </c>
      <c r="B44" s="37" t="inlineStr">
        <is>
          <t>Все</t>
        </is>
      </c>
      <c r="C44" s="37" t="inlineStr">
        <is>
          <t>PROGRAMMATIC Сеть</t>
        </is>
      </c>
      <c r="D44" s="37" t="inlineStr">
        <is>
          <t>охват</t>
        </is>
      </c>
      <c r="E44" s="37" t="inlineStr">
        <is>
          <t>https://reklama.ramblergroup.com/tt/</t>
        </is>
      </c>
      <c r="F44" s="37" t="inlineStr">
        <is>
          <t>да</t>
        </is>
      </c>
      <c r="G44" s="37" t="inlineStr">
        <is>
          <t>На посадочной возможна установка кода для оптимизации РК</t>
        </is>
      </c>
      <c r="H44" s="37" t="n">
        <v/>
      </c>
      <c r="I44" s="37" t="inlineStr">
        <is>
          <t>входной бюджет</t>
        </is>
      </c>
      <c r="J44" s="37" t="inlineStr">
        <is>
          <t>\\DOCS\Public\_Подрядчики (прайсы, презентации, ТТ)\Rambler</t>
        </is>
      </c>
      <c r="K44" s="37" t="inlineStr">
        <is>
          <t xml:space="preserve">Юлия Хуснулина y.khusnulina@rambler-co.ru
pmp@rambler-co.ru </t>
        </is>
      </c>
      <c r="L44" s="37" t="n">
        <v/>
      </c>
      <c r="M44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44" s="37" t="inlineStr">
        <is>
          <t>нет</t>
        </is>
      </c>
      <c r="O44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44" s="37" t="n">
        <v>1</v>
      </c>
      <c r="Q44" s="37" t="n">
        <v>32</v>
      </c>
      <c r="R44" s="37">
        <f>S44</f>
        <v/>
      </c>
      <c r="S44" s="37" t="inlineStr">
        <is>
          <t>Пакет XL Flex Rambler&amp;Сo 
Desktop+Mobile Reach Video PMP</t>
        </is>
      </c>
      <c r="T44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44" s="37" t="inlineStr">
        <is>
          <t>Desktop: Reach Video
Mobile: Reach Video
Видео (15 секунд)</t>
        </is>
      </c>
      <c r="V44" s="37" t="inlineStr"/>
      <c r="W44" s="37" t="inlineStr">
        <is>
          <t>Динамика</t>
        </is>
      </c>
      <c r="X44" s="37" t="inlineStr">
        <is>
          <t>1000 показов</t>
        </is>
      </c>
      <c r="Y44" s="37">
        <f>COUNT(AV44:DC44)</f>
        <v/>
      </c>
      <c r="Z44" s="37" t="inlineStr">
        <is>
          <t>недели</t>
        </is>
      </c>
      <c r="AA44" s="38">
        <f>AB44/Y44</f>
        <v/>
      </c>
      <c r="AB44" s="38" t="n">
        <v>3000</v>
      </c>
      <c r="AC44" s="39" t="n">
        <v>450</v>
      </c>
      <c r="AD44" s="37" t="n">
        <v>1</v>
      </c>
      <c r="AE44" s="40" t="n">
        <v>0.65</v>
      </c>
      <c r="AF4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39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39">
        <f>AG44*1.2</f>
        <v/>
      </c>
      <c r="AI44" s="38">
        <f>AB44*1000</f>
        <v/>
      </c>
      <c r="AJ44" s="37" t="n">
        <v>3</v>
      </c>
      <c r="AK44" s="38">
        <f>AI44/AJ44</f>
        <v/>
      </c>
      <c r="AL44" s="40" t="inlineStr"/>
      <c r="AM44" s="38">
        <f>AB44</f>
        <v/>
      </c>
      <c r="AN44" s="40" t="n">
        <v>0.00162</v>
      </c>
      <c r="AO44" s="38">
        <f>AI44*AN44</f>
        <v/>
      </c>
      <c r="AP44" s="39">
        <f>AG44/AI44*1000</f>
        <v/>
      </c>
      <c r="AQ44" s="39">
        <f>AG44/AK44*1000</f>
        <v/>
      </c>
      <c r="AR44" s="39">
        <f>AG44/AM44</f>
        <v/>
      </c>
      <c r="AS44" s="39">
        <f>AG44/AO44</f>
        <v/>
      </c>
      <c r="AT44" s="37" t="inlineStr"/>
      <c r="AU44" s="39">
        <f>AG44/AT44</f>
        <v/>
      </c>
      <c r="AV44" s="37" t="n"/>
      <c r="AW44" s="37" t="n"/>
      <c r="AX44" s="37" t="n"/>
      <c r="AY44" s="37" t="n"/>
      <c r="AZ44" s="37" t="n"/>
      <c r="BA44" s="37" t="n"/>
      <c r="BB44" s="37" t="n"/>
      <c r="BC44" s="37" t="n"/>
      <c r="BD44" s="37" t="n"/>
      <c r="BE44" s="37" t="n"/>
      <c r="BF44" s="37" t="n"/>
      <c r="BG44" s="37" t="n"/>
      <c r="BH44" s="37" t="n"/>
      <c r="BI44" s="37" t="n"/>
      <c r="BJ44" s="37" t="n"/>
      <c r="BK44" s="41" t="n">
        <v>1</v>
      </c>
      <c r="BL44" s="41" t="n">
        <v>1</v>
      </c>
      <c r="BM44" s="41" t="n">
        <v>1</v>
      </c>
      <c r="BN44" s="41" t="n">
        <v>1</v>
      </c>
      <c r="BO44" s="41" t="n">
        <v>1</v>
      </c>
      <c r="BP44" s="41" t="n">
        <v>1</v>
      </c>
      <c r="BQ44" s="37" t="n"/>
      <c r="BR44" s="37" t="n"/>
      <c r="BS44" s="37" t="n"/>
      <c r="BT44" s="37" t="n"/>
      <c r="BU44" s="37" t="n"/>
      <c r="BV44" s="37" t="n"/>
      <c r="BW44" s="37" t="n"/>
      <c r="BX44" s="37" t="n"/>
      <c r="BY44" s="37" t="n"/>
      <c r="BZ44" s="37" t="n"/>
      <c r="CA44" s="37" t="n"/>
      <c r="CB44" s="37" t="n"/>
      <c r="CC44" s="37" t="n"/>
      <c r="CD44" s="37" t="n"/>
      <c r="CE44" s="37" t="n"/>
      <c r="CF44" s="37" t="n"/>
      <c r="CG44" s="37" t="n"/>
      <c r="CH44" s="37" t="n"/>
      <c r="CI44" s="37" t="n"/>
      <c r="CJ44" s="37" t="n"/>
      <c r="CK44" s="37" t="n"/>
      <c r="CL44" s="37" t="n"/>
      <c r="CM44" s="37" t="n"/>
      <c r="CN44" s="37" t="n"/>
      <c r="CO44" s="37" t="n"/>
      <c r="CP44" s="37" t="n"/>
      <c r="CQ44" s="37" t="n"/>
      <c r="CR44" s="37" t="n"/>
      <c r="CS44" s="37" t="n"/>
      <c r="CT44" s="37" t="n"/>
      <c r="CU44" s="37" t="n"/>
      <c r="CV44" s="37" t="n"/>
      <c r="CW44" s="37" t="n"/>
      <c r="CX44" s="37" t="n"/>
      <c r="CY44" s="37" t="n"/>
      <c r="CZ44" s="37" t="n"/>
      <c r="DA44" s="37" t="n"/>
      <c r="DB44" s="37" t="n"/>
      <c r="DC44" s="37" t="n"/>
      <c r="DD44" s="37" t="n"/>
      <c r="DE44" s="37" t="n"/>
      <c r="DF44" s="37" t="n"/>
      <c r="DG44" s="37" t="n"/>
      <c r="DH44" s="37" t="n"/>
      <c r="DI44" s="37" t="n"/>
      <c r="DJ44" s="37" t="n"/>
      <c r="DK44" s="37" t="n"/>
      <c r="DL44" s="37" t="n"/>
      <c r="DM44" s="37" t="n"/>
      <c r="DN44" s="37" t="n"/>
      <c r="DO44" s="37" t="n"/>
    </row>
    <row customHeight="1" ht="70" r="45" s="11">
      <c r="A45" s="37" t="inlineStr">
        <is>
          <t>Все</t>
        </is>
      </c>
      <c r="B45" s="37" t="inlineStr">
        <is>
          <t>Все</t>
        </is>
      </c>
      <c r="C45" s="37" t="inlineStr">
        <is>
          <t>Сеть</t>
        </is>
      </c>
      <c r="D45" s="37" t="inlineStr">
        <is>
          <t>охват</t>
        </is>
      </c>
      <c r="E45" s="37" t="inlineStr">
        <is>
          <t>https://reklama.ramblergroup.com/tt/</t>
        </is>
      </c>
      <c r="F45" s="37" t="inlineStr">
        <is>
          <t>да</t>
        </is>
      </c>
      <c r="G45" s="37" t="inlineStr">
        <is>
          <t>На посадочной возможна установка кода для оптимизации РК</t>
        </is>
      </c>
      <c r="H45" s="37" t="n">
        <v/>
      </c>
      <c r="I45" s="37" t="inlineStr">
        <is>
          <t>входной бюджет</t>
        </is>
      </c>
      <c r="J45" s="37" t="inlineStr">
        <is>
          <t>\\DOCS\Public\_Подрядчики (прайсы, презентации, ТТ)\Rambler</t>
        </is>
      </c>
      <c r="K45" s="37" t="inlineStr">
        <is>
          <t xml:space="preserve">Юлия Хуснулина y.khusnulina@rambler-co.ru
pmp@rambler-co.ru </t>
        </is>
      </c>
      <c r="L45" s="37" t="n">
        <v/>
      </c>
      <c r="M45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45" s="37" t="inlineStr">
        <is>
          <t>нет</t>
        </is>
      </c>
      <c r="O45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45" s="37" t="n">
        <v>1</v>
      </c>
      <c r="Q45" s="37" t="n">
        <v>33</v>
      </c>
      <c r="R45" s="37">
        <f>S45</f>
        <v/>
      </c>
      <c r="S45" s="37" t="inlineStr">
        <is>
          <t>Пакет XL Flex Rambler&amp;Сo 
Desktop+Mobile Reach Video PMP</t>
        </is>
      </c>
      <c r="T45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45" s="37" t="inlineStr">
        <is>
          <t>Desktop: Reach Video
Mobile: Reach Video
Видео (15 секунд)</t>
        </is>
      </c>
      <c r="V45" s="37" t="inlineStr"/>
      <c r="W45" s="37" t="inlineStr">
        <is>
          <t>Динамика</t>
        </is>
      </c>
      <c r="X45" s="37" t="inlineStr">
        <is>
          <t>1000 показов</t>
        </is>
      </c>
      <c r="Y45" s="37">
        <f>COUNT(AV45:DC45)</f>
        <v/>
      </c>
      <c r="Z45" s="37" t="inlineStr">
        <is>
          <t>недели</t>
        </is>
      </c>
      <c r="AA45" s="38">
        <f>AB45/Y45</f>
        <v/>
      </c>
      <c r="AB45" s="38" t="n">
        <v>3000</v>
      </c>
      <c r="AC45" s="39" t="n">
        <v>450</v>
      </c>
      <c r="AD45" s="37" t="n">
        <v>1</v>
      </c>
      <c r="AE45" s="40" t="n">
        <v>0.65</v>
      </c>
      <c r="AF45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39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39">
        <f>AG45*1.2</f>
        <v/>
      </c>
      <c r="AI45" s="38">
        <f>AB45*1000</f>
        <v/>
      </c>
      <c r="AJ45" s="37" t="n">
        <v>3</v>
      </c>
      <c r="AK45" s="38">
        <f>AI45/AJ45</f>
        <v/>
      </c>
      <c r="AL45" s="40" t="inlineStr"/>
      <c r="AM45" s="38">
        <f>AB45</f>
        <v/>
      </c>
      <c r="AN45" s="40" t="n">
        <v>0.00162</v>
      </c>
      <c r="AO45" s="38">
        <f>AI45*AN45</f>
        <v/>
      </c>
      <c r="AP45" s="39">
        <f>AG45/AI45*1000</f>
        <v/>
      </c>
      <c r="AQ45" s="39">
        <f>AG45/AK45*1000</f>
        <v/>
      </c>
      <c r="AR45" s="39">
        <f>AG45/AM45</f>
        <v/>
      </c>
      <c r="AS45" s="39">
        <f>AG45/AO45</f>
        <v/>
      </c>
      <c r="AT45" s="37" t="inlineStr"/>
      <c r="AU45" s="39">
        <f>AG45/AT45</f>
        <v/>
      </c>
      <c r="AV45" s="37" t="n"/>
      <c r="AW45" s="37" t="n"/>
      <c r="AX45" s="37" t="n"/>
      <c r="AY45" s="37" t="n"/>
      <c r="AZ45" s="37" t="n"/>
      <c r="BA45" s="37" t="n"/>
      <c r="BB45" s="37" t="n"/>
      <c r="BC45" s="37" t="n"/>
      <c r="BD45" s="37" t="n"/>
      <c r="BE45" s="37" t="n"/>
      <c r="BF45" s="37" t="n"/>
      <c r="BG45" s="37" t="n"/>
      <c r="BH45" s="37" t="n"/>
      <c r="BI45" s="37" t="n"/>
      <c r="BJ45" s="37" t="n"/>
      <c r="BK45" s="41" t="n">
        <v>1</v>
      </c>
      <c r="BL45" s="41" t="n">
        <v>1</v>
      </c>
      <c r="BM45" s="41" t="n">
        <v>1</v>
      </c>
      <c r="BN45" s="41" t="n">
        <v>1</v>
      </c>
      <c r="BO45" s="41" t="n">
        <v>1</v>
      </c>
      <c r="BP45" s="41" t="n">
        <v>1</v>
      </c>
      <c r="BQ45" s="37" t="n"/>
      <c r="BR45" s="37" t="n"/>
      <c r="BS45" s="37" t="n"/>
      <c r="BT45" s="37" t="n"/>
      <c r="BU45" s="37" t="n"/>
      <c r="BV45" s="37" t="n"/>
      <c r="BW45" s="37" t="n"/>
      <c r="BX45" s="37" t="n"/>
      <c r="BY45" s="37" t="n"/>
      <c r="BZ45" s="37" t="n"/>
      <c r="CA45" s="37" t="n"/>
      <c r="CB45" s="37" t="n"/>
      <c r="CC45" s="37" t="n"/>
      <c r="CD45" s="37" t="n"/>
      <c r="CE45" s="37" t="n"/>
      <c r="CF45" s="37" t="n"/>
      <c r="CG45" s="37" t="n"/>
      <c r="CH45" s="37" t="n"/>
      <c r="CI45" s="37" t="n"/>
      <c r="CJ45" s="37" t="n"/>
      <c r="CK45" s="37" t="n"/>
      <c r="CL45" s="37" t="n"/>
      <c r="CM45" s="37" t="n"/>
      <c r="CN45" s="37" t="n"/>
      <c r="CO45" s="37" t="n"/>
      <c r="CP45" s="37" t="n"/>
      <c r="CQ45" s="37" t="n"/>
      <c r="CR45" s="37" t="n"/>
      <c r="CS45" s="37" t="n"/>
      <c r="CT45" s="37" t="n"/>
      <c r="CU45" s="37" t="n"/>
      <c r="CV45" s="37" t="n"/>
      <c r="CW45" s="37" t="n"/>
      <c r="CX45" s="37" t="n"/>
      <c r="CY45" s="37" t="n"/>
      <c r="CZ45" s="37" t="n"/>
      <c r="DA45" s="37" t="n"/>
      <c r="DB45" s="37" t="n"/>
      <c r="DC45" s="37" t="n"/>
      <c r="DD45" s="37" t="n"/>
      <c r="DE45" s="37" t="n"/>
      <c r="DF45" s="37" t="n"/>
      <c r="DG45" s="37" t="n"/>
      <c r="DH45" s="37" t="n"/>
      <c r="DI45" s="37" t="n"/>
      <c r="DJ45" s="37" t="n"/>
      <c r="DK45" s="37" t="n"/>
      <c r="DL45" s="37" t="n"/>
      <c r="DM45" s="37" t="n"/>
      <c r="DN45" s="37" t="n"/>
      <c r="DO45" s="37" t="n"/>
    </row>
    <row customHeight="1" ht="70" r="46" s="11">
      <c r="A46" s="37" t="inlineStr">
        <is>
          <t>Все</t>
        </is>
      </c>
      <c r="B46" s="37" t="inlineStr">
        <is>
          <t>Все</t>
        </is>
      </c>
      <c r="C46" s="37" t="inlineStr">
        <is>
          <t>Сеть</t>
        </is>
      </c>
      <c r="D46" s="37" t="inlineStr">
        <is>
          <t>охват/лиды</t>
        </is>
      </c>
      <c r="E46" s="37" t="inlineStr">
        <is>
          <t>перенести со вкладки</t>
        </is>
      </c>
      <c r="F46" s="37" t="inlineStr">
        <is>
          <t>да</t>
        </is>
      </c>
      <c r="G46" s="37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46" s="37" t="inlineStr">
        <is>
          <t>30% СК</t>
        </is>
      </c>
      <c r="I46" s="37" t="inlineStr">
        <is>
          <t>Brand Lift в процессе разработки</t>
        </is>
      </c>
      <c r="J46" s="37" t="inlineStr">
        <is>
          <t xml:space="preserve">https://disk.yandex.ru/i/dpVzTOMfXe_NmQ </t>
        </is>
      </c>
      <c r="K46" s="37" t="inlineStr">
        <is>
          <t>e.mardoyan@punchmedia.ru; v.ovchenkov@punchmedia.ru</t>
        </is>
      </c>
      <c r="L46" s="37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46" s="37" t="inlineStr">
        <is>
          <t>нет, но реко от 200 000 рублей</t>
        </is>
      </c>
      <c r="N46" s="37" t="inlineStr">
        <is>
          <t>нет</t>
        </is>
      </c>
      <c r="O46" s="37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46" s="37" t="n">
        <v>0</v>
      </c>
      <c r="Q46" s="37" t="n">
        <v>34</v>
      </c>
      <c r="R46" s="37">
        <f>S46</f>
        <v/>
      </c>
      <c r="S46" s="37" t="inlineStr">
        <is>
          <t>PunchMedia Group</t>
        </is>
      </c>
      <c r="T46" s="37" t="inlineStr">
        <is>
          <t>Рекламный плеер на страницах сайтов сетевое размещение  (Desktop+Mobile), любые таргеты</t>
        </is>
      </c>
      <c r="U46" s="37" t="inlineStr">
        <is>
          <t>600х338 px ( видео instrem+outstream)</t>
        </is>
      </c>
      <c r="V46" s="37" t="inlineStr"/>
      <c r="W46" s="37" t="inlineStr">
        <is>
          <t>Динамика</t>
        </is>
      </c>
      <c r="X46" s="37" t="inlineStr">
        <is>
          <t>1000 показов</t>
        </is>
      </c>
      <c r="Y46" s="37">
        <f>COUNT(AV46:DC46)</f>
        <v/>
      </c>
      <c r="Z46" s="37" t="inlineStr">
        <is>
          <t>недели</t>
        </is>
      </c>
      <c r="AA46" s="38">
        <f>AB46/Y46</f>
        <v/>
      </c>
      <c r="AB46" s="38" t="n">
        <v>1000</v>
      </c>
      <c r="AC46" s="39" t="n">
        <v>360</v>
      </c>
      <c r="AD46" s="37" t="n">
        <v>1</v>
      </c>
      <c r="AE46" s="40" t="inlineStr">
        <is>
          <t>клиентская скидка 5% на все размещения, и скидка 10% на размещения кампаний бюджетом от 2 млн рублей</t>
        </is>
      </c>
      <c r="AF46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39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39">
        <f>AG46*1.2</f>
        <v/>
      </c>
      <c r="AI46" s="38">
        <f>AB46*1000</f>
        <v/>
      </c>
      <c r="AJ46" s="37" t="n">
        <v>2</v>
      </c>
      <c r="AK46" s="38">
        <f>AI46/AJ46</f>
        <v/>
      </c>
      <c r="AL46" s="40" t="inlineStr"/>
      <c r="AM46" s="38">
        <f>AB46</f>
        <v/>
      </c>
      <c r="AN46" s="40" t="inlineStr"/>
      <c r="AO46" s="38">
        <f>AI46*AN46</f>
        <v/>
      </c>
      <c r="AP46" s="39">
        <f>AG46/AI46*1000</f>
        <v/>
      </c>
      <c r="AQ46" s="39">
        <f>AG46/AK46*1000</f>
        <v/>
      </c>
      <c r="AR46" s="39">
        <f>AG46/AM46</f>
        <v/>
      </c>
      <c r="AS46" s="39">
        <f>AG46/AO46</f>
        <v/>
      </c>
      <c r="AT46" s="37" t="inlineStr"/>
      <c r="AU46" s="39">
        <f>AG46/AT46</f>
        <v/>
      </c>
      <c r="AV46" s="37" t="n"/>
      <c r="AW46" s="37" t="n"/>
      <c r="AX46" s="37" t="n"/>
      <c r="AY46" s="37" t="n"/>
      <c r="AZ46" s="37" t="n"/>
      <c r="BA46" s="37" t="n"/>
      <c r="BB46" s="37" t="n"/>
      <c r="BC46" s="37" t="n"/>
      <c r="BD46" s="37" t="n"/>
      <c r="BE46" s="37" t="n"/>
      <c r="BF46" s="37" t="n"/>
      <c r="BG46" s="37" t="n"/>
      <c r="BH46" s="37" t="n"/>
      <c r="BI46" s="37" t="n"/>
      <c r="BJ46" s="37" t="n"/>
      <c r="BK46" s="41" t="n">
        <v>1</v>
      </c>
      <c r="BL46" s="41" t="n">
        <v>1</v>
      </c>
      <c r="BM46" s="41" t="n">
        <v>1</v>
      </c>
      <c r="BN46" s="41" t="n">
        <v>1</v>
      </c>
      <c r="BO46" s="41" t="n">
        <v>1</v>
      </c>
      <c r="BP46" s="41" t="n">
        <v>1</v>
      </c>
      <c r="BQ46" s="37" t="n"/>
      <c r="BR46" s="37" t="n"/>
      <c r="BS46" s="37" t="n"/>
      <c r="BT46" s="37" t="n"/>
      <c r="BU46" s="37" t="n"/>
      <c r="BV46" s="37" t="n"/>
      <c r="BW46" s="37" t="n"/>
      <c r="BX46" s="37" t="n"/>
      <c r="BY46" s="37" t="n"/>
      <c r="BZ46" s="37" t="n"/>
      <c r="CA46" s="37" t="n"/>
      <c r="CB46" s="37" t="n"/>
      <c r="CC46" s="37" t="n"/>
      <c r="CD46" s="37" t="n"/>
      <c r="CE46" s="37" t="n"/>
      <c r="CF46" s="37" t="n"/>
      <c r="CG46" s="37" t="n"/>
      <c r="CH46" s="37" t="n"/>
      <c r="CI46" s="37" t="n"/>
      <c r="CJ46" s="37" t="n"/>
      <c r="CK46" s="37" t="n"/>
      <c r="CL46" s="37" t="n"/>
      <c r="CM46" s="37" t="n"/>
      <c r="CN46" s="37" t="n"/>
      <c r="CO46" s="37" t="n"/>
      <c r="CP46" s="37" t="n"/>
      <c r="CQ46" s="37" t="n"/>
      <c r="CR46" s="37" t="n"/>
      <c r="CS46" s="37" t="n"/>
      <c r="CT46" s="37" t="n"/>
      <c r="CU46" s="37" t="n"/>
      <c r="CV46" s="37" t="n"/>
      <c r="CW46" s="37" t="n"/>
      <c r="CX46" s="37" t="n"/>
      <c r="CY46" s="37" t="n"/>
      <c r="CZ46" s="37" t="n"/>
      <c r="DA46" s="37" t="n"/>
      <c r="DB46" s="37" t="n"/>
      <c r="DC46" s="37" t="n"/>
      <c r="DD46" s="37" t="n"/>
      <c r="DE46" s="37" t="n"/>
      <c r="DF46" s="37" t="n"/>
      <c r="DG46" s="37" t="n"/>
      <c r="DH46" s="37" t="n"/>
      <c r="DI46" s="37" t="n"/>
      <c r="DJ46" s="37" t="n"/>
      <c r="DK46" s="37" t="n"/>
      <c r="DL46" s="37" t="n"/>
      <c r="DM46" s="37" t="n"/>
      <c r="DN46" s="37" t="n"/>
      <c r="DO46" s="37" t="n"/>
    </row>
    <row customHeight="1" ht="70" r="47" s="11">
      <c r="A47" s="37" t="inlineStr">
        <is>
          <t>Все</t>
        </is>
      </c>
      <c r="B47" s="37" t="inlineStr">
        <is>
          <t>Все</t>
        </is>
      </c>
      <c r="C47" s="37" t="inlineStr">
        <is>
          <t>Сеть</t>
        </is>
      </c>
      <c r="D47" s="37" t="inlineStr">
        <is>
          <t>охват/лиды</t>
        </is>
      </c>
      <c r="E47" s="37" t="n">
        <v/>
      </c>
      <c r="F47" s="37" t="inlineStr">
        <is>
          <t>да</t>
        </is>
      </c>
      <c r="G47" s="37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47" s="37" t="inlineStr">
        <is>
          <t>30% СК</t>
        </is>
      </c>
      <c r="I47" s="37" t="inlineStr">
        <is>
          <t>Brand Lift в процессе разработки</t>
        </is>
      </c>
      <c r="J47" s="37" t="inlineStr">
        <is>
          <t xml:space="preserve">https://disk.yandex.ru/i/dpVzTOMfXe_NmQ </t>
        </is>
      </c>
      <c r="K47" s="37" t="inlineStr">
        <is>
          <t>e.mardoyan@punchmedia.ru; v.ovchenkov@punchmedia.ru</t>
        </is>
      </c>
      <c r="L47" s="37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47" s="37" t="inlineStr">
        <is>
          <t>нет, но реко от 200 000 рублей</t>
        </is>
      </c>
      <c r="N47" s="37" t="inlineStr">
        <is>
          <t>нет</t>
        </is>
      </c>
      <c r="O47" s="37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47" s="37" t="n">
        <v>0</v>
      </c>
      <c r="Q47" s="37" t="n">
        <v>35</v>
      </c>
      <c r="R47" s="37">
        <f>S47</f>
        <v/>
      </c>
      <c r="S47" s="37" t="inlineStr">
        <is>
          <t>PunchMedia Group</t>
        </is>
      </c>
      <c r="T47" s="37" t="inlineStr">
        <is>
          <t>Рекламный плеер на страницах сайтов сетевое размещение  (Desktop+Mobile), любые таргеты</t>
        </is>
      </c>
      <c r="U47" s="37" t="inlineStr">
        <is>
          <t xml:space="preserve">600х338 px баннер </t>
        </is>
      </c>
      <c r="V47" s="37" t="inlineStr"/>
      <c r="W47" s="37" t="inlineStr">
        <is>
          <t>Динамика</t>
        </is>
      </c>
      <c r="X47" s="37" t="inlineStr">
        <is>
          <t>1000 показов</t>
        </is>
      </c>
      <c r="Y47" s="37">
        <f>COUNT(AV47:DC47)</f>
        <v/>
      </c>
      <c r="Z47" s="37" t="inlineStr">
        <is>
          <t>недели</t>
        </is>
      </c>
      <c r="AA47" s="38">
        <f>AB47/Y47</f>
        <v/>
      </c>
      <c r="AB47" s="38" t="n">
        <v>1000</v>
      </c>
      <c r="AC47" s="39" t="n">
        <v>330</v>
      </c>
      <c r="AD47" s="37" t="n">
        <v>1</v>
      </c>
      <c r="AE47" s="40" t="inlineStr">
        <is>
          <t>клиентская скидка 5% на все размещения, и скидка 10% на размещения кампаний бюджетом от 2 млн рублей</t>
        </is>
      </c>
      <c r="AF47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39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39">
        <f>AG47*1.2</f>
        <v/>
      </c>
      <c r="AI47" s="38">
        <f>AB47*1000</f>
        <v/>
      </c>
      <c r="AJ47" s="37" t="n">
        <v>2</v>
      </c>
      <c r="AK47" s="38">
        <f>AI47/AJ47</f>
        <v/>
      </c>
      <c r="AL47" s="40" t="inlineStr"/>
      <c r="AM47" s="38">
        <f>AB47</f>
        <v/>
      </c>
      <c r="AN47" s="40" t="inlineStr"/>
      <c r="AO47" s="38">
        <f>AI47*AN47</f>
        <v/>
      </c>
      <c r="AP47" s="39">
        <f>AG47/AI47*1000</f>
        <v/>
      </c>
      <c r="AQ47" s="39">
        <f>AG47/AK47*1000</f>
        <v/>
      </c>
      <c r="AR47" s="39">
        <f>AG47/AM47</f>
        <v/>
      </c>
      <c r="AS47" s="39">
        <f>AG47/AO47</f>
        <v/>
      </c>
      <c r="AT47" s="37" t="inlineStr"/>
      <c r="AU47" s="39">
        <f>AG47/AT47</f>
        <v/>
      </c>
      <c r="AV47" s="37" t="n"/>
      <c r="AW47" s="37" t="n"/>
      <c r="AX47" s="37" t="n"/>
      <c r="AY47" s="37" t="n"/>
      <c r="AZ47" s="37" t="n"/>
      <c r="BA47" s="37" t="n"/>
      <c r="BB47" s="37" t="n"/>
      <c r="BC47" s="37" t="n"/>
      <c r="BD47" s="37" t="n"/>
      <c r="BE47" s="37" t="n"/>
      <c r="BF47" s="37" t="n"/>
      <c r="BG47" s="37" t="n"/>
      <c r="BH47" s="37" t="n"/>
      <c r="BI47" s="37" t="n"/>
      <c r="BJ47" s="37" t="n"/>
      <c r="BK47" s="41" t="n">
        <v>1</v>
      </c>
      <c r="BL47" s="41" t="n">
        <v>1</v>
      </c>
      <c r="BM47" s="41" t="n">
        <v>1</v>
      </c>
      <c r="BN47" s="41" t="n">
        <v>1</v>
      </c>
      <c r="BO47" s="41" t="n">
        <v>1</v>
      </c>
      <c r="BP47" s="41" t="n">
        <v>1</v>
      </c>
      <c r="BQ47" s="37" t="n"/>
      <c r="BR47" s="37" t="n"/>
      <c r="BS47" s="37" t="n"/>
      <c r="BT47" s="37" t="n"/>
      <c r="BU47" s="37" t="n"/>
      <c r="BV47" s="37" t="n"/>
      <c r="BW47" s="37" t="n"/>
      <c r="BX47" s="37" t="n"/>
      <c r="BY47" s="37" t="n"/>
      <c r="BZ47" s="37" t="n"/>
      <c r="CA47" s="37" t="n"/>
      <c r="CB47" s="37" t="n"/>
      <c r="CC47" s="37" t="n"/>
      <c r="CD47" s="37" t="n"/>
      <c r="CE47" s="37" t="n"/>
      <c r="CF47" s="37" t="n"/>
      <c r="CG47" s="37" t="n"/>
      <c r="CH47" s="37" t="n"/>
      <c r="CI47" s="37" t="n"/>
      <c r="CJ47" s="37" t="n"/>
      <c r="CK47" s="37" t="n"/>
      <c r="CL47" s="37" t="n"/>
      <c r="CM47" s="37" t="n"/>
      <c r="CN47" s="37" t="n"/>
      <c r="CO47" s="37" t="n"/>
      <c r="CP47" s="37" t="n"/>
      <c r="CQ47" s="37" t="n"/>
      <c r="CR47" s="37" t="n"/>
      <c r="CS47" s="37" t="n"/>
      <c r="CT47" s="37" t="n"/>
      <c r="CU47" s="37" t="n"/>
      <c r="CV47" s="37" t="n"/>
      <c r="CW47" s="37" t="n"/>
      <c r="CX47" s="37" t="n"/>
      <c r="CY47" s="37" t="n"/>
      <c r="CZ47" s="37" t="n"/>
      <c r="DA47" s="37" t="n"/>
      <c r="DB47" s="37" t="n"/>
      <c r="DC47" s="37" t="n"/>
      <c r="DD47" s="37" t="n"/>
      <c r="DE47" s="37" t="n"/>
      <c r="DF47" s="37" t="n"/>
      <c r="DG47" s="37" t="n"/>
      <c r="DH47" s="37" t="n"/>
      <c r="DI47" s="37" t="n"/>
      <c r="DJ47" s="37" t="n"/>
      <c r="DK47" s="37" t="n"/>
      <c r="DL47" s="37" t="n"/>
      <c r="DM47" s="37" t="n"/>
      <c r="DN47" s="37" t="n"/>
      <c r="DO47" s="37" t="n"/>
    </row>
    <row r="48">
      <c r="A48" s="43" t="n"/>
      <c r="B48" s="43" t="n"/>
      <c r="C48" s="43" t="n"/>
      <c r="D48" s="43" t="n"/>
      <c r="E48" s="43" t="n"/>
      <c r="F48" s="43" t="n"/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  <c r="Q48" s="44" t="n"/>
      <c r="R48" s="44" t="n"/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5" t="n"/>
      <c r="AB48" s="45" t="n"/>
      <c r="AC48" s="46" t="n"/>
      <c r="AD48" s="44" t="n"/>
      <c r="AE48" s="47" t="inlineStr">
        <is>
          <t>Итого:</t>
        </is>
      </c>
      <c r="AF48" s="46">
        <f>SUMIF(AI13:AI47,"&gt;0",AG13:AG47)/AI48*1000</f>
        <v/>
      </c>
      <c r="AG48" s="46">
        <f>SUM(AG13:AG47)</f>
        <v/>
      </c>
      <c r="AH48" s="46">
        <f>SUM(AH13:AH47)</f>
        <v/>
      </c>
      <c r="AI48" s="45">
        <f>SUM(AI13:AI47)</f>
        <v/>
      </c>
      <c r="AJ48" s="44">
        <f>SUMIF(AK13:AK47,"&gt;0",AI13:AI47)/AK48</f>
        <v/>
      </c>
      <c r="AK48" s="45">
        <f>SUM(AK13:AK47)*0.8</f>
        <v/>
      </c>
      <c r="AL48" s="47">
        <f>SUMIF(AI13:AI47,"&gt;0",AM13:AM47)/AI48</f>
        <v/>
      </c>
      <c r="AM48" s="45">
        <f>SUM(AM13:AM47)</f>
        <v/>
      </c>
      <c r="AN48" s="47">
        <f>SUMIF(AI13:AI47,"&gt;0",AO13:AO47)/AI48</f>
        <v/>
      </c>
      <c r="AO48" s="45">
        <f>SUM(AO13:AO47)</f>
        <v/>
      </c>
      <c r="AP48" s="46">
        <f>SUMIF(AI13:AI47,"&gt;0",AG13:AG47)/AI48*1000</f>
        <v/>
      </c>
      <c r="AQ48" s="46">
        <f>SUMIF(AK13:AK47,"&gt;0",AG13:AG47)/AK48*1000</f>
        <v/>
      </c>
      <c r="AR48" s="46">
        <f>SUMIF(AM13:AM47,"&gt;0",AG13:AG47)/AM48</f>
        <v/>
      </c>
      <c r="AS48" s="46">
        <f>SUMIF(AO13:AO47,"&gt;0",AG13:AG47)/AO48</f>
        <v/>
      </c>
      <c r="AT48" s="44">
        <f>SUM(AT13:AM47)</f>
        <v/>
      </c>
      <c r="AU48" s="46">
        <f>SUMIF(AT13:AT47,"&gt;0",AG13:AG47)/AT48</f>
        <v/>
      </c>
      <c r="AV48" s="44">
        <f>SUMIF(AU13:AU47,"&gt;0",AG13:AG47)/AU48</f>
        <v/>
      </c>
      <c r="AW48" s="43" t="n"/>
      <c r="AX48" s="43" t="n"/>
      <c r="AY48" s="43" t="n"/>
      <c r="AZ48" s="43" t="n"/>
      <c r="BA48" s="43" t="n"/>
      <c r="BB48" s="43" t="n"/>
      <c r="BC48" s="43" t="n"/>
      <c r="BD48" s="43" t="n"/>
      <c r="BE48" s="43" t="n"/>
      <c r="BF48" s="43" t="n"/>
      <c r="BG48" s="43" t="n"/>
      <c r="BH48" s="43" t="n"/>
      <c r="BI48" s="43" t="n"/>
      <c r="BJ48" s="43" t="n"/>
      <c r="BK48" s="43" t="n"/>
      <c r="BL48" s="43" t="n"/>
      <c r="BM48" s="43" t="n"/>
      <c r="BN48" s="43" t="n"/>
      <c r="BO48" s="43" t="n"/>
      <c r="BP48" s="43" t="n"/>
      <c r="BQ48" s="43" t="n"/>
      <c r="BR48" s="43" t="n"/>
      <c r="BS48" s="43" t="n"/>
      <c r="BT48" s="43" t="n"/>
      <c r="BU48" s="43" t="n"/>
      <c r="BV48" s="43" t="n"/>
      <c r="BW48" s="43" t="n"/>
      <c r="BX48" s="43" t="n"/>
      <c r="BY48" s="43" t="n"/>
      <c r="BZ48" s="43" t="n"/>
      <c r="CA48" s="43" t="n"/>
      <c r="CB48" s="43" t="n"/>
      <c r="CC48" s="43" t="n"/>
      <c r="CD48" s="43" t="n"/>
      <c r="CE48" s="43" t="n"/>
      <c r="CF48" s="43" t="n"/>
      <c r="CG48" s="43" t="n"/>
      <c r="CH48" s="43" t="n"/>
      <c r="CI48" s="43" t="n"/>
      <c r="CJ48" s="43" t="n"/>
      <c r="CK48" s="43" t="n"/>
      <c r="CL48" s="43" t="n"/>
      <c r="CM48" s="43" t="n"/>
      <c r="CN48" s="43" t="n"/>
      <c r="CO48" s="43" t="n"/>
      <c r="CP48" s="43" t="n"/>
      <c r="CQ48" s="43" t="n"/>
      <c r="CR48" s="43" t="n"/>
      <c r="CS48" s="43" t="n"/>
      <c r="CT48" s="43" t="n"/>
      <c r="CU48" s="43" t="n"/>
      <c r="CV48" s="43" t="n"/>
      <c r="CW48" s="43" t="n"/>
      <c r="CX48" s="43" t="n"/>
      <c r="CY48" s="43" t="n"/>
      <c r="CZ48" s="43" t="n"/>
      <c r="DA48" s="43" t="n"/>
      <c r="DB48" s="43" t="n"/>
      <c r="DC48" s="43" t="n"/>
      <c r="DD48" s="43" t="n"/>
      <c r="DE48" s="43" t="n"/>
      <c r="DF48" s="43" t="n"/>
      <c r="DG48" s="43" t="n"/>
      <c r="DH48" s="43" t="n"/>
      <c r="DI48" s="43" t="n"/>
      <c r="DJ48" s="43" t="n"/>
      <c r="DK48" s="43" t="n"/>
      <c r="DL48" s="43" t="n"/>
      <c r="DM48" s="43" t="n"/>
      <c r="DN48" s="43" t="n"/>
      <c r="DO48" s="43" t="n"/>
    </row>
    <row r="49">
      <c r="A49" s="43" t="n"/>
      <c r="B49" s="43" t="n"/>
      <c r="C49" s="43" t="n"/>
      <c r="D49" s="43" t="n"/>
      <c r="E49" s="43" t="n"/>
      <c r="F49" s="43" t="n"/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  <c r="Q49" s="43" t="n"/>
      <c r="R49" s="43" t="n"/>
      <c r="S49" s="43" t="n"/>
      <c r="T49" s="43" t="n"/>
      <c r="U49" s="43" t="n"/>
      <c r="V49" s="43" t="n"/>
      <c r="W49" s="43" t="n"/>
      <c r="X49" s="43" t="n"/>
      <c r="Y49" s="43" t="n"/>
      <c r="Z49" s="43" t="n"/>
      <c r="AA49" s="48" t="n"/>
      <c r="AB49" s="43" t="n"/>
      <c r="AC49" s="49" t="inlineStr">
        <is>
          <t>Tracker</t>
        </is>
      </c>
      <c r="AD49" s="43" t="n"/>
      <c r="AE49" s="43" t="n"/>
      <c r="AF49" s="43" t="n"/>
      <c r="AG49" s="39">
        <f>(AI48*2.5)*1.5/1000</f>
        <v/>
      </c>
      <c r="AH49" s="43" t="n"/>
      <c r="AI49" s="43" t="n"/>
      <c r="AJ49" s="43" t="n"/>
      <c r="AK49" s="43" t="n"/>
      <c r="AL49" s="50" t="n"/>
      <c r="AM49" s="43" t="n"/>
      <c r="AN49" s="43" t="n"/>
      <c r="AO49" s="43" t="n"/>
      <c r="AP49" s="43" t="n"/>
      <c r="AQ49" s="43" t="n"/>
      <c r="AR49" s="43" t="n"/>
      <c r="AS49" s="43" t="n"/>
      <c r="AT49" s="43" t="n"/>
      <c r="AU49" s="43" t="n"/>
      <c r="AV49" s="43" t="n"/>
      <c r="AW49" s="43" t="n"/>
      <c r="AX49" s="43" t="n"/>
      <c r="AY49" s="43" t="n"/>
      <c r="AZ49" s="43" t="n"/>
      <c r="BA49" s="43" t="n"/>
      <c r="BB49" s="43" t="n"/>
      <c r="BC49" s="43" t="n"/>
      <c r="BD49" s="43" t="n"/>
      <c r="BE49" s="43" t="n"/>
      <c r="BF49" s="43" t="n"/>
      <c r="BG49" s="43" t="n"/>
      <c r="BH49" s="43" t="n"/>
      <c r="BI49" s="43" t="n"/>
      <c r="BJ49" s="43" t="n"/>
      <c r="BK49" s="43" t="n"/>
      <c r="BL49" s="43" t="n"/>
      <c r="BM49" s="43" t="n"/>
      <c r="BN49" s="43" t="n"/>
      <c r="BO49" s="43" t="n"/>
      <c r="BP49" s="43" t="n"/>
      <c r="BQ49" s="43" t="n"/>
      <c r="BR49" s="43" t="n"/>
      <c r="BS49" s="43" t="n"/>
      <c r="BT49" s="43" t="n"/>
      <c r="BU49" s="43" t="n"/>
      <c r="BV49" s="43" t="n"/>
      <c r="BW49" s="43" t="n"/>
      <c r="BX49" s="43" t="n"/>
      <c r="BY49" s="43" t="n"/>
      <c r="BZ49" s="43" t="n"/>
      <c r="CA49" s="43" t="n"/>
      <c r="CB49" s="43" t="n"/>
      <c r="CC49" s="43" t="n"/>
      <c r="CD49" s="43" t="n"/>
      <c r="CE49" s="43" t="n"/>
      <c r="CF49" s="43" t="n"/>
      <c r="CG49" s="43" t="n"/>
      <c r="CH49" s="43" t="n"/>
      <c r="CI49" s="43" t="n"/>
      <c r="CJ49" s="43" t="n"/>
      <c r="CK49" s="43" t="n"/>
      <c r="CL49" s="43" t="n"/>
      <c r="CM49" s="43" t="n"/>
      <c r="CN49" s="43" t="n"/>
      <c r="CO49" s="43" t="n"/>
      <c r="CP49" s="43" t="n"/>
      <c r="CQ49" s="43" t="n"/>
      <c r="CR49" s="43" t="n"/>
      <c r="CS49" s="43" t="n"/>
      <c r="CT49" s="43" t="n"/>
      <c r="CU49" s="43" t="n"/>
      <c r="CV49" s="43" t="n"/>
      <c r="CW49" s="43" t="n"/>
      <c r="CX49" s="43" t="n"/>
      <c r="CY49" s="43" t="n"/>
      <c r="CZ49" s="43" t="n"/>
      <c r="DA49" s="43" t="n"/>
      <c r="DB49" s="43" t="n"/>
      <c r="DC49" s="43" t="n"/>
      <c r="DD49" s="43" t="n"/>
      <c r="DE49" s="43" t="n"/>
      <c r="DF49" s="43" t="n"/>
      <c r="DG49" s="43" t="n"/>
      <c r="DH49" s="43" t="n"/>
      <c r="DI49" s="43" t="n"/>
      <c r="DJ49" s="43" t="n"/>
      <c r="DK49" s="43" t="n"/>
      <c r="DL49" s="43" t="n"/>
      <c r="DM49" s="43" t="n"/>
      <c r="DN49" s="43" t="n"/>
      <c r="DO49" s="43" t="n"/>
    </row>
    <row r="50">
      <c r="A50" s="43" t="n"/>
      <c r="B50" s="43" t="n"/>
      <c r="C50" s="43" t="n"/>
      <c r="D50" s="43" t="n"/>
      <c r="E50" s="43" t="n"/>
      <c r="F50" s="43" t="n"/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  <c r="Q50" s="43" t="n"/>
      <c r="R50" s="43" t="n"/>
      <c r="S50" s="43" t="n"/>
      <c r="T50" s="43" t="n"/>
      <c r="U50" s="43" t="n"/>
      <c r="V50" s="43" t="n"/>
      <c r="W50" s="43" t="n"/>
      <c r="X50" s="43" t="n"/>
      <c r="Y50" s="43" t="n"/>
      <c r="Z50" s="43" t="n"/>
      <c r="AA50" s="48" t="n"/>
      <c r="AB50" s="43" t="n"/>
      <c r="AC50" s="49" t="inlineStr">
        <is>
          <t>Итого медиа бюджет</t>
        </is>
      </c>
      <c r="AD50" s="43" t="n"/>
      <c r="AE50" s="43" t="n"/>
      <c r="AF50" s="43" t="n"/>
      <c r="AG50" s="39">
        <f>SUM(AG48:AG49)</f>
        <v/>
      </c>
      <c r="AH50" s="43" t="n"/>
      <c r="AI50" s="43" t="n"/>
      <c r="AJ50" s="43" t="n"/>
      <c r="AK50" s="43" t="n"/>
      <c r="AL50" s="50" t="n"/>
      <c r="AM50" s="43" t="n"/>
      <c r="AN50" s="43" t="n"/>
      <c r="AO50" s="43" t="n"/>
      <c r="AP50" s="43" t="n"/>
      <c r="AQ50" s="43" t="n"/>
      <c r="AR50" s="43" t="n"/>
      <c r="AS50" s="43" t="n"/>
      <c r="AT50" s="43" t="n"/>
      <c r="AU50" s="43" t="n"/>
      <c r="AV50" s="43" t="n"/>
      <c r="AW50" s="43" t="n"/>
      <c r="AX50" s="43" t="n"/>
      <c r="AY50" s="43" t="n"/>
      <c r="AZ50" s="43" t="n"/>
      <c r="BA50" s="43" t="n"/>
      <c r="BB50" s="43" t="n"/>
      <c r="BC50" s="43" t="n"/>
      <c r="BD50" s="43" t="n"/>
      <c r="BE50" s="43" t="n"/>
      <c r="BF50" s="43" t="n"/>
      <c r="BG50" s="43" t="n"/>
      <c r="BH50" s="43" t="n"/>
      <c r="BI50" s="43" t="n"/>
      <c r="BJ50" s="43" t="n"/>
      <c r="BK50" s="43" t="n"/>
      <c r="BL50" s="43" t="n"/>
      <c r="BM50" s="43" t="n"/>
      <c r="BN50" s="43" t="n"/>
      <c r="BO50" s="43" t="n"/>
      <c r="BP50" s="43" t="n"/>
      <c r="BQ50" s="43" t="n"/>
      <c r="BR50" s="43" t="n"/>
      <c r="BS50" s="43" t="n"/>
      <c r="BT50" s="43" t="n"/>
      <c r="BU50" s="43" t="n"/>
      <c r="BV50" s="43" t="n"/>
      <c r="BW50" s="43" t="n"/>
      <c r="BX50" s="43" t="n"/>
      <c r="BY50" s="43" t="n"/>
      <c r="BZ50" s="43" t="n"/>
      <c r="CA50" s="43" t="n"/>
      <c r="CB50" s="43" t="n"/>
      <c r="CC50" s="43" t="n"/>
      <c r="CD50" s="43" t="n"/>
      <c r="CE50" s="43" t="n"/>
      <c r="CF50" s="43" t="n"/>
      <c r="CG50" s="43" t="n"/>
      <c r="CH50" s="43" t="n"/>
      <c r="CI50" s="43" t="n"/>
      <c r="CJ50" s="43" t="n"/>
      <c r="CK50" s="43" t="n"/>
      <c r="CL50" s="43" t="n"/>
      <c r="CM50" s="43" t="n"/>
      <c r="CN50" s="43" t="n"/>
      <c r="CO50" s="43" t="n"/>
      <c r="CP50" s="43" t="n"/>
      <c r="CQ50" s="43" t="n"/>
      <c r="CR50" s="43" t="n"/>
      <c r="CS50" s="43" t="n"/>
      <c r="CT50" s="43" t="n"/>
      <c r="CU50" s="43" t="n"/>
      <c r="CV50" s="43" t="n"/>
      <c r="CW50" s="43" t="n"/>
      <c r="CX50" s="43" t="n"/>
      <c r="CY50" s="43" t="n"/>
      <c r="CZ50" s="43" t="n"/>
      <c r="DA50" s="43" t="n"/>
      <c r="DB50" s="43" t="n"/>
      <c r="DC50" s="43" t="n"/>
      <c r="DD50" s="43" t="n"/>
      <c r="DE50" s="43" t="n"/>
      <c r="DF50" s="43" t="n"/>
      <c r="DG50" s="43" t="n"/>
      <c r="DH50" s="43" t="n"/>
      <c r="DI50" s="43" t="n"/>
      <c r="DJ50" s="43" t="n"/>
      <c r="DK50" s="43" t="n"/>
      <c r="DL50" s="43" t="n"/>
      <c r="DM50" s="43" t="n"/>
      <c r="DN50" s="43" t="n"/>
      <c r="DO50" s="43" t="n"/>
    </row>
    <row r="51">
      <c r="A51" s="43" t="n"/>
      <c r="B51" s="43" t="n"/>
      <c r="C51" s="43" t="n"/>
      <c r="D51" s="43" t="n"/>
      <c r="E51" s="43" t="n"/>
      <c r="F51" s="43" t="n"/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  <c r="Q51" s="43" t="n"/>
      <c r="R51" s="43" t="n"/>
      <c r="S51" s="43" t="n"/>
      <c r="T51" s="43" t="n"/>
      <c r="U51" s="43" t="n"/>
      <c r="V51" s="43" t="n"/>
      <c r="W51" s="43" t="n"/>
      <c r="X51" s="43" t="n"/>
      <c r="Y51" s="43" t="n"/>
      <c r="Z51" s="43" t="n"/>
      <c r="AA51" s="48" t="n"/>
      <c r="AB51" s="43" t="n"/>
      <c r="AC51" s="49" t="inlineStr">
        <is>
          <t>АК</t>
        </is>
      </c>
      <c r="AD51" s="43" t="n"/>
      <c r="AE51" s="43" t="n"/>
      <c r="AF51" s="43" t="inlineStr">
        <is>
          <t>10%</t>
        </is>
      </c>
      <c r="AG51" s="39">
        <f>AG50*AF51</f>
        <v/>
      </c>
      <c r="AH51" s="43" t="n"/>
      <c r="AI51" s="43" t="n"/>
      <c r="AJ51" s="43" t="n"/>
      <c r="AK51" s="43" t="n"/>
      <c r="AL51" s="50" t="n"/>
      <c r="AM51" s="43" t="n"/>
      <c r="AN51" s="43" t="n"/>
      <c r="AO51" s="43" t="n"/>
      <c r="AP51" s="43" t="n"/>
      <c r="AQ51" s="43" t="n"/>
      <c r="AR51" s="43" t="n"/>
      <c r="AS51" s="43" t="n"/>
      <c r="AT51" s="43" t="n"/>
      <c r="AU51" s="43" t="n"/>
      <c r="AV51" s="43" t="n"/>
      <c r="AW51" s="43" t="n"/>
      <c r="AX51" s="43" t="n"/>
      <c r="AY51" s="43" t="n"/>
      <c r="AZ51" s="43" t="n"/>
      <c r="BA51" s="43" t="n"/>
      <c r="BB51" s="43" t="n"/>
      <c r="BC51" s="43" t="n"/>
      <c r="BD51" s="43" t="n"/>
      <c r="BE51" s="43" t="n"/>
      <c r="BF51" s="43" t="n"/>
      <c r="BG51" s="43" t="n"/>
      <c r="BH51" s="43" t="n"/>
      <c r="BI51" s="43" t="n"/>
      <c r="BJ51" s="43" t="n"/>
      <c r="BK51" s="43" t="n"/>
      <c r="BL51" s="43" t="n"/>
      <c r="BM51" s="43" t="n"/>
      <c r="BN51" s="43" t="n"/>
      <c r="BO51" s="43" t="n"/>
      <c r="BP51" s="43" t="n"/>
      <c r="BQ51" s="43" t="n"/>
      <c r="BR51" s="43" t="n"/>
      <c r="BS51" s="43" t="n"/>
      <c r="BT51" s="43" t="n"/>
      <c r="BU51" s="43" t="n"/>
      <c r="BV51" s="43" t="n"/>
      <c r="BW51" s="43" t="n"/>
      <c r="BX51" s="43" t="n"/>
      <c r="BY51" s="43" t="n"/>
      <c r="BZ51" s="43" t="n"/>
      <c r="CA51" s="43" t="n"/>
      <c r="CB51" s="43" t="n"/>
      <c r="CC51" s="43" t="n"/>
      <c r="CD51" s="43" t="n"/>
      <c r="CE51" s="43" t="n"/>
      <c r="CF51" s="43" t="n"/>
      <c r="CG51" s="43" t="n"/>
      <c r="CH51" s="43" t="n"/>
      <c r="CI51" s="43" t="n"/>
      <c r="CJ51" s="43" t="n"/>
      <c r="CK51" s="43" t="n"/>
      <c r="CL51" s="43" t="n"/>
      <c r="CM51" s="43" t="n"/>
      <c r="CN51" s="43" t="n"/>
      <c r="CO51" s="43" t="n"/>
      <c r="CP51" s="43" t="n"/>
      <c r="CQ51" s="43" t="n"/>
      <c r="CR51" s="43" t="n"/>
      <c r="CS51" s="43" t="n"/>
      <c r="CT51" s="43" t="n"/>
      <c r="CU51" s="43" t="n"/>
      <c r="CV51" s="43" t="n"/>
      <c r="CW51" s="43" t="n"/>
      <c r="CX51" s="43" t="n"/>
      <c r="CY51" s="43" t="n"/>
      <c r="CZ51" s="43" t="n"/>
      <c r="DA51" s="43" t="n"/>
      <c r="DB51" s="43" t="n"/>
      <c r="DC51" s="43" t="n"/>
      <c r="DD51" s="43" t="n"/>
      <c r="DE51" s="43" t="n"/>
      <c r="DF51" s="43" t="n"/>
      <c r="DG51" s="43" t="n"/>
      <c r="DH51" s="43" t="n"/>
      <c r="DI51" s="43" t="n"/>
      <c r="DJ51" s="43" t="n"/>
      <c r="DK51" s="43" t="n"/>
      <c r="DL51" s="43" t="n"/>
      <c r="DM51" s="43" t="n"/>
      <c r="DN51" s="43" t="n"/>
      <c r="DO51" s="43" t="n"/>
    </row>
    <row r="52">
      <c r="A52" s="43" t="n"/>
      <c r="B52" s="43" t="n"/>
      <c r="C52" s="43" t="n"/>
      <c r="D52" s="43" t="n"/>
      <c r="E52" s="43" t="n"/>
      <c r="F52" s="43" t="n"/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  <c r="Q52" s="43" t="n"/>
      <c r="R52" s="43" t="n"/>
      <c r="S52" s="43" t="n"/>
      <c r="T52" s="43" t="n"/>
      <c r="U52" s="43" t="n"/>
      <c r="V52" s="43" t="n"/>
      <c r="W52" s="43" t="n"/>
      <c r="X52" s="43" t="n"/>
      <c r="Y52" s="43" t="n"/>
      <c r="Z52" s="43" t="n"/>
      <c r="AA52" s="48" t="n"/>
      <c r="AB52" s="43" t="n"/>
      <c r="AC52" s="49" t="inlineStr">
        <is>
          <t>НДС</t>
        </is>
      </c>
      <c r="AD52" s="43" t="n"/>
      <c r="AE52" s="43" t="n"/>
      <c r="AF52" s="43" t="inlineStr">
        <is>
          <t>20%</t>
        </is>
      </c>
      <c r="AG52" s="39">
        <f>((AG50)+AG51)*AF52+AC49</f>
        <v/>
      </c>
      <c r="AH52" s="43" t="n"/>
      <c r="AI52" s="43" t="n"/>
      <c r="AJ52" s="43" t="n"/>
      <c r="AK52" s="43" t="n"/>
      <c r="AL52" s="50" t="n"/>
      <c r="AM52" s="43" t="n"/>
      <c r="AN52" s="43" t="n"/>
      <c r="AO52" s="43" t="n"/>
      <c r="AP52" s="43" t="n"/>
      <c r="AQ52" s="43" t="n"/>
      <c r="AR52" s="43" t="n"/>
      <c r="AS52" s="43" t="n"/>
      <c r="AT52" s="43" t="n"/>
      <c r="AU52" s="43" t="n"/>
      <c r="AV52" s="43" t="n"/>
      <c r="AW52" s="43" t="n"/>
      <c r="AX52" s="43" t="n"/>
      <c r="AY52" s="43" t="n"/>
      <c r="AZ52" s="43" t="n"/>
      <c r="BA52" s="43" t="n"/>
      <c r="BB52" s="43" t="n"/>
      <c r="BC52" s="43" t="n"/>
      <c r="BD52" s="43" t="n"/>
      <c r="BE52" s="43" t="n"/>
      <c r="BF52" s="43" t="n"/>
      <c r="BG52" s="43" t="n"/>
      <c r="BH52" s="43" t="n"/>
      <c r="BI52" s="43" t="n"/>
      <c r="BJ52" s="43" t="n"/>
      <c r="BK52" s="43" t="n"/>
      <c r="BL52" s="43" t="n"/>
      <c r="BM52" s="43" t="n"/>
      <c r="BN52" s="43" t="n"/>
      <c r="BO52" s="43" t="n"/>
      <c r="BP52" s="43" t="n"/>
      <c r="BQ52" s="43" t="n"/>
      <c r="BR52" s="43" t="n"/>
      <c r="BS52" s="43" t="n"/>
      <c r="BT52" s="43" t="n"/>
      <c r="BU52" s="43" t="n"/>
      <c r="BV52" s="43" t="n"/>
      <c r="BW52" s="43" t="n"/>
      <c r="BX52" s="43" t="n"/>
      <c r="BY52" s="43" t="n"/>
      <c r="BZ52" s="43" t="n"/>
      <c r="CA52" s="43" t="n"/>
      <c r="CB52" s="43" t="n"/>
      <c r="CC52" s="43" t="n"/>
      <c r="CD52" s="43" t="n"/>
      <c r="CE52" s="43" t="n"/>
      <c r="CF52" s="43" t="n"/>
      <c r="CG52" s="43" t="n"/>
      <c r="CH52" s="43" t="n"/>
      <c r="CI52" s="43" t="n"/>
      <c r="CJ52" s="43" t="n"/>
      <c r="CK52" s="43" t="n"/>
      <c r="CL52" s="43" t="n"/>
      <c r="CM52" s="43" t="n"/>
      <c r="CN52" s="43" t="n"/>
      <c r="CO52" s="43" t="n"/>
      <c r="CP52" s="43" t="n"/>
      <c r="CQ52" s="43" t="n"/>
      <c r="CR52" s="43" t="n"/>
      <c r="CS52" s="43" t="n"/>
      <c r="CT52" s="43" t="n"/>
      <c r="CU52" s="43" t="n"/>
      <c r="CV52" s="43" t="n"/>
      <c r="CW52" s="43" t="n"/>
      <c r="CX52" s="43" t="n"/>
      <c r="CY52" s="43" t="n"/>
      <c r="CZ52" s="43" t="n"/>
      <c r="DA52" s="43" t="n"/>
      <c r="DB52" s="43" t="n"/>
      <c r="DC52" s="43" t="n"/>
      <c r="DD52" s="43" t="n"/>
      <c r="DE52" s="43" t="n"/>
      <c r="DF52" s="43" t="n"/>
      <c r="DG52" s="43" t="n"/>
      <c r="DH52" s="43" t="n"/>
      <c r="DI52" s="43" t="n"/>
      <c r="DJ52" s="43" t="n"/>
      <c r="DK52" s="43" t="n"/>
      <c r="DL52" s="43" t="n"/>
      <c r="DM52" s="43" t="n"/>
      <c r="DN52" s="43" t="n"/>
      <c r="DO52" s="43" t="n"/>
    </row>
    <row r="53">
      <c r="A53" s="43" t="n"/>
      <c r="B53" s="43" t="n"/>
      <c r="C53" s="43" t="n"/>
      <c r="D53" s="43" t="n"/>
      <c r="E53" s="43" t="n"/>
      <c r="F53" s="43" t="n"/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  <c r="Q53" s="43" t="n"/>
      <c r="R53" s="43" t="n"/>
      <c r="S53" s="43" t="n"/>
      <c r="T53" s="43" t="n"/>
      <c r="U53" s="43" t="n"/>
      <c r="V53" s="43" t="n"/>
      <c r="W53" s="43" t="n"/>
      <c r="X53" s="43" t="n"/>
      <c r="Y53" s="43" t="n"/>
      <c r="Z53" s="43" t="n"/>
      <c r="AA53" s="48" t="n"/>
      <c r="AB53" s="43" t="n"/>
      <c r="AC53" s="49" t="inlineStr">
        <is>
          <t>Производство ролика, с НДС</t>
        </is>
      </c>
      <c r="AD53" s="43" t="n"/>
      <c r="AE53" s="43" t="n"/>
      <c r="AF53" s="43" t="n"/>
      <c r="AG53" s="39" t="inlineStr">
        <is>
          <t>0.00р</t>
        </is>
      </c>
      <c r="AH53" s="43" t="n"/>
      <c r="AI53" s="43" t="n"/>
      <c r="AJ53" s="43" t="n"/>
      <c r="AK53" s="43" t="n"/>
      <c r="AL53" s="50" t="n"/>
      <c r="AM53" s="43" t="n"/>
      <c r="AN53" s="43" t="n"/>
      <c r="AO53" s="43" t="n"/>
      <c r="AP53" s="43" t="n"/>
      <c r="AQ53" s="43" t="n"/>
      <c r="AR53" s="43" t="n"/>
      <c r="AS53" s="43" t="n"/>
      <c r="AT53" s="43" t="n"/>
      <c r="AU53" s="43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3" t="n"/>
      <c r="BJ53" s="43" t="n"/>
      <c r="BK53" s="43" t="n"/>
      <c r="BL53" s="43" t="n"/>
      <c r="BM53" s="43" t="n"/>
      <c r="BN53" s="43" t="n"/>
      <c r="BO53" s="43" t="n"/>
      <c r="BP53" s="43" t="n"/>
      <c r="BQ53" s="43" t="n"/>
      <c r="BR53" s="43" t="n"/>
      <c r="BS53" s="43" t="n"/>
      <c r="BT53" s="43" t="n"/>
      <c r="BU53" s="43" t="n"/>
      <c r="BV53" s="43" t="n"/>
      <c r="BW53" s="43" t="n"/>
      <c r="BX53" s="43" t="n"/>
      <c r="BY53" s="43" t="n"/>
      <c r="BZ53" s="43" t="n"/>
      <c r="CA53" s="43" t="n"/>
      <c r="CB53" s="43" t="n"/>
      <c r="CC53" s="43" t="n"/>
      <c r="CD53" s="43" t="n"/>
      <c r="CE53" s="43" t="n"/>
      <c r="CF53" s="43" t="n"/>
      <c r="CG53" s="43" t="n"/>
      <c r="CH53" s="43" t="n"/>
      <c r="CI53" s="43" t="n"/>
      <c r="CJ53" s="43" t="n"/>
      <c r="CK53" s="43" t="n"/>
      <c r="CL53" s="43" t="n"/>
      <c r="CM53" s="43" t="n"/>
      <c r="CN53" s="43" t="n"/>
      <c r="CO53" s="43" t="n"/>
      <c r="CP53" s="43" t="n"/>
      <c r="CQ53" s="43" t="n"/>
      <c r="CR53" s="43" t="n"/>
      <c r="CS53" s="43" t="n"/>
      <c r="CT53" s="43" t="n"/>
      <c r="CU53" s="43" t="n"/>
      <c r="CV53" s="43" t="n"/>
      <c r="CW53" s="43" t="n"/>
      <c r="CX53" s="43" t="n"/>
      <c r="CY53" s="43" t="n"/>
      <c r="CZ53" s="43" t="n"/>
      <c r="DA53" s="43" t="n"/>
      <c r="DB53" s="43" t="n"/>
      <c r="DC53" s="43" t="n"/>
      <c r="DD53" s="43" t="n"/>
      <c r="DE53" s="43" t="n"/>
      <c r="DF53" s="43" t="n"/>
      <c r="DG53" s="43" t="n"/>
      <c r="DH53" s="43" t="n"/>
      <c r="DI53" s="43" t="n"/>
      <c r="DJ53" s="43" t="n"/>
      <c r="DK53" s="43" t="n"/>
      <c r="DL53" s="43" t="n"/>
      <c r="DM53" s="43" t="n"/>
      <c r="DN53" s="43" t="n"/>
      <c r="DO53" s="43" t="n"/>
    </row>
    <row r="54">
      <c r="A54" s="43" t="n"/>
      <c r="B54" s="43" t="n"/>
      <c r="C54" s="43" t="n"/>
      <c r="D54" s="43" t="n"/>
      <c r="E54" s="43" t="n"/>
      <c r="F54" s="43" t="n"/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  <c r="Q54" s="43" t="n"/>
      <c r="R54" s="43" t="n"/>
      <c r="S54" s="43" t="n"/>
      <c r="T54" s="43" t="n"/>
      <c r="U54" s="43" t="n"/>
      <c r="V54" s="43" t="n"/>
      <c r="W54" s="43" t="n"/>
      <c r="X54" s="43" t="n"/>
      <c r="Y54" s="43" t="n"/>
      <c r="Z54" s="43" t="n"/>
      <c r="AA54" s="48" t="n"/>
      <c r="AB54" s="43" t="n"/>
      <c r="AC54" s="51" t="inlineStr">
        <is>
          <t>Итого (с учётом НДС и АК)</t>
        </is>
      </c>
      <c r="AD54" s="52" t="n"/>
      <c r="AE54" s="52" t="n"/>
      <c r="AF54" s="52" t="n"/>
      <c r="AG54" s="39">
        <f>SUM(AG50:AG53)</f>
        <v/>
      </c>
      <c r="AH54" s="43" t="n"/>
      <c r="AI54" s="43" t="n"/>
      <c r="AJ54" s="43" t="n"/>
      <c r="AK54" s="43" t="n"/>
      <c r="AL54" s="50" t="n"/>
      <c r="AM54" s="43" t="n"/>
      <c r="AN54" s="43" t="n"/>
      <c r="AO54" s="43" t="n"/>
      <c r="AP54" s="43" t="n"/>
      <c r="AQ54" s="43" t="n"/>
      <c r="AR54" s="43" t="n"/>
      <c r="AS54" s="43" t="n"/>
      <c r="AT54" s="43" t="n"/>
      <c r="AU54" s="43" t="n"/>
      <c r="AV54" s="43" t="n"/>
      <c r="AW54" s="43" t="n"/>
      <c r="AX54" s="43" t="n"/>
      <c r="AY54" s="43" t="n"/>
      <c r="AZ54" s="43" t="n"/>
      <c r="BA54" s="43" t="n"/>
      <c r="BB54" s="43" t="n"/>
      <c r="BC54" s="43" t="n"/>
      <c r="BD54" s="43" t="n"/>
      <c r="BE54" s="43" t="n"/>
      <c r="BF54" s="43" t="n"/>
      <c r="BG54" s="43" t="n"/>
      <c r="BH54" s="43" t="n"/>
      <c r="BI54" s="43" t="n"/>
      <c r="BJ54" s="43" t="n"/>
      <c r="BK54" s="43" t="n"/>
      <c r="BL54" s="43" t="n"/>
      <c r="BM54" s="43" t="n"/>
      <c r="BN54" s="43" t="n"/>
      <c r="BO54" s="43" t="n"/>
      <c r="BP54" s="43" t="n"/>
      <c r="BQ54" s="43" t="n"/>
      <c r="BR54" s="43" t="n"/>
      <c r="BS54" s="43" t="n"/>
      <c r="BT54" s="43" t="n"/>
      <c r="BU54" s="43" t="n"/>
      <c r="BV54" s="43" t="n"/>
      <c r="BW54" s="43" t="n"/>
      <c r="BX54" s="43" t="n"/>
      <c r="BY54" s="43" t="n"/>
      <c r="BZ54" s="43" t="n"/>
      <c r="CA54" s="43" t="n"/>
      <c r="CB54" s="43" t="n"/>
      <c r="CC54" s="43" t="n"/>
      <c r="CD54" s="43" t="n"/>
      <c r="CE54" s="43" t="n"/>
      <c r="CF54" s="43" t="n"/>
      <c r="CG54" s="43" t="n"/>
      <c r="CH54" s="43" t="n"/>
      <c r="CI54" s="43" t="n"/>
      <c r="CJ54" s="43" t="n"/>
      <c r="CK54" s="43" t="n"/>
      <c r="CL54" s="43" t="n"/>
      <c r="CM54" s="43" t="n"/>
      <c r="CN54" s="43" t="n"/>
      <c r="CO54" s="43" t="n"/>
      <c r="CP54" s="43" t="n"/>
      <c r="CQ54" s="43" t="n"/>
      <c r="CR54" s="43" t="n"/>
      <c r="CS54" s="43" t="n"/>
      <c r="CT54" s="43" t="n"/>
      <c r="CU54" s="43" t="n"/>
      <c r="CV54" s="43" t="n"/>
      <c r="CW54" s="43" t="n"/>
      <c r="CX54" s="43" t="n"/>
      <c r="CY54" s="43" t="n"/>
      <c r="CZ54" s="43" t="n"/>
      <c r="DA54" s="43" t="n"/>
      <c r="DB54" s="43" t="n"/>
      <c r="DC54" s="43" t="n"/>
      <c r="DD54" s="43" t="n"/>
      <c r="DE54" s="43" t="n"/>
      <c r="DF54" s="43" t="n"/>
      <c r="DG54" s="43" t="n"/>
      <c r="DH54" s="43" t="n"/>
      <c r="DI54" s="43" t="n"/>
      <c r="DJ54" s="43" t="n"/>
      <c r="DK54" s="43" t="n"/>
      <c r="DL54" s="43" t="n"/>
      <c r="DM54" s="43" t="n"/>
      <c r="DN54" s="43" t="n"/>
      <c r="DO54" s="43" t="n"/>
    </row>
    <row r="55">
      <c r="V55" t="n"/>
      <c r="W55" t="n"/>
    </row>
    <row r="56">
      <c r="V56" t="n"/>
      <c r="W56" t="n"/>
    </row>
    <row r="57">
      <c r="V57" t="n"/>
      <c r="W57" t="n"/>
    </row>
    <row r="58">
      <c r="V58" t="n"/>
      <c r="W58" t="n"/>
    </row>
    <row r="59">
      <c r="V59" t="n"/>
      <c r="W59" t="n"/>
    </row>
    <row r="60">
      <c r="V60" t="n"/>
      <c r="W60" t="n"/>
    </row>
    <row r="61">
      <c r="V61" t="n"/>
      <c r="W61" t="n"/>
    </row>
    <row r="62">
      <c r="V62" t="n"/>
      <c r="W62" t="n"/>
    </row>
    <row r="63">
      <c r="V63" t="n"/>
      <c r="W63" t="n"/>
    </row>
    <row r="64">
      <c r="V64" t="n"/>
      <c r="W64" t="n"/>
    </row>
    <row r="65">
      <c r="V65" t="n"/>
      <c r="W65" t="n"/>
    </row>
    <row r="66">
      <c r="V66" t="n"/>
      <c r="W66" t="n"/>
    </row>
    <row r="67">
      <c r="V67" t="n"/>
      <c r="W67" t="n"/>
    </row>
    <row r="68">
      <c r="V68" t="n"/>
      <c r="W68" t="n"/>
    </row>
    <row r="69">
      <c r="X69" t="n"/>
      <c r="AI69" t="n"/>
    </row>
    <row r="70">
      <c r="V70" t="n"/>
      <c r="Z70" t="n"/>
    </row>
    <row r="71">
      <c r="X71" t="n"/>
      <c r="Z71" t="n"/>
      <c r="AB71" t="n"/>
      <c r="AE71" t="n"/>
      <c r="AI71" t="n"/>
    </row>
    <row r="72">
      <c r="Z72" t="n"/>
      <c r="AB72" t="n"/>
      <c r="AP72" t="n"/>
    </row>
    <row r="80">
      <c r="W80" t="n"/>
      <c r="AF80" t="n"/>
      <c r="AG80" t="n"/>
    </row>
    <row r="81">
      <c r="X81" t="n"/>
      <c r="AF81" t="n"/>
      <c r="AS81" t="n"/>
    </row>
    <row r="82">
      <c r="X82" t="n"/>
      <c r="AF82" t="n"/>
      <c r="AG82" t="n"/>
    </row>
    <row r="83">
      <c r="X83" t="n"/>
    </row>
    <row r="84">
      <c r="X84" t="n"/>
    </row>
    <row r="85">
      <c r="X85" t="n"/>
    </row>
    <row r="86">
      <c r="X86" t="n"/>
    </row>
    <row r="95">
      <c r="Z95" t="n"/>
      <c r="AE95" t="n"/>
    </row>
    <row r="98">
      <c r="D98" t="n"/>
      <c r="V98" t="n"/>
      <c r="AS98" t="n"/>
    </row>
    <row r="99">
      <c r="X99" t="n"/>
      <c r="AF99" t="n"/>
    </row>
    <row r="100">
      <c r="V100" t="n"/>
      <c r="X100" t="n"/>
      <c r="AF100" t="n"/>
    </row>
    <row r="101">
      <c r="V101" t="n"/>
      <c r="AF101" t="n"/>
    </row>
    <row r="102">
      <c r="V102" t="n"/>
      <c r="AF102" t="n"/>
    </row>
    <row r="103">
      <c r="V103" t="n"/>
    </row>
    <row r="104">
      <c r="V104" t="n"/>
      <c r="AF104" t="n"/>
    </row>
    <row r="105">
      <c r="V105" t="n"/>
      <c r="AF105" t="n"/>
    </row>
    <row r="106">
      <c r="V106" t="n"/>
      <c r="AF106" t="n"/>
    </row>
    <row r="107">
      <c r="V107" t="n"/>
    </row>
    <row r="108">
      <c r="V108" t="n"/>
      <c r="AF108" t="n"/>
    </row>
    <row r="109">
      <c r="V109" t="n"/>
      <c r="AF109" t="n"/>
    </row>
    <row r="110">
      <c r="V110" t="n"/>
      <c r="AF110" t="n"/>
    </row>
    <row r="111">
      <c r="V111" t="n"/>
    </row>
    <row r="112">
      <c r="V112" t="n"/>
      <c r="AF112" t="n"/>
    </row>
    <row r="113">
      <c r="D113" t="n"/>
      <c r="V113" t="n"/>
      <c r="AF113" t="n"/>
    </row>
    <row r="114">
      <c r="D114" t="n"/>
      <c r="J114" t="n"/>
      <c r="AE114" t="n"/>
      <c r="AF114" t="n"/>
    </row>
    <row r="115">
      <c r="D115" t="n"/>
      <c r="J115" t="n"/>
      <c r="AF115" t="n"/>
    </row>
    <row r="116">
      <c r="AI116" t="n"/>
    </row>
    <row r="117">
      <c r="W117" t="n"/>
      <c r="AD117" t="n"/>
    </row>
    <row r="118">
      <c r="W118" t="n"/>
      <c r="X118" t="n"/>
      <c r="Z118" t="n"/>
      <c r="AB118" t="n"/>
      <c r="AF118" t="n"/>
      <c r="AQ118" t="n"/>
    </row>
    <row r="119">
      <c r="W119" t="n"/>
      <c r="X119" t="n"/>
      <c r="Z119" t="n"/>
      <c r="AB119" t="n"/>
      <c r="AF119" t="n"/>
      <c r="AQ119" t="n"/>
    </row>
    <row r="120">
      <c r="D120" t="n"/>
      <c r="H120" t="n"/>
      <c r="V120" t="n"/>
    </row>
    <row r="121">
      <c r="D121" t="n"/>
      <c r="H121" t="n"/>
      <c r="V121" t="n"/>
    </row>
    <row r="122">
      <c r="D122" t="n"/>
      <c r="H122" t="n"/>
      <c r="V122" t="n"/>
    </row>
    <row r="123">
      <c r="D123" t="n"/>
      <c r="H123" t="n"/>
      <c r="V123" t="n"/>
    </row>
    <row r="124">
      <c r="D124" t="n"/>
      <c r="H124" t="n"/>
      <c r="V124" t="n"/>
    </row>
    <row r="125">
      <c r="D125" t="n"/>
      <c r="H125" t="n"/>
      <c r="V125" t="n"/>
    </row>
    <row r="126">
      <c r="D126" t="n"/>
      <c r="H126" t="n"/>
      <c r="V126" t="n"/>
    </row>
    <row r="127">
      <c r="D127" t="n"/>
      <c r="H127" t="n"/>
      <c r="V127" t="n"/>
    </row>
    <row r="128">
      <c r="D128" t="n"/>
      <c r="H128" t="n"/>
      <c r="V128" t="n"/>
      <c r="W128" t="n"/>
      <c r="AF128" t="n"/>
      <c r="AI128" t="n"/>
    </row>
    <row r="129">
      <c r="D129" t="n"/>
      <c r="V129" t="n"/>
      <c r="W129" t="n"/>
      <c r="AF129" t="n"/>
      <c r="AI129" t="n"/>
    </row>
    <row r="130">
      <c r="D130" t="n"/>
      <c r="V130" t="n"/>
    </row>
    <row r="131">
      <c r="D131" t="n"/>
      <c r="V131" t="n"/>
    </row>
  </sheetData>
  <mergeCells count="43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BU10:BY10"/>
    <mergeCell ref="BZ10:CD10"/>
    <mergeCell ref="CE10:CI10"/>
    <mergeCell ref="CJ10:CN10"/>
    <mergeCell ref="CO10:CS10"/>
  </mergeCells>
  <dataValidations count="2">
    <dataValidation allowBlank="1" showErrorMessage="1" showInputMessage="1" sqref="X13:X47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47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2022-04-15T12:22:52Z</dcterms:modified>
  <cp:lastModifiedBy>Лидия Давыдова</cp:lastModifiedBy>
</cp:coreProperties>
</file>