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483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formatCode="[$-419]d\ mmm;@" numFmtId="164"/>
    <numFmt formatCode="_-* #,##0.00\ _₽_-;\-* #,##0.00\ _₽_-;_-* &quot;-&quot;??\ _₽_-;_-@_-" numFmtId="165"/>
    <numFmt formatCode="###0,00&quot;р.&quot;" numFmtId="166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borderId="0" fillId="0" fontId="3" numFmtId="0"/>
    <xf borderId="0" fillId="0" fontId="1" numFmtId="0"/>
    <xf borderId="0" fillId="0" fontId="3" numFmtId="43"/>
  </cellStyleXfs>
  <cellXfs count="50">
    <xf borderId="0" fillId="0" fontId="0" numFmtId="0" pivotButton="0" quotePrefix="0" xfId="0"/>
    <xf applyAlignment="1" borderId="5" fillId="4" fontId="2" numFmtId="0" pivotButton="0" quotePrefix="0" xfId="1">
      <alignment horizontal="center" textRotation="90" vertical="center" wrapText="1"/>
    </xf>
    <xf applyAlignment="1" borderId="5" fillId="4" fontId="2" numFmtId="16" pivotButton="0" quotePrefix="0" xfId="1">
      <alignment horizontal="center" vertical="center" wrapText="1"/>
    </xf>
    <xf borderId="0" fillId="6" fontId="0" numFmtId="0" pivotButton="0" quotePrefix="0" xfId="0"/>
    <xf borderId="0" fillId="6" fontId="0" numFmtId="0" pivotButton="0" quotePrefix="0" xfId="0"/>
    <xf applyAlignment="1" borderId="0" fillId="6" fontId="0" numFmtId="0" pivotButton="0" quotePrefix="0" xfId="0">
      <alignment horizontal="right"/>
    </xf>
    <xf applyAlignment="1" borderId="0" fillId="6" fontId="6" numFmtId="0" pivotButton="0" quotePrefix="0" xfId="0">
      <alignment horizontal="center" vertical="center"/>
    </xf>
    <xf applyAlignment="1" borderId="5" fillId="2" fontId="2" numFmtId="0" pivotButton="0" quotePrefix="0" xfId="1">
      <alignment horizontal="center" vertical="center" wrapText="1"/>
    </xf>
    <xf applyAlignment="1" borderId="5" fillId="3" fontId="2" numFmtId="0" pivotButton="0" quotePrefix="0" xfId="1">
      <alignment horizontal="center" vertical="center" wrapText="1"/>
    </xf>
    <xf applyAlignment="1" borderId="6" fillId="3" fontId="2" numFmtId="0" pivotButton="0" quotePrefix="0" xfId="1">
      <alignment horizontal="center" vertical="center" wrapText="1"/>
    </xf>
    <xf applyAlignment="1" borderId="5" fillId="4" fontId="2" numFmtId="164" pivotButton="0" quotePrefix="0" xfId="1">
      <alignment horizontal="center" vertical="center" wrapText="1"/>
    </xf>
    <xf applyAlignment="1" borderId="1" fillId="4" fontId="2" numFmtId="164" pivotButton="0" quotePrefix="0" xfId="1">
      <alignment horizontal="center" vertical="center" wrapText="1"/>
    </xf>
    <xf applyAlignment="1" borderId="2" fillId="4" fontId="2" numFmtId="164" pivotButton="0" quotePrefix="0" xfId="1">
      <alignment horizontal="center" vertical="center" wrapText="1"/>
    </xf>
    <xf applyAlignment="1" borderId="1" fillId="4" fontId="4" numFmtId="0" pivotButton="0" quotePrefix="0" xfId="0">
      <alignment horizontal="center" vertical="center"/>
    </xf>
    <xf applyAlignment="1" borderId="5" fillId="4" fontId="4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 wrapText="1"/>
    </xf>
    <xf applyAlignment="1" borderId="5" fillId="4" fontId="4" numFmtId="0" pivotButton="0" quotePrefix="0" xfId="0">
      <alignment horizontal="center" vertical="center" wrapText="1"/>
    </xf>
    <xf applyAlignment="1" borderId="1" fillId="4" fontId="4" numFmtId="0" pivotButton="0" quotePrefix="0" xfId="0">
      <alignment horizontal="center"/>
    </xf>
    <xf applyAlignment="1" borderId="1" fillId="4" fontId="2" numFmtId="0" pivotButton="0" quotePrefix="0" xfId="1">
      <alignment horizontal="center" vertical="center" wrapText="1"/>
    </xf>
    <xf applyAlignment="1" borderId="5" fillId="4" fontId="2" numFmtId="0" pivotButton="0" quotePrefix="0" xfId="1">
      <alignment horizontal="center" vertical="center" wrapText="1"/>
    </xf>
    <xf applyAlignment="1" borderId="2" fillId="4" fontId="2" numFmtId="0" pivotButton="0" quotePrefix="0" xfId="1">
      <alignment horizontal="center" vertical="center" wrapText="1"/>
    </xf>
    <xf applyAlignment="1" borderId="3" fillId="4" fontId="2" numFmtId="0" pivotButton="0" quotePrefix="0" xfId="1">
      <alignment horizontal="center" vertical="center" wrapText="1"/>
    </xf>
    <xf applyAlignment="1" borderId="4" fillId="4" fontId="2" numFmtId="0" pivotButton="0" quotePrefix="0" xfId="1">
      <alignment horizontal="center" vertical="center" wrapText="1"/>
    </xf>
    <xf applyAlignment="1" borderId="1" fillId="4" fontId="2" numFmtId="165" pivotButton="0" quotePrefix="0" xfId="2">
      <alignment horizontal="center" vertical="center" wrapText="1"/>
    </xf>
    <xf applyAlignment="1" borderId="5" fillId="5" fontId="5" numFmtId="49" pivotButton="0" quotePrefix="0" xfId="0">
      <alignment horizontal="center" vertical="center" wrapText="1"/>
    </xf>
    <xf applyAlignment="1" borderId="7" fillId="5" fontId="5" numFmtId="49" pivotButton="0" quotePrefix="0" xfId="0">
      <alignment horizontal="center" vertical="center" wrapText="1"/>
    </xf>
    <xf borderId="13" fillId="0" fontId="0" numFmtId="0" pivotButton="0" quotePrefix="0" xfId="0"/>
    <xf borderId="11" fillId="0" fontId="0" numFmtId="0" pivotButton="0" quotePrefix="0" xfId="0"/>
    <xf borderId="14" fillId="0" fontId="0" numFmtId="0" pivotButton="0" quotePrefix="0" xfId="0"/>
    <xf applyAlignment="1" borderId="1" fillId="4" fontId="2" numFmtId="165" pivotButton="0" quotePrefix="0" xfId="2">
      <alignment horizontal="center" vertical="center" wrapText="1"/>
    </xf>
    <xf applyAlignment="1" borderId="8" fillId="4" fontId="2" numFmtId="0" pivotButton="0" quotePrefix="0" xfId="1">
      <alignment horizontal="center" vertical="center" wrapText="1"/>
    </xf>
    <xf borderId="12" fillId="0" fontId="0" numFmtId="0" pivotButton="0" quotePrefix="0" xfId="0"/>
    <xf borderId="17" fillId="0" fontId="0" numFmtId="0" pivotButton="0" quotePrefix="0" xfId="0"/>
    <xf borderId="16" fillId="0" fontId="0" numFmtId="0" pivotButton="0" quotePrefix="0" xfId="0"/>
    <xf borderId="19" fillId="0" fontId="0" numFmtId="0" pivotButton="0" quotePrefix="0" xfId="0"/>
    <xf borderId="18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7" fillId="0" fontId="0" numFmtId="0" pivotButton="0" quotePrefix="0" xfId="0"/>
    <xf applyAlignment="1" borderId="22" fillId="0" fontId="0" numFmtId="0" pivotButton="0" quotePrefix="0" xfId="0">
      <alignment vertical="top" wrapText="1"/>
    </xf>
    <xf applyAlignment="1" borderId="22" fillId="0" fontId="0" numFmtId="166" pivotButton="0" quotePrefix="0" xfId="0">
      <alignment vertical="top" wrapText="1"/>
    </xf>
    <xf applyAlignment="1" borderId="22" fillId="0" fontId="0" numFmtId="10" pivotButton="0" quotePrefix="0" xfId="0">
      <alignment vertical="top" wrapText="1"/>
    </xf>
    <xf applyAlignment="1" borderId="22" fillId="7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7" fontId="7" numFmtId="0" pivotButton="0" quotePrefix="0" xfId="0">
      <alignment vertical="top" wrapText="1"/>
    </xf>
    <xf applyAlignment="1" borderId="0" fillId="7" fontId="7" numFmtId="166" pivotButton="0" quotePrefix="0" xfId="0">
      <alignment vertical="top" wrapText="1"/>
    </xf>
    <xf applyAlignment="1" borderId="0" fillId="7" fontId="7" numFmtId="10" pivotButton="0" quotePrefix="0" xfId="0">
      <alignment vertical="top" wrapText="1"/>
    </xf>
    <xf applyAlignment="1" borderId="24" fillId="0" fontId="0" numFmtId="0" pivotButton="0" quotePrefix="0" xfId="0">
      <alignment vertical="top" wrapText="1"/>
    </xf>
    <xf applyAlignment="1" borderId="0" fillId="0" fontId="0" numFmtId="10" pivotButton="0" quotePrefix="0" xfId="0">
      <alignment vertical="top" wrapText="1"/>
    </xf>
    <xf applyAlignment="1" borderId="23" fillId="0" fontId="0" numFmtId="0" pivotButton="0" quotePrefix="0" xfId="0">
      <alignment vertical="top" wrapText="1"/>
    </xf>
  </cellXfs>
  <cellStyles count="3">
    <cellStyle builtinId="0" name="Обычный" xfId="0"/>
    <cellStyle name="Обычный_ИФД Капитал интернет окт-дек 12 08 04. xls" xfId="1"/>
    <cellStyle builtinId="3" name="Финансовый" xfId="2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3"/>
  <sheetViews>
    <sheetView tabSelected="1" topLeftCell="CN1" workbookViewId="0" zoomScale="70" zoomScaleNormal="70">
      <selection activeCell="DH23" sqref="DH23"/>
    </sheetView>
  </sheetViews>
  <sheetFormatPr baseColWidth="8" defaultRowHeight="15"/>
  <cols>
    <col customWidth="1" max="2" min="1" width="17.140625"/>
    <col customWidth="1" max="3" min="3" width="16.85546875"/>
    <col customWidth="1" max="4" min="4" width="16.7109375"/>
    <col customWidth="1" max="5" min="5" width="16.28515625"/>
    <col customWidth="1" max="6" min="6" width="14.7109375"/>
    <col customWidth="1" max="7" min="7" width="18.7109375"/>
    <col customWidth="1" max="8" min="8" width="13.85546875"/>
    <col customWidth="1" max="9" min="9" width="13.42578125"/>
    <col customWidth="1" max="11" min="10" width="14.7109375"/>
    <col customWidth="1" max="12" min="12" width="17.7109375"/>
    <col customWidth="1" max="13" min="13" width="18.7109375"/>
    <col customWidth="1" max="14" min="14" width="15.85546875"/>
    <col customWidth="1" max="15" min="15" width="17.7109375"/>
    <col customWidth="1" max="16" min="16" width="17"/>
    <col customWidth="1" max="17" min="17" width="6.42578125"/>
    <col customWidth="1" max="18" min="18" width="14.7109375"/>
    <col customWidth="1" max="19" min="19" width="17.42578125"/>
    <col customWidth="1" max="20" min="20" width="37.7109375"/>
    <col customWidth="1" max="21" min="21" width="28.140625"/>
    <col customWidth="1" max="22" min="22" width="23"/>
    <col customWidth="1" max="23" min="23" width="16.85546875"/>
    <col customWidth="1" max="24" min="24" width="17.140625"/>
    <col customWidth="1" max="25" min="25" width="6"/>
    <col customWidth="1" max="26" min="26" width="10.5703125"/>
    <col customWidth="1" max="27" min="27" width="13.28515625"/>
    <col customWidth="1" max="28" min="28" width="13.5703125"/>
    <col customWidth="1" max="29" min="29" width="13.85546875"/>
    <col customWidth="1" max="30" min="30" width="14.85546875"/>
    <col customWidth="1" max="31" min="31" width="11.5703125"/>
    <col customWidth="1" max="32" min="32" width="18.28515625"/>
    <col customWidth="1" max="33" min="33" width="17.7109375"/>
    <col customWidth="1" max="34" min="34" width="19.140625"/>
    <col customWidth="1" max="35" min="35" width="13.28515625"/>
    <col customWidth="1" max="36" min="36" width="10.5703125"/>
    <col customWidth="1" max="37" min="37" width="13.42578125"/>
    <col customWidth="1" max="38" min="38" width="11"/>
    <col customWidth="1" max="39" min="39" width="12.85546875"/>
    <col customWidth="1" max="41" min="41" width="12.140625"/>
    <col customWidth="1" max="42" min="42" width="11.28515625"/>
    <col customWidth="1" max="43" min="43" width="10.5703125"/>
    <col customWidth="1" max="44" min="44" width="13.42578125"/>
    <col customWidth="1" max="45" min="45" width="13.5703125"/>
    <col customWidth="1" max="46" min="46" width="12.28515625"/>
    <col customWidth="1" max="47" min="47" width="13.42578125"/>
    <col customWidth="1" max="48" min="48" width="10.42578125"/>
    <col customWidth="1" max="49" min="49" width="9.7109375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client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>
        <is>
          <t>product</t>
        </is>
      </c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>
        <is>
          <t>http://company</t>
        </is>
      </c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Женщины, 30,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Россия, Москва,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customHeight="1" ht="21"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13" t="inlineStr">
        <is>
          <t>#</t>
        </is>
      </c>
      <c r="R10" s="13" t="inlineStr">
        <is>
          <t>Селлер</t>
        </is>
      </c>
      <c r="S10" s="13" t="inlineStr">
        <is>
          <t>Сайт</t>
        </is>
      </c>
      <c r="T10" s="13" t="inlineStr">
        <is>
          <t>Место размещения на сайте и таргетинги</t>
        </is>
      </c>
      <c r="U10" s="13" t="inlineStr">
        <is>
          <t>Размер (в пикселях) / Формат</t>
        </is>
      </c>
      <c r="V10" s="13" t="inlineStr">
        <is>
          <t>Длительность видео</t>
        </is>
      </c>
      <c r="W10" s="13" t="inlineStr">
        <is>
          <t>Тип размещения</t>
        </is>
      </c>
      <c r="X10" s="13" t="inlineStr">
        <is>
          <t>Единица покупки</t>
        </is>
      </c>
      <c r="Y10" s="15" t="inlineStr">
        <is>
          <t>Период размещения</t>
        </is>
      </c>
      <c r="Z10" s="26" t="n"/>
      <c r="AA10" s="15" t="inlineStr">
        <is>
          <t xml:space="preserve">Количество единиц за период </t>
        </is>
      </c>
      <c r="AB10" s="15" t="inlineStr">
        <is>
          <t xml:space="preserve">Общее количество единиц </t>
        </is>
      </c>
      <c r="AC10" s="15" t="inlineStr">
        <is>
          <t>Цена 
(за единицу покупки), руб.</t>
        </is>
      </c>
      <c r="AD10" s="15" t="inlineStr">
        <is>
          <t>Наценки / Доп. Скидки</t>
        </is>
      </c>
      <c r="AE10" s="15" t="inlineStr">
        <is>
          <t>Скидка, %</t>
        </is>
      </c>
      <c r="AF10" s="15" t="inlineStr">
        <is>
          <t>CPM с учетом скидки</t>
        </is>
      </c>
      <c r="AG10" s="15" t="inlineStr">
        <is>
          <t>Стоимость размещения после скидки, руб.</t>
        </is>
      </c>
      <c r="AH10" s="15" t="inlineStr">
        <is>
          <t>Стоимость размещения после скидки, с НДС, руб.</t>
        </is>
      </c>
      <c r="AI10" s="17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8" t="inlineStr">
        <is>
          <t>Октябрь</t>
        </is>
      </c>
      <c r="CP10" s="27" t="n"/>
      <c r="CQ10" s="27" t="n"/>
      <c r="CR10" s="27" t="n"/>
      <c r="CS10" s="28" t="n"/>
      <c r="CT10" s="18" t="inlineStr">
        <is>
          <t>Ноябрь</t>
        </is>
      </c>
      <c r="CU10" s="27" t="n"/>
      <c r="CV10" s="27" t="n"/>
      <c r="CW10" s="27" t="n"/>
      <c r="CX10" s="28" t="n"/>
      <c r="CY10" s="18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8" t="inlineStr">
        <is>
          <t>Дата старта</t>
        </is>
      </c>
      <c r="DJ10" s="18" t="inlineStr">
        <is>
          <t>Дата предоставления материалов</t>
        </is>
      </c>
      <c r="DK10" s="20" t="inlineStr">
        <is>
          <t>Прогноз результатов постклика</t>
        </is>
      </c>
      <c r="DL10" s="27" t="n"/>
      <c r="DM10" s="27" t="n"/>
      <c r="DN10" s="27" t="n"/>
    </row>
    <row customHeight="1" ht="43.5"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15" t="inlineStr">
        <is>
          <t>Количество показов</t>
        </is>
      </c>
      <c r="AJ11" s="15" t="inlineStr">
        <is>
          <t>Частота</t>
        </is>
      </c>
      <c r="AK11" s="15" t="inlineStr">
        <is>
          <t>Охват технический</t>
        </is>
      </c>
      <c r="AL11" s="15" t="inlineStr">
        <is>
          <t>VTR,%</t>
        </is>
      </c>
      <c r="AM11" s="15" t="inlineStr">
        <is>
          <t>Количество просмотров</t>
        </is>
      </c>
      <c r="AN11" s="15" t="inlineStr">
        <is>
          <t>CTR%</t>
        </is>
      </c>
      <c r="AO11" s="15" t="inlineStr">
        <is>
          <t>Количество кликов</t>
        </is>
      </c>
      <c r="AP11" s="15" t="inlineStr">
        <is>
          <t>CPM, руб.</t>
        </is>
      </c>
      <c r="AQ11" s="15" t="inlineStr">
        <is>
          <t>CPT, руб.</t>
        </is>
      </c>
      <c r="AR11" s="15" t="inlineStr">
        <is>
          <t>Стоимость за просмотр</t>
        </is>
      </c>
      <c r="AS11" s="15" t="inlineStr">
        <is>
          <t>Стоимость за клик, руб.</t>
        </is>
      </c>
      <c r="AT11" s="15" t="inlineStr">
        <is>
          <t>Количество лидов</t>
        </is>
      </c>
      <c r="AU11" s="15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BE11+1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24" t="inlineStr">
        <is>
          <t>% прохождения из кликов в визиты</t>
        </is>
      </c>
      <c r="DL11" s="24" t="inlineStr">
        <is>
          <t>Показатель отказов</t>
        </is>
      </c>
      <c r="DM11" s="24" t="inlineStr">
        <is>
          <t>Средняя глубина</t>
        </is>
      </c>
      <c r="DN11" s="24" t="inlineStr">
        <is>
          <t>Среднее время сессии</t>
        </is>
      </c>
    </row>
    <row customHeight="1" ht="36" r="12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AV11+6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AZ11+2</f>
        <v/>
      </c>
      <c r="BA12" s="10">
        <f>BA11+6</f>
        <v/>
      </c>
      <c r="BB12" s="10">
        <f>BB11+6</f>
        <v/>
      </c>
      <c r="BC12" s="10">
        <f>BC11+6</f>
        <v/>
      </c>
      <c r="BD12" s="10">
        <f>BD11+6</f>
        <v/>
      </c>
      <c r="BE12" s="10" t="n"/>
      <c r="BF12" s="10">
        <f>BF11+6</f>
        <v/>
      </c>
      <c r="BG12" s="10">
        <f>BG11+6</f>
        <v/>
      </c>
      <c r="BH12" s="10">
        <f>BH11+6</f>
        <v/>
      </c>
      <c r="BI12" s="10">
        <f>BI11+6</f>
        <v/>
      </c>
      <c r="BJ12" s="10">
        <f>BJ11+2</f>
        <v/>
      </c>
      <c r="BK12" s="10">
        <f>BK11+6</f>
        <v/>
      </c>
      <c r="BL12" s="10">
        <f>BL11+6</f>
        <v/>
      </c>
      <c r="BM12" s="10">
        <f>BM11+6</f>
        <v/>
      </c>
      <c r="BN12" s="10">
        <f>BN11+6</f>
        <v/>
      </c>
      <c r="BO12" s="10">
        <f>BO11+1</f>
        <v/>
      </c>
      <c r="BP12" s="10">
        <f>BP11+6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BT11+2</f>
        <v/>
      </c>
      <c r="BU12" s="10">
        <f>BU11+6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BY11+1</f>
        <v/>
      </c>
      <c r="BZ12" s="10">
        <f>BZ11+6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CD11+2</f>
        <v/>
      </c>
      <c r="CE12" s="10">
        <f>CE11+6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CI11+2</f>
        <v/>
      </c>
      <c r="CJ12" s="10">
        <f>CJ11+6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CN11+1</f>
        <v/>
      </c>
      <c r="CO12" s="10">
        <f>CO11+6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CS11+2</f>
        <v/>
      </c>
      <c r="CT12" s="10">
        <f>CT11+6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CX11+1</f>
        <v/>
      </c>
      <c r="CY12" s="10">
        <f>CY11+6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customHeight="1" ht="70" r="13">
      <c r="A13" s="39" t="inlineStr">
        <is>
          <t>Все</t>
        </is>
      </c>
      <c r="B13" s="39" t="inlineStr">
        <is>
          <t>Все</t>
        </is>
      </c>
      <c r="C13" s="39" t="inlineStr">
        <is>
          <t>Портал</t>
        </is>
      </c>
      <c r="D13" s="39" t="inlineStr">
        <is>
          <t>охват</t>
        </is>
      </c>
      <c r="E13" s="39" t="inlineStr">
        <is>
          <t>https://yandex.ru/legal/banner_adv_rules/</t>
        </is>
      </c>
      <c r="F13" s="39" t="inlineStr">
        <is>
          <t>да</t>
        </is>
      </c>
      <c r="G13" s="39" t="inlineStr">
        <is>
          <t>Материалы за 2 недели до старта, т.к. с первого раза не проходят модерацию, жесткие требования</t>
        </is>
      </c>
      <c r="H13" s="39" t="n">
        <v/>
      </c>
      <c r="I13" s="39" t="inlineStr">
        <is>
          <t>входной бюджет 1млн.р.</t>
        </is>
      </c>
      <c r="J13" s="39" t="inlineStr">
        <is>
          <t>https://yandex.ru/adv/products/display/mainpage</t>
        </is>
      </c>
      <c r="K13" s="39" t="inlineStr">
        <is>
          <t>закупка через DX</t>
        </is>
      </c>
      <c r="L13" s="3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13" s="39" t="n">
        <v>1150000</v>
      </c>
      <c r="N13" s="39" t="inlineStr">
        <is>
          <t>нет</t>
        </is>
      </c>
      <c r="O13" s="39" t="inlineStr">
        <is>
          <t>CPT 345р.</t>
        </is>
      </c>
      <c r="P13" s="39" t="n">
        <v>1</v>
      </c>
      <c r="Q13" s="39" t="n">
        <v>1</v>
      </c>
      <c r="R13" s="39">
        <f>S13</f>
        <v/>
      </c>
      <c r="S13" s="39" t="inlineStr">
        <is>
          <t>Yandex.ru</t>
        </is>
      </c>
      <c r="T13" s="39" t="inlineStr">
        <is>
          <t>"Начинающий", Главные страницы, Desktop+Mobile, Динамика, РФ</t>
        </is>
      </c>
      <c r="U13" s="39" t="inlineStr">
        <is>
          <t>728×90/ 320×67</t>
        </is>
      </c>
      <c r="V13" s="39" t="inlineStr"/>
      <c r="W13" s="39" t="inlineStr">
        <is>
          <t>Динамика</t>
        </is>
      </c>
      <c r="X13" s="39" t="inlineStr">
        <is>
          <t>пакет</t>
        </is>
      </c>
      <c r="Y13" s="39">
        <f>COUNT(AV13:DC13)</f>
        <v/>
      </c>
      <c r="Z13" s="39" t="inlineStr">
        <is>
          <t>неделя</t>
        </is>
      </c>
      <c r="AA13" s="39">
        <f>AB13/Y13</f>
        <v/>
      </c>
      <c r="AB13" s="39" t="n">
        <v>1</v>
      </c>
      <c r="AC13" s="40" t="n">
        <v>1150000</v>
      </c>
      <c r="AD13" s="39" t="n">
        <v>1</v>
      </c>
      <c r="AE13" s="39" t="n">
        <v>0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AB13*1000</f>
        <v/>
      </c>
      <c r="AJ13" s="39" t="n">
        <v>1.5</v>
      </c>
      <c r="AK13" s="39">
        <f>AI13/AJ13</f>
        <v/>
      </c>
      <c r="AL13" s="41" t="inlineStr"/>
      <c r="AM13" s="39">
        <f>AB13</f>
        <v/>
      </c>
      <c r="AN13" s="41" t="inlineStr"/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39" t="n"/>
      <c r="BE13" s="39" t="n"/>
      <c r="BF13" s="42" t="n">
        <v>1</v>
      </c>
      <c r="BG13" s="42" t="n">
        <v>1</v>
      </c>
      <c r="BH13" s="42" t="n">
        <v>1</v>
      </c>
      <c r="BI13" s="42" t="n">
        <v>1</v>
      </c>
      <c r="BJ13" s="42" t="n">
        <v>1</v>
      </c>
      <c r="BK13" s="42" t="n">
        <v>1</v>
      </c>
      <c r="BL13" s="42" t="n">
        <v>1</v>
      </c>
      <c r="BM13" s="39" t="n"/>
      <c r="BN13" s="39" t="n"/>
      <c r="BO13" s="39" t="n"/>
      <c r="BP13" s="39" t="n"/>
      <c r="BQ13" s="39" t="n"/>
      <c r="BR13" s="39" t="n"/>
      <c r="BS13" s="39" t="n"/>
      <c r="BT13" s="39" t="n"/>
      <c r="BU13" s="39" t="n"/>
      <c r="BV13" s="39" t="n"/>
      <c r="BW13" s="39" t="n"/>
      <c r="BX13" s="39" t="n"/>
      <c r="BY13" s="39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39" t="n"/>
      <c r="CK13" s="39" t="n"/>
      <c r="CL13" s="39" t="n"/>
      <c r="CM13" s="39" t="n"/>
      <c r="CN13" s="39" t="n"/>
      <c r="CO13" s="39" t="n"/>
      <c r="CP13" s="39" t="n"/>
      <c r="CQ13" s="39" t="n"/>
      <c r="CR13" s="39" t="n"/>
      <c r="CS13" s="39" t="n"/>
      <c r="CT13" s="39" t="n"/>
      <c r="CU13" s="39" t="n"/>
      <c r="CV13" s="39" t="n"/>
      <c r="CW13" s="39" t="n"/>
      <c r="CX13" s="39" t="n"/>
      <c r="CY13" s="39" t="n"/>
      <c r="CZ13" s="39" t="n"/>
      <c r="DA13" s="39" t="n"/>
      <c r="DB13" s="39" t="n"/>
      <c r="DC13" s="39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customHeight="1" ht="70" r="14">
      <c r="A14" s="39" t="inlineStr">
        <is>
          <t>Все</t>
        </is>
      </c>
      <c r="B14" s="39" t="inlineStr">
        <is>
          <t>Все</t>
        </is>
      </c>
      <c r="C14" s="39" t="inlineStr">
        <is>
          <t>Блоггерская платформа</t>
        </is>
      </c>
      <c r="D14" s="39" t="inlineStr">
        <is>
          <t>охват</t>
        </is>
      </c>
      <c r="E14" s="39" t="n">
        <v/>
      </c>
      <c r="F14" s="39" t="n">
        <v/>
      </c>
      <c r="G14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14" s="39" t="n">
        <v/>
      </c>
      <c r="I14" s="39" t="n">
        <v/>
      </c>
      <c r="J14" s="39" t="inlineStr">
        <is>
          <t>\\DOCS\Public\_Подрядчики (прайсы, презентации, ТТ)\Яндекс.Дзен</t>
        </is>
      </c>
      <c r="K14" s="39" t="inlineStr">
        <is>
          <t>Egor &lt;e.kham@yandex-team.ru&gt;</t>
        </is>
      </c>
      <c r="L14" s="39" t="n">
        <v/>
      </c>
      <c r="M14" s="39" t="inlineStr">
        <is>
          <t>75т.р</t>
        </is>
      </c>
      <c r="N14" s="39" t="inlineStr">
        <is>
          <t>ДА!</t>
        </is>
      </c>
      <c r="O14" s="39" t="inlineStr">
        <is>
          <t>при закупке на 200т.р. 3 статьи бонусом</t>
        </is>
      </c>
      <c r="P14" s="39" t="n">
        <v>0</v>
      </c>
      <c r="Q14" s="39" t="n">
        <v>2</v>
      </c>
      <c r="R14" s="39">
        <f>S14</f>
        <v/>
      </c>
      <c r="S14" s="39" t="inlineStr">
        <is>
          <t>Яндекс Дзен</t>
        </is>
      </c>
      <c r="T14" s="39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U14" s="39" t="inlineStr">
        <is>
          <t>Статья</t>
        </is>
      </c>
      <c r="V14" s="39" t="inlineStr"/>
      <c r="W14" s="39" t="inlineStr">
        <is>
          <t>Динамика</t>
        </is>
      </c>
      <c r="X14" s="39" t="inlineStr">
        <is>
          <t>единица</t>
        </is>
      </c>
      <c r="Y14" s="39">
        <f>COUNT(AV14:DC14)</f>
        <v/>
      </c>
      <c r="Z14" s="39" t="inlineStr">
        <is>
          <t>недель</t>
        </is>
      </c>
      <c r="AA14" s="39">
        <f>AB14/Y14</f>
        <v/>
      </c>
      <c r="AB14" s="39" t="n">
        <v>31250</v>
      </c>
      <c r="AC14" s="40" t="n">
        <v>8</v>
      </c>
      <c r="AD14" s="39" t="n">
        <v>1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AB14*1000</f>
        <v/>
      </c>
      <c r="AJ14" s="39" t="n">
        <v/>
      </c>
      <c r="AK14" s="39">
        <f>AI14/AJ14</f>
        <v/>
      </c>
      <c r="AL14" s="41" t="inlineStr"/>
      <c r="AM14" s="39">
        <f>AB14</f>
        <v/>
      </c>
      <c r="AN14" s="41" t="inlineStr"/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39" t="n"/>
      <c r="AW14" s="39" t="n"/>
      <c r="AX14" s="39" t="n"/>
      <c r="AY14" s="39" t="n"/>
      <c r="AZ14" s="39" t="n"/>
      <c r="BA14" s="39" t="n"/>
      <c r="BB14" s="39" t="n"/>
      <c r="BC14" s="39" t="n"/>
      <c r="BD14" s="39" t="n"/>
      <c r="BE14" s="39" t="n"/>
      <c r="BF14" s="42" t="n">
        <v>1</v>
      </c>
      <c r="BG14" s="42" t="n">
        <v>1</v>
      </c>
      <c r="BH14" s="42" t="n">
        <v>1</v>
      </c>
      <c r="BI14" s="42" t="n">
        <v>1</v>
      </c>
      <c r="BJ14" s="42" t="n">
        <v>1</v>
      </c>
      <c r="BK14" s="42" t="n">
        <v>1</v>
      </c>
      <c r="BL14" s="42" t="n">
        <v>1</v>
      </c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  <c r="BV14" s="39" t="n"/>
      <c r="BW14" s="39" t="n"/>
      <c r="BX14" s="39" t="n"/>
      <c r="BY14" s="39" t="n"/>
      <c r="BZ14" s="39" t="n"/>
      <c r="CA14" s="39" t="n"/>
      <c r="CB14" s="39" t="n"/>
      <c r="CC14" s="39" t="n"/>
      <c r="CD14" s="39" t="n"/>
      <c r="CE14" s="39" t="n"/>
      <c r="CF14" s="39" t="n"/>
      <c r="CG14" s="39" t="n"/>
      <c r="CH14" s="39" t="n"/>
      <c r="CI14" s="39" t="n"/>
      <c r="CJ14" s="39" t="n"/>
      <c r="CK14" s="39" t="n"/>
      <c r="CL14" s="39" t="n"/>
      <c r="CM14" s="39" t="n"/>
      <c r="CN14" s="39" t="n"/>
      <c r="CO14" s="39" t="n"/>
      <c r="CP14" s="39" t="n"/>
      <c r="CQ14" s="39" t="n"/>
      <c r="CR14" s="39" t="n"/>
      <c r="CS14" s="39" t="n"/>
      <c r="CT14" s="39" t="n"/>
      <c r="CU14" s="39" t="n"/>
      <c r="CV14" s="39" t="n"/>
      <c r="CW14" s="39" t="n"/>
      <c r="CX14" s="39" t="n"/>
      <c r="CY14" s="39" t="n"/>
      <c r="CZ14" s="39" t="n"/>
      <c r="DA14" s="39" t="n"/>
      <c r="DB14" s="39" t="n"/>
      <c r="DC14" s="39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customHeight="1" ht="70" r="15">
      <c r="A15" s="39" t="inlineStr">
        <is>
          <t>Все</t>
        </is>
      </c>
      <c r="B15" s="39" t="inlineStr">
        <is>
          <t>Все</t>
        </is>
      </c>
      <c r="C15" s="39" t="inlineStr">
        <is>
          <t>Услуга</t>
        </is>
      </c>
      <c r="D15" s="39" t="inlineStr">
        <is>
          <t>охват</t>
        </is>
      </c>
      <c r="E15" s="39" t="n">
        <v/>
      </c>
      <c r="F15" s="39" t="n">
        <v/>
      </c>
      <c r="G15" s="39" t="n">
        <v/>
      </c>
      <c r="H15" s="39" t="n">
        <v/>
      </c>
      <c r="I15" s="39" t="n">
        <v/>
      </c>
      <c r="J15" s="39" t="n">
        <v/>
      </c>
      <c r="K15" s="39" t="inlineStr">
        <is>
          <t>через ТГ/битрикс
Жуковская Елена
ZhukovskayaEG@sbermarketing.ru
79067970262</t>
        </is>
      </c>
      <c r="L15" s="39" t="n">
        <v/>
      </c>
      <c r="M15" s="39" t="n">
        <v/>
      </c>
      <c r="N15" s="39" t="n">
        <v/>
      </c>
      <c r="O15" s="39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P15" s="39" t="n">
        <v>0</v>
      </c>
      <c r="Q15" s="39" t="n">
        <v>3</v>
      </c>
      <c r="R15" s="39">
        <f>S15</f>
        <v/>
      </c>
      <c r="S15" s="39" t="inlineStr">
        <is>
          <t>Репутационный маркетинг</t>
        </is>
      </c>
      <c r="T15" s="39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U15" s="39" t="n">
        <v/>
      </c>
      <c r="V15" s="39" t="inlineStr"/>
      <c r="W15" s="39" t="n">
        <v/>
      </c>
      <c r="X15" s="39" t="inlineStr">
        <is>
          <t>месяц</t>
        </is>
      </c>
      <c r="Y15" s="39">
        <f>COUNT(AV15:DC15)</f>
        <v/>
      </c>
      <c r="Z15" s="39" t="inlineStr">
        <is>
          <t>месяца</t>
        </is>
      </c>
      <c r="AA15" s="39">
        <f>AB15/Y15</f>
        <v/>
      </c>
      <c r="AB15" s="39" t="n">
        <v>3</v>
      </c>
      <c r="AC15" s="40" t="n">
        <v>30000</v>
      </c>
      <c r="AD15" s="39" t="n">
        <v>1</v>
      </c>
      <c r="AE15" s="39" t="n">
        <v>0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AB15*1000</f>
        <v/>
      </c>
      <c r="AJ15" s="39" t="n">
        <v/>
      </c>
      <c r="AK15" s="39">
        <f>AI15/AJ15</f>
        <v/>
      </c>
      <c r="AL15" s="41" t="inlineStr"/>
      <c r="AM15" s="39">
        <f>AB15</f>
        <v/>
      </c>
      <c r="AN15" s="41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39" t="n"/>
      <c r="AW15" s="39" t="n"/>
      <c r="AX15" s="39" t="n"/>
      <c r="AY15" s="39" t="n"/>
      <c r="AZ15" s="39" t="n"/>
      <c r="BA15" s="39" t="n"/>
      <c r="BB15" s="39" t="n"/>
      <c r="BC15" s="39" t="n"/>
      <c r="BD15" s="39" t="n"/>
      <c r="BE15" s="39" t="n"/>
      <c r="BF15" s="42" t="n">
        <v>1</v>
      </c>
      <c r="BG15" s="42" t="n">
        <v>1</v>
      </c>
      <c r="BH15" s="42" t="n">
        <v>1</v>
      </c>
      <c r="BI15" s="42" t="n">
        <v>1</v>
      </c>
      <c r="BJ15" s="42" t="n">
        <v>1</v>
      </c>
      <c r="BK15" s="42" t="n">
        <v>1</v>
      </c>
      <c r="BL15" s="42" t="n">
        <v>1</v>
      </c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  <c r="BV15" s="39" t="n"/>
      <c r="BW15" s="39" t="n"/>
      <c r="BX15" s="39" t="n"/>
      <c r="BY15" s="39" t="n"/>
      <c r="BZ15" s="39" t="n"/>
      <c r="CA15" s="39" t="n"/>
      <c r="CB15" s="39" t="n"/>
      <c r="CC15" s="39" t="n"/>
      <c r="CD15" s="39" t="n"/>
      <c r="CE15" s="39" t="n"/>
      <c r="CF15" s="39" t="n"/>
      <c r="CG15" s="39" t="n"/>
      <c r="CH15" s="39" t="n"/>
      <c r="CI15" s="39" t="n"/>
      <c r="CJ15" s="39" t="n"/>
      <c r="CK15" s="39" t="n"/>
      <c r="CL15" s="39" t="n"/>
      <c r="CM15" s="39" t="n"/>
      <c r="CN15" s="39" t="n"/>
      <c r="CO15" s="39" t="n"/>
      <c r="CP15" s="39" t="n"/>
      <c r="CQ15" s="39" t="n"/>
      <c r="CR15" s="39" t="n"/>
      <c r="CS15" s="39" t="n"/>
      <c r="CT15" s="39" t="n"/>
      <c r="CU15" s="39" t="n"/>
      <c r="CV15" s="39" t="n"/>
      <c r="CW15" s="39" t="n"/>
      <c r="CX15" s="39" t="n"/>
      <c r="CY15" s="39" t="n"/>
      <c r="CZ15" s="39" t="n"/>
      <c r="DA15" s="39" t="n"/>
      <c r="DB15" s="39" t="n"/>
      <c r="DC15" s="39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customHeight="1" ht="70" r="16">
      <c r="A16" s="39" t="inlineStr">
        <is>
          <t>Все</t>
        </is>
      </c>
      <c r="B16" s="39" t="inlineStr">
        <is>
          <t>Все</t>
        </is>
      </c>
      <c r="C16" s="39" t="inlineStr">
        <is>
          <t>Услуга</t>
        </is>
      </c>
      <c r="D16" s="39" t="inlineStr">
        <is>
          <t>охват</t>
        </is>
      </c>
      <c r="E16" s="39" t="n">
        <v/>
      </c>
      <c r="F16" s="39" t="n">
        <v/>
      </c>
      <c r="G16" s="39" t="n">
        <v/>
      </c>
      <c r="H16" s="39" t="n">
        <v/>
      </c>
      <c r="I16" s="39" t="n">
        <v/>
      </c>
      <c r="J16" s="39" t="n">
        <v/>
      </c>
      <c r="K16" s="39" t="inlineStr">
        <is>
          <t>через ТГ/битрикс
Иванов Илья
+79360000066
IvanovIA@sbermarketing.ru</t>
        </is>
      </c>
      <c r="L16" s="39" t="n">
        <v/>
      </c>
      <c r="M16" s="39" t="n">
        <v/>
      </c>
      <c r="N16" s="39" t="n">
        <v/>
      </c>
      <c r="O16" s="39" t="inlineStr">
        <is>
          <t>добавляем отдельно как рекомендация (отдельным файлом)</t>
        </is>
      </c>
      <c r="P16" s="39" t="n">
        <v>0</v>
      </c>
      <c r="Q16" s="39" t="n">
        <v>4</v>
      </c>
      <c r="R16" s="39">
        <f>S16</f>
        <v/>
      </c>
      <c r="S16" s="39" t="inlineStr">
        <is>
          <t>Блоггеры</t>
        </is>
      </c>
      <c r="T16" s="39" t="n">
        <v/>
      </c>
      <c r="U16" s="39" t="n">
        <v/>
      </c>
      <c r="V16" s="39" t="inlineStr"/>
      <c r="W16" s="39" t="n">
        <v/>
      </c>
      <c r="X16" s="39" t="n">
        <v/>
      </c>
      <c r="Y16" s="39">
        <f>COUNT(AV16:DC16)</f>
        <v/>
      </c>
      <c r="Z16" s="39" t="n">
        <v/>
      </c>
      <c r="AA16" s="39">
        <f>AB16/Y16</f>
        <v/>
      </c>
      <c r="AB16" s="39" t="n">
        <v/>
      </c>
      <c r="AC16" s="40" t="n">
        <v/>
      </c>
      <c r="AD16" s="39" t="n">
        <v/>
      </c>
      <c r="AE16" s="39" t="n">
        <v>0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AB16*1000</f>
        <v/>
      </c>
      <c r="AJ16" s="39" t="n">
        <v/>
      </c>
      <c r="AK16" s="39">
        <f>AI16/AJ16</f>
        <v/>
      </c>
      <c r="AL16" s="41" t="inlineStr"/>
      <c r="AM16" s="39">
        <f>AB16</f>
        <v/>
      </c>
      <c r="AN16" s="41" t="inlineStr"/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39" t="n"/>
      <c r="AW16" s="39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42" t="n">
        <v>1</v>
      </c>
      <c r="BG16" s="42" t="n">
        <v>1</v>
      </c>
      <c r="BH16" s="42" t="n">
        <v>1</v>
      </c>
      <c r="BI16" s="42" t="n">
        <v>1</v>
      </c>
      <c r="BJ16" s="42" t="n">
        <v>1</v>
      </c>
      <c r="BK16" s="42" t="n">
        <v>1</v>
      </c>
      <c r="BL16" s="42" t="n">
        <v>1</v>
      </c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  <c r="BV16" s="39" t="n"/>
      <c r="BW16" s="39" t="n"/>
      <c r="BX16" s="39" t="n"/>
      <c r="BY16" s="39" t="n"/>
      <c r="BZ16" s="39" t="n"/>
      <c r="CA16" s="39" t="n"/>
      <c r="CB16" s="39" t="n"/>
      <c r="CC16" s="39" t="n"/>
      <c r="CD16" s="39" t="n"/>
      <c r="CE16" s="39" t="n"/>
      <c r="CF16" s="39" t="n"/>
      <c r="CG16" s="39" t="n"/>
      <c r="CH16" s="39" t="n"/>
      <c r="CI16" s="39" t="n"/>
      <c r="CJ16" s="39" t="n"/>
      <c r="CK16" s="39" t="n"/>
      <c r="CL16" s="39" t="n"/>
      <c r="CM16" s="39" t="n"/>
      <c r="CN16" s="39" t="n"/>
      <c r="CO16" s="39" t="n"/>
      <c r="CP16" s="39" t="n"/>
      <c r="CQ16" s="39" t="n"/>
      <c r="CR16" s="39" t="n"/>
      <c r="CS16" s="39" t="n"/>
      <c r="CT16" s="39" t="n"/>
      <c r="CU16" s="39" t="n"/>
      <c r="CV16" s="39" t="n"/>
      <c r="CW16" s="39" t="n"/>
      <c r="CX16" s="39" t="n"/>
      <c r="CY16" s="39" t="n"/>
      <c r="CZ16" s="39" t="n"/>
      <c r="DA16" s="39" t="n"/>
      <c r="DB16" s="39" t="n"/>
      <c r="DC16" s="39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customHeight="1" ht="70" r="17">
      <c r="A17" s="39" t="inlineStr">
        <is>
          <t>Недвижимость</t>
        </is>
      </c>
      <c r="B17" s="39" t="inlineStr">
        <is>
          <t>эконом</t>
        </is>
      </c>
      <c r="C17" s="39" t="inlineStr">
        <is>
          <t>недвижимость</t>
        </is>
      </c>
      <c r="D17" s="39" t="inlineStr">
        <is>
          <t>охват/лиды</t>
        </is>
      </c>
      <c r="E17" s="39" t="inlineStr">
        <is>
          <t>http://www.gdeetotdom.ru/trebovaniya-k-reklame/#tgb</t>
        </is>
      </c>
      <c r="F17" s="39" t="inlineStr">
        <is>
          <t>да</t>
        </is>
      </c>
      <c r="G17" s="39" t="n">
        <v/>
      </c>
      <c r="H17" s="39" t="n">
        <v/>
      </c>
      <c r="I17" s="39" t="n">
        <v/>
      </c>
      <c r="J17" s="39" t="inlineStr">
        <is>
          <t>https://www.gdeetotdom.ru/mediakit/</t>
        </is>
      </c>
      <c r="K17" s="39" t="inlineStr">
        <is>
          <t>Баринова Ольга Сергеевна &lt;barinovaos@gdeetotdom.ru&gt;</t>
        </is>
      </c>
      <c r="L17" s="39" t="inlineStr">
        <is>
          <t>при запуске размещения не в начале месяца мы сможем пролонгировать РК пропорционально пропущенным дням без доп. Коста</t>
        </is>
      </c>
      <c r="M17" s="39" t="n">
        <v/>
      </c>
      <c r="N17" s="39" t="n">
        <v/>
      </c>
      <c r="O17" s="39" t="inlineStr">
        <is>
          <t>Активно предлагают бонусы, нужно попросить у них</t>
        </is>
      </c>
      <c r="P17" s="39" t="n">
        <v>0</v>
      </c>
      <c r="Q17" s="39" t="n">
        <v>5</v>
      </c>
      <c r="R17" s="39">
        <f>S17</f>
        <v/>
      </c>
      <c r="S17" s="39" t="inlineStr">
        <is>
          <t>gdeetotdom.ru</t>
        </is>
      </c>
      <c r="T17" s="39" t="inlineStr">
        <is>
          <t>Все страницы</t>
        </is>
      </c>
      <c r="U17" s="39" t="inlineStr">
        <is>
          <t>ТГБ</t>
        </is>
      </c>
      <c r="V17" s="39" t="inlineStr"/>
      <c r="W17" s="39" t="inlineStr">
        <is>
          <t>Статика</t>
        </is>
      </c>
      <c r="X17" s="39" t="inlineStr">
        <is>
          <t>месяц</t>
        </is>
      </c>
      <c r="Y17" s="39">
        <f>COUNT(AV17:DC17)</f>
        <v/>
      </c>
      <c r="Z17" s="39" t="inlineStr">
        <is>
          <t>месяц</t>
        </is>
      </c>
      <c r="AA17" s="39">
        <f>AB17/Y17</f>
        <v/>
      </c>
      <c r="AB17" s="39" t="n">
        <v>1</v>
      </c>
      <c r="AC17" s="40" t="n">
        <v>176000</v>
      </c>
      <c r="AD17" s="39" t="n">
        <v>1</v>
      </c>
      <c r="AE17" s="39" t="n">
        <v>0.25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AB17*1000</f>
        <v/>
      </c>
      <c r="AJ17" s="39" t="n">
        <v>4</v>
      </c>
      <c r="AK17" s="39">
        <f>AI17/AJ17</f>
        <v/>
      </c>
      <c r="AL17" s="41" t="inlineStr"/>
      <c r="AM17" s="39">
        <f>AB17</f>
        <v/>
      </c>
      <c r="AN17" s="41" t="inlineStr"/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39" t="n"/>
      <c r="AW17" s="39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42" t="n">
        <v>1</v>
      </c>
      <c r="BG17" s="42" t="n">
        <v>1</v>
      </c>
      <c r="BH17" s="42" t="n">
        <v>1</v>
      </c>
      <c r="BI17" s="42" t="n">
        <v>1</v>
      </c>
      <c r="BJ17" s="42" t="n">
        <v>1</v>
      </c>
      <c r="BK17" s="42" t="n">
        <v>1</v>
      </c>
      <c r="BL17" s="42" t="n">
        <v>1</v>
      </c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  <c r="BV17" s="39" t="n"/>
      <c r="BW17" s="39" t="n"/>
      <c r="BX17" s="39" t="n"/>
      <c r="BY17" s="39" t="n"/>
      <c r="BZ17" s="39" t="n"/>
      <c r="CA17" s="39" t="n"/>
      <c r="CB17" s="39" t="n"/>
      <c r="CC17" s="39" t="n"/>
      <c r="CD17" s="39" t="n"/>
      <c r="CE17" s="39" t="n"/>
      <c r="CF17" s="39" t="n"/>
      <c r="CG17" s="39" t="n"/>
      <c r="CH17" s="39" t="n"/>
      <c r="CI17" s="39" t="n"/>
      <c r="CJ17" s="39" t="n"/>
      <c r="CK17" s="39" t="n"/>
      <c r="CL17" s="39" t="n"/>
      <c r="CM17" s="39" t="n"/>
      <c r="CN17" s="39" t="n"/>
      <c r="CO17" s="39" t="n"/>
      <c r="CP17" s="39" t="n"/>
      <c r="CQ17" s="39" t="n"/>
      <c r="CR17" s="39" t="n"/>
      <c r="CS17" s="39" t="n"/>
      <c r="CT17" s="39" t="n"/>
      <c r="CU17" s="39" t="n"/>
      <c r="CV17" s="39" t="n"/>
      <c r="CW17" s="39" t="n"/>
      <c r="CX17" s="39" t="n"/>
      <c r="CY17" s="39" t="n"/>
      <c r="CZ17" s="39" t="n"/>
      <c r="DA17" s="39" t="n"/>
      <c r="DB17" s="39" t="n"/>
      <c r="DC17" s="39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customHeight="1" ht="70" r="18">
      <c r="A18" s="39" t="inlineStr">
        <is>
          <t>Недвижимость</t>
        </is>
      </c>
      <c r="B18" s="39" t="inlineStr">
        <is>
          <t>эконом</t>
        </is>
      </c>
      <c r="C18" s="39" t="inlineStr">
        <is>
          <t>недвижимость</t>
        </is>
      </c>
      <c r="D18" s="39" t="inlineStr">
        <is>
          <t>охват/лиды</t>
        </is>
      </c>
      <c r="E18" s="39" t="inlineStr">
        <is>
          <t>•    Заголовок (до 28 знаков)- название Жилого комплекса/поселка/БЦ 
•    Адрес объекта ( Город/метро)
•    Текст (до 110 знаков)
•    Логотип (120x30 - jpeg , до 30кб),
•    Цена от 
•    URL –ссылка для перехода с utm меткой
•    Телефонный номер (статичный)
•    картинка 430х430 (до 50кб) + 1 дополнительный рендер (430*430)
GIF в ТГБ не читается.</t>
        </is>
      </c>
      <c r="F18" s="39" t="inlineStr">
        <is>
          <t>нет</t>
        </is>
      </c>
      <c r="G18" s="39" t="n">
        <v/>
      </c>
      <c r="H18" s="39" t="inlineStr">
        <is>
          <t>35%
для данного формата</t>
        </is>
      </c>
      <c r="I18" s="39" t="n">
        <v/>
      </c>
      <c r="J18" s="39" t="n">
        <v/>
      </c>
      <c r="K18" s="39" t="inlineStr">
        <is>
          <t>l.danilyan@move.ru</t>
        </is>
      </c>
      <c r="L18" s="39" t="inlineStr">
        <is>
          <t>Если запуск не на полный месяц, то расчет будет другой, исходя из недельной стоимости размещения. Зависит от кол-ва дней размещения. Лучше, если вы заранее скажете сколько дней размещения планируется. Прогноз пропорционален, верно.
Ранее в аналогичной ситуации мы делали для вас расчеты на неполный месяц исходя из стоимости полного месяца, но это было сделано в связи с бронью на несколько месяцев вперед.</t>
        </is>
      </c>
      <c r="M18" s="39" t="n">
        <v/>
      </c>
      <c r="N18" s="39" t="n">
        <v/>
      </c>
      <c r="O18" s="39" t="n">
        <v/>
      </c>
      <c r="P18" s="39" t="n">
        <v>0</v>
      </c>
      <c r="Q18" s="39" t="n">
        <v>6</v>
      </c>
      <c r="R18" s="39">
        <f>S18</f>
        <v/>
      </c>
      <c r="S18" s="39" t="inlineStr">
        <is>
          <t>move.ru</t>
        </is>
      </c>
      <c r="T18" s="39" t="inlineStr">
        <is>
          <t>Главная страница</t>
        </is>
      </c>
      <c r="U18" s="39" t="inlineStr">
        <is>
          <t>ТГБ</t>
        </is>
      </c>
      <c r="V18" s="39" t="inlineStr"/>
      <c r="W18" s="39" t="inlineStr">
        <is>
          <t>Статика</t>
        </is>
      </c>
      <c r="X18" s="39" t="inlineStr">
        <is>
          <t>месяц</t>
        </is>
      </c>
      <c r="Y18" s="39">
        <f>COUNT(AV18:DC18)</f>
        <v/>
      </c>
      <c r="Z18" s="39" t="inlineStr">
        <is>
          <t>месяц</t>
        </is>
      </c>
      <c r="AA18" s="39">
        <f>AB18/Y18</f>
        <v/>
      </c>
      <c r="AB18" s="39" t="n">
        <v>1</v>
      </c>
      <c r="AC18" s="40" t="n">
        <v>210000</v>
      </c>
      <c r="AD18" s="39" t="n">
        <v>1</v>
      </c>
      <c r="AE18" s="39" t="n">
        <v>0.15</v>
      </c>
      <c r="AF18" s="39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0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0">
        <f>AG18*1.2</f>
        <v/>
      </c>
      <c r="AI18" s="39">
        <f>AB18*1000</f>
        <v/>
      </c>
      <c r="AJ18" s="39" t="n">
        <v>3.5</v>
      </c>
      <c r="AK18" s="39">
        <f>AI18/AJ18</f>
        <v/>
      </c>
      <c r="AL18" s="41" t="inlineStr"/>
      <c r="AM18" s="39">
        <f>AB18</f>
        <v/>
      </c>
      <c r="AN18" s="41" t="inlineStr"/>
      <c r="AO18" s="39">
        <f>AI18*AN18</f>
        <v/>
      </c>
      <c r="AP18" s="40">
        <f>AG18/AI18*1000</f>
        <v/>
      </c>
      <c r="AQ18" s="40">
        <f>AG18/AK18*1000</f>
        <v/>
      </c>
      <c r="AR18" s="40">
        <f>AG18/AM18</f>
        <v/>
      </c>
      <c r="AS18" s="40">
        <f>AG18/AO18</f>
        <v/>
      </c>
      <c r="AT18" s="39" t="inlineStr"/>
      <c r="AU18" s="40">
        <f>AG18/AT18</f>
        <v/>
      </c>
      <c r="AV18" s="39" t="n"/>
      <c r="AW18" s="39" t="n"/>
      <c r="AX18" s="39" t="n"/>
      <c r="AY18" s="39" t="n"/>
      <c r="AZ18" s="39" t="n"/>
      <c r="BA18" s="39" t="n"/>
      <c r="BB18" s="39" t="n"/>
      <c r="BC18" s="39" t="n"/>
      <c r="BD18" s="39" t="n"/>
      <c r="BE18" s="39" t="n"/>
      <c r="BF18" s="42" t="n">
        <v>1</v>
      </c>
      <c r="BG18" s="42" t="n">
        <v>1</v>
      </c>
      <c r="BH18" s="42" t="n">
        <v>1</v>
      </c>
      <c r="BI18" s="42" t="n">
        <v>1</v>
      </c>
      <c r="BJ18" s="42" t="n">
        <v>1</v>
      </c>
      <c r="BK18" s="42" t="n">
        <v>1</v>
      </c>
      <c r="BL18" s="42" t="n">
        <v>1</v>
      </c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  <c r="BV18" s="39" t="n"/>
      <c r="BW18" s="39" t="n"/>
      <c r="BX18" s="39" t="n"/>
      <c r="BY18" s="39" t="n"/>
      <c r="BZ18" s="39" t="n"/>
      <c r="CA18" s="39" t="n"/>
      <c r="CB18" s="39" t="n"/>
      <c r="CC18" s="39" t="n"/>
      <c r="CD18" s="39" t="n"/>
      <c r="CE18" s="39" t="n"/>
      <c r="CF18" s="39" t="n"/>
      <c r="CG18" s="39" t="n"/>
      <c r="CH18" s="39" t="n"/>
      <c r="CI18" s="39" t="n"/>
      <c r="CJ18" s="39" t="n"/>
      <c r="CK18" s="39" t="n"/>
      <c r="CL18" s="39" t="n"/>
      <c r="CM18" s="39" t="n"/>
      <c r="CN18" s="39" t="n"/>
      <c r="CO18" s="39" t="n"/>
      <c r="CP18" s="39" t="n"/>
      <c r="CQ18" s="39" t="n"/>
      <c r="CR18" s="39" t="n"/>
      <c r="CS18" s="39" t="n"/>
      <c r="CT18" s="39" t="n"/>
      <c r="CU18" s="39" t="n"/>
      <c r="CV18" s="39" t="n"/>
      <c r="CW18" s="39" t="n"/>
      <c r="CX18" s="39" t="n"/>
      <c r="CY18" s="39" t="n"/>
      <c r="CZ18" s="39" t="n"/>
      <c r="DA18" s="39" t="n"/>
      <c r="DB18" s="39" t="n"/>
      <c r="DC18" s="39" t="n"/>
      <c r="DD18" s="39" t="n"/>
      <c r="DE18" s="39" t="n"/>
      <c r="DF18" s="39" t="n"/>
      <c r="DG18" s="39" t="n"/>
      <c r="DH18" s="39" t="n"/>
      <c r="DI18" s="39" t="n"/>
      <c r="DJ18" s="39" t="n"/>
      <c r="DK18" s="39" t="n"/>
      <c r="DL18" s="39" t="n"/>
      <c r="DM18" s="39" t="n"/>
      <c r="DN18" s="39" t="n"/>
    </row>
    <row customHeight="1" ht="70" r="19">
      <c r="A19" s="39" t="inlineStr">
        <is>
          <t>Недвижимость</t>
        </is>
      </c>
      <c r="B19" s="39" t="inlineStr">
        <is>
          <t>эконом</t>
        </is>
      </c>
      <c r="C19" s="39" t="inlineStr">
        <is>
          <t>недвижимость</t>
        </is>
      </c>
      <c r="D19" s="39" t="inlineStr">
        <is>
          <t>охват/лиды</t>
        </is>
      </c>
      <c r="E19" s="39" t="inlineStr">
        <is>
          <t>Фид Яндекса</t>
        </is>
      </c>
      <c r="F19" s="39" t="inlineStr">
        <is>
          <t>нет</t>
        </is>
      </c>
      <c r="G19" s="39" t="n">
        <v/>
      </c>
      <c r="H19" s="39" t="n">
        <v/>
      </c>
      <c r="I19" s="39" t="n">
        <v/>
      </c>
      <c r="J19" s="39" t="inlineStr">
        <is>
          <t>\\DOCS\Public\_Подрядчики (прайсы, презентации, ТТ)\jcat</t>
        </is>
      </c>
      <c r="K19" s="39" t="inlineStr">
        <is>
          <t>Спиридонов Никита &lt;spn@jcat.ru&gt;</t>
        </is>
      </c>
      <c r="L19" s="39" t="inlineStr">
        <is>
          <t>при запуске размещения не в начале месяца мы сможем пролонгировать РК пропорционально пропущенным дням без доп. Коста</t>
        </is>
      </c>
      <c r="M19" s="39" t="inlineStr">
        <is>
          <t>70-100т.р.</t>
        </is>
      </c>
      <c r="N19" s="39" t="inlineStr">
        <is>
          <t>ДА!</t>
        </is>
      </c>
      <c r="O19" s="39" t="inlineStr">
        <is>
          <t>для любого сегмента недвижимости</t>
        </is>
      </c>
      <c r="P19" s="39" t="n">
        <v>0</v>
      </c>
      <c r="Q19" s="39" t="n">
        <v>7</v>
      </c>
      <c r="R19" s="39">
        <f>S19</f>
        <v/>
      </c>
      <c r="S19" s="39" t="inlineStr">
        <is>
          <t>jcat</t>
        </is>
      </c>
      <c r="T19" s="39" t="inlineStr">
        <is>
          <t>Все страницы (список ресурсов: см.закладку jcat)</t>
        </is>
      </c>
      <c r="U19" s="39" t="inlineStr">
        <is>
          <t>классифайд (объявления)</t>
        </is>
      </c>
      <c r="V19" s="39" t="inlineStr"/>
      <c r="W19" s="39" t="inlineStr">
        <is>
          <t>Статика</t>
        </is>
      </c>
      <c r="X19" s="39" t="inlineStr">
        <is>
          <t>месяц</t>
        </is>
      </c>
      <c r="Y19" s="39">
        <f>COUNT(AV19:DC19)</f>
        <v/>
      </c>
      <c r="Z19" s="39" t="inlineStr">
        <is>
          <t>месяц</t>
        </is>
      </c>
      <c r="AA19" s="39">
        <f>AB19/Y19</f>
        <v/>
      </c>
      <c r="AB19" s="39" t="n">
        <v>1</v>
      </c>
      <c r="AC19" s="40" t="n">
        <v>50618</v>
      </c>
      <c r="AD19" s="39" t="n">
        <v>1</v>
      </c>
      <c r="AE19" s="39" t="n">
        <v>0</v>
      </c>
      <c r="AF19" s="39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0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0">
        <f>AG19*1.2</f>
        <v/>
      </c>
      <c r="AI19" s="39">
        <f>AB19*1000</f>
        <v/>
      </c>
      <c r="AJ19" s="39" t="n">
        <v/>
      </c>
      <c r="AK19" s="39">
        <f>AI19/AJ19</f>
        <v/>
      </c>
      <c r="AL19" s="41" t="inlineStr"/>
      <c r="AM19" s="39">
        <f>AB19</f>
        <v/>
      </c>
      <c r="AN19" s="41" t="inlineStr"/>
      <c r="AO19" s="39">
        <f>AI19*AN19</f>
        <v/>
      </c>
      <c r="AP19" s="40">
        <f>AG19/AI19*1000</f>
        <v/>
      </c>
      <c r="AQ19" s="40">
        <f>AG19/AK19*1000</f>
        <v/>
      </c>
      <c r="AR19" s="40">
        <f>AG19/AM19</f>
        <v/>
      </c>
      <c r="AS19" s="40">
        <f>AG19/AO19</f>
        <v/>
      </c>
      <c r="AT19" s="39" t="inlineStr"/>
      <c r="AU19" s="40">
        <f>AG19/AT19</f>
        <v/>
      </c>
      <c r="AV19" s="39" t="n"/>
      <c r="AW19" s="39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42" t="n">
        <v>1</v>
      </c>
      <c r="BG19" s="42" t="n">
        <v>1</v>
      </c>
      <c r="BH19" s="42" t="n">
        <v>1</v>
      </c>
      <c r="BI19" s="42" t="n">
        <v>1</v>
      </c>
      <c r="BJ19" s="42" t="n">
        <v>1</v>
      </c>
      <c r="BK19" s="42" t="n">
        <v>1</v>
      </c>
      <c r="BL19" s="42" t="n">
        <v>1</v>
      </c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  <c r="BV19" s="39" t="n"/>
      <c r="BW19" s="39" t="n"/>
      <c r="BX19" s="39" t="n"/>
      <c r="BY19" s="39" t="n"/>
      <c r="BZ19" s="39" t="n"/>
      <c r="CA19" s="39" t="n"/>
      <c r="CB19" s="39" t="n"/>
      <c r="CC19" s="39" t="n"/>
      <c r="CD19" s="39" t="n"/>
      <c r="CE19" s="39" t="n"/>
      <c r="CF19" s="39" t="n"/>
      <c r="CG19" s="39" t="n"/>
      <c r="CH19" s="39" t="n"/>
      <c r="CI19" s="39" t="n"/>
      <c r="CJ19" s="39" t="n"/>
      <c r="CK19" s="39" t="n"/>
      <c r="CL19" s="39" t="n"/>
      <c r="CM19" s="39" t="n"/>
      <c r="CN19" s="39" t="n"/>
      <c r="CO19" s="39" t="n"/>
      <c r="CP19" s="39" t="n"/>
      <c r="CQ19" s="39" t="n"/>
      <c r="CR19" s="39" t="n"/>
      <c r="CS19" s="39" t="n"/>
      <c r="CT19" s="39" t="n"/>
      <c r="CU19" s="39" t="n"/>
      <c r="CV19" s="39" t="n"/>
      <c r="CW19" s="39" t="n"/>
      <c r="CX19" s="39" t="n"/>
      <c r="CY19" s="39" t="n"/>
      <c r="CZ19" s="39" t="n"/>
      <c r="DA19" s="39" t="n"/>
      <c r="DB19" s="39" t="n"/>
      <c r="DC19" s="39" t="n"/>
      <c r="DD19" s="39" t="n"/>
      <c r="DE19" s="39" t="n"/>
      <c r="DF19" s="39" t="n"/>
      <c r="DG19" s="39" t="n"/>
      <c r="DH19" s="39" t="n"/>
      <c r="DI19" s="39" t="n"/>
      <c r="DJ19" s="39" t="n"/>
      <c r="DK19" s="39" t="n"/>
      <c r="DL19" s="39" t="n"/>
      <c r="DM19" s="39" t="n"/>
      <c r="DN19" s="39" t="n"/>
    </row>
    <row customHeight="1" ht="70" r="20">
      <c r="A20" s="39" t="inlineStr">
        <is>
          <t>Недвижимость</t>
        </is>
      </c>
      <c r="B20" s="39" t="inlineStr">
        <is>
          <t>эконом</t>
        </is>
      </c>
      <c r="C20" s="39" t="inlineStr">
        <is>
          <t>недвижимость</t>
        </is>
      </c>
      <c r="D20" s="39" t="inlineStr">
        <is>
          <t>охват/лиды</t>
        </is>
      </c>
      <c r="E20" s="39" t="inlineStr">
        <is>
          <t>\\DOCS\Public\_Подрядчики (прайсы, презентации, ТТ)\mirkvartir.ru</t>
        </is>
      </c>
      <c r="F20" s="39" t="n">
        <v/>
      </c>
      <c r="G20" s="39" t="n">
        <v/>
      </c>
      <c r="H20" s="39" t="inlineStr">
        <is>
          <t>60%
для данного формата</t>
        </is>
      </c>
      <c r="I20" s="39" t="n">
        <v/>
      </c>
      <c r="J20" s="39" t="inlineStr">
        <is>
          <t>\\DOCS\Public\_Подрядчики (прайсы, презентации, ТТ)\mirkvartir.ru</t>
        </is>
      </c>
      <c r="K20" s="39" t="inlineStr">
        <is>
          <t>ш., Вадим &lt;vadim.shepetun@mirkvartir.ru&gt;</t>
        </is>
      </c>
      <c r="L20" s="39" t="n">
        <v/>
      </c>
      <c r="M20" s="39" t="n">
        <v/>
      </c>
      <c r="N20" s="39" t="n">
        <v/>
      </c>
      <c r="O20" s="39" t="n">
        <v/>
      </c>
      <c r="P20" s="39" t="n">
        <v>0</v>
      </c>
      <c r="Q20" s="39" t="n">
        <v>8</v>
      </c>
      <c r="R20" s="39">
        <f>S20</f>
        <v/>
      </c>
      <c r="S20" s="39" t="inlineStr">
        <is>
          <t>mirkvartir.ru</t>
        </is>
      </c>
      <c r="T20" s="39" t="inlineStr">
        <is>
          <t>Все страницы</t>
        </is>
      </c>
      <c r="U20" s="39" t="inlineStr">
        <is>
          <t>ТГБ</t>
        </is>
      </c>
      <c r="V20" s="39" t="inlineStr"/>
      <c r="W20" s="39" t="inlineStr">
        <is>
          <t>Статика</t>
        </is>
      </c>
      <c r="X20" s="39" t="inlineStr">
        <is>
          <t>месяц</t>
        </is>
      </c>
      <c r="Y20" s="39">
        <f>COUNT(AV20:DC20)</f>
        <v/>
      </c>
      <c r="Z20" s="39" t="inlineStr">
        <is>
          <t>месяц</t>
        </is>
      </c>
      <c r="AA20" s="39">
        <f>AB20/Y20</f>
        <v/>
      </c>
      <c r="AB20" s="39" t="n">
        <v>1</v>
      </c>
      <c r="AC20" s="40" t="n">
        <v>199000</v>
      </c>
      <c r="AD20" s="39" t="n">
        <v>1</v>
      </c>
      <c r="AE20" s="39" t="n">
        <v>0.4</v>
      </c>
      <c r="AF20" s="39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40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40">
        <f>AG20*1.2</f>
        <v/>
      </c>
      <c r="AI20" s="39">
        <f>AB20*1000</f>
        <v/>
      </c>
      <c r="AJ20" s="39" t="n">
        <v>4</v>
      </c>
      <c r="AK20" s="39">
        <f>AI20/AJ20</f>
        <v/>
      </c>
      <c r="AL20" s="41" t="inlineStr"/>
      <c r="AM20" s="39">
        <f>AB20</f>
        <v/>
      </c>
      <c r="AN20" s="41" t="inlineStr"/>
      <c r="AO20" s="39">
        <f>AI20*AN20</f>
        <v/>
      </c>
      <c r="AP20" s="40">
        <f>AG20/AI20*1000</f>
        <v/>
      </c>
      <c r="AQ20" s="40">
        <f>AG20/AK20*1000</f>
        <v/>
      </c>
      <c r="AR20" s="40">
        <f>AG20/AM20</f>
        <v/>
      </c>
      <c r="AS20" s="40">
        <f>AG20/AO20</f>
        <v/>
      </c>
      <c r="AT20" s="39" t="inlineStr"/>
      <c r="AU20" s="40">
        <f>AG20/AT20</f>
        <v/>
      </c>
      <c r="AV20" s="39" t="n"/>
      <c r="AW20" s="39" t="n"/>
      <c r="AX20" s="39" t="n"/>
      <c r="AY20" s="39" t="n"/>
      <c r="AZ20" s="39" t="n"/>
      <c r="BA20" s="39" t="n"/>
      <c r="BB20" s="39" t="n"/>
      <c r="BC20" s="39" t="n"/>
      <c r="BD20" s="39" t="n"/>
      <c r="BE20" s="39" t="n"/>
      <c r="BF20" s="42" t="n">
        <v>1</v>
      </c>
      <c r="BG20" s="42" t="n">
        <v>1</v>
      </c>
      <c r="BH20" s="42" t="n">
        <v>1</v>
      </c>
      <c r="BI20" s="42" t="n">
        <v>1</v>
      </c>
      <c r="BJ20" s="42" t="n">
        <v>1</v>
      </c>
      <c r="BK20" s="42" t="n">
        <v>1</v>
      </c>
      <c r="BL20" s="42" t="n">
        <v>1</v>
      </c>
      <c r="BM20" s="39" t="n"/>
      <c r="BN20" s="39" t="n"/>
      <c r="BO20" s="39" t="n"/>
      <c r="BP20" s="39" t="n"/>
      <c r="BQ20" s="39" t="n"/>
      <c r="BR20" s="39" t="n"/>
      <c r="BS20" s="39" t="n"/>
      <c r="BT20" s="39" t="n"/>
      <c r="BU20" s="39" t="n"/>
      <c r="BV20" s="39" t="n"/>
      <c r="BW20" s="39" t="n"/>
      <c r="BX20" s="39" t="n"/>
      <c r="BY20" s="39" t="n"/>
      <c r="BZ20" s="39" t="n"/>
      <c r="CA20" s="39" t="n"/>
      <c r="CB20" s="39" t="n"/>
      <c r="CC20" s="39" t="n"/>
      <c r="CD20" s="39" t="n"/>
      <c r="CE20" s="39" t="n"/>
      <c r="CF20" s="39" t="n"/>
      <c r="CG20" s="39" t="n"/>
      <c r="CH20" s="39" t="n"/>
      <c r="CI20" s="39" t="n"/>
      <c r="CJ20" s="39" t="n"/>
      <c r="CK20" s="39" t="n"/>
      <c r="CL20" s="39" t="n"/>
      <c r="CM20" s="39" t="n"/>
      <c r="CN20" s="39" t="n"/>
      <c r="CO20" s="39" t="n"/>
      <c r="CP20" s="39" t="n"/>
      <c r="CQ20" s="39" t="n"/>
      <c r="CR20" s="39" t="n"/>
      <c r="CS20" s="39" t="n"/>
      <c r="CT20" s="39" t="n"/>
      <c r="CU20" s="39" t="n"/>
      <c r="CV20" s="39" t="n"/>
      <c r="CW20" s="39" t="n"/>
      <c r="CX20" s="39" t="n"/>
      <c r="CY20" s="39" t="n"/>
      <c r="CZ20" s="39" t="n"/>
      <c r="DA20" s="39" t="n"/>
      <c r="DB20" s="39" t="n"/>
      <c r="DC20" s="39" t="n"/>
      <c r="DD20" s="39" t="n"/>
      <c r="DE20" s="39" t="n"/>
      <c r="DF20" s="39" t="n"/>
      <c r="DG20" s="39" t="n"/>
      <c r="DH20" s="39" t="n"/>
      <c r="DI20" s="39" t="n"/>
      <c r="DJ20" s="39" t="n"/>
      <c r="DK20" s="39" t="n"/>
      <c r="DL20" s="39" t="n"/>
      <c r="DM20" s="39" t="n"/>
      <c r="DN20" s="39" t="n"/>
    </row>
    <row customHeight="1" ht="70" r="21">
      <c r="A21" s="39" t="inlineStr">
        <is>
          <t>Недвижимость</t>
        </is>
      </c>
      <c r="B21" s="39" t="inlineStr">
        <is>
          <t>бизнес класс</t>
        </is>
      </c>
      <c r="C21" s="39" t="inlineStr">
        <is>
          <t>недвижимость</t>
        </is>
      </c>
      <c r="D21" s="39" t="inlineStr">
        <is>
          <t>охват/лиды</t>
        </is>
      </c>
      <c r="E21" s="39" t="n">
        <v/>
      </c>
      <c r="F21" s="39" t="n">
        <v/>
      </c>
      <c r="G21" s="39" t="n">
        <v/>
      </c>
      <c r="H21" s="39" t="inlineStr">
        <is>
          <t>Условия для РА на прайсовые позиции следующие:
Первый месяц размещения - 30%
Последующий месяц - 37% (+7% за продление при условии непрерывного размещения)
Для новых клиентов у нас предусмотрена увеличенная скидка "велкам" на первый месяц размещения в размере 45%.</t>
        </is>
      </c>
      <c r="I21" s="39" t="n">
        <v/>
      </c>
      <c r="J21" s="39" t="inlineStr">
        <is>
          <t>нет</t>
        </is>
      </c>
      <c r="K21" s="39" t="inlineStr">
        <is>
          <t>Мария Брагина &lt;m.bragina@mediapronet.ru&gt;</t>
        </is>
      </c>
      <c r="L21" s="39" t="inlineStr">
        <is>
          <t>прйс тут: \\DOCS\Public\_Подрядчики (прайсы, презентации, ТТ)\Novostroy-m.ru</t>
        </is>
      </c>
      <c r="M21" s="39" t="n">
        <v/>
      </c>
      <c r="N21" s="39" t="inlineStr">
        <is>
          <t>ДА!
Катерина Пащенко &lt;kp@mediapronet.ru&gt;
Вы работаете с клиентом и вы его кредитуете, а не подрядчики.</t>
        </is>
      </c>
      <c r="O21" s="39" t="inlineStr">
        <is>
          <t>активно предлагают  welcome бонусы</t>
        </is>
      </c>
      <c r="P21" s="39" t="n">
        <v>0</v>
      </c>
      <c r="Q21" s="39" t="n">
        <v>9</v>
      </c>
      <c r="R21" s="39">
        <f>S21</f>
        <v/>
      </c>
      <c r="S21" s="39" t="inlineStr">
        <is>
          <t>novostroy-m.ru</t>
        </is>
      </c>
      <c r="T21" s="39" t="inlineStr">
        <is>
          <t>С закреплением на главной + карточка ЖК на gdekupitkvartiru.ru</t>
        </is>
      </c>
      <c r="U21" s="39" t="inlineStr">
        <is>
          <t>ТГБ (спецпредложение)</t>
        </is>
      </c>
      <c r="V21" s="39" t="inlineStr"/>
      <c r="W21" s="39" t="inlineStr">
        <is>
          <t>Статика</t>
        </is>
      </c>
      <c r="X21" s="39" t="inlineStr">
        <is>
          <t>месяц</t>
        </is>
      </c>
      <c r="Y21" s="39">
        <f>COUNT(AV21:DC21)</f>
        <v/>
      </c>
      <c r="Z21" s="39" t="inlineStr">
        <is>
          <t>месяц</t>
        </is>
      </c>
      <c r="AA21" s="39">
        <f>AB21/Y21</f>
        <v/>
      </c>
      <c r="AB21" s="39" t="n">
        <v>1</v>
      </c>
      <c r="AC21" s="40" t="n">
        <v>279166.6666666667</v>
      </c>
      <c r="AD21" s="39" t="n">
        <v>1</v>
      </c>
      <c r="AE21" s="39" t="n">
        <v>0.1710328358208956</v>
      </c>
      <c r="AF21" s="39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40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40">
        <f>AG21*1.2</f>
        <v/>
      </c>
      <c r="AI21" s="39">
        <f>AB21*1000</f>
        <v/>
      </c>
      <c r="AJ21" s="39" t="n">
        <v>4</v>
      </c>
      <c r="AK21" s="39">
        <f>AI21/AJ21</f>
        <v/>
      </c>
      <c r="AL21" s="41" t="inlineStr"/>
      <c r="AM21" s="39">
        <f>AB21</f>
        <v/>
      </c>
      <c r="AN21" s="41" t="inlineStr"/>
      <c r="AO21" s="39">
        <f>AI21*AN21</f>
        <v/>
      </c>
      <c r="AP21" s="40">
        <f>AG21/AI21*1000</f>
        <v/>
      </c>
      <c r="AQ21" s="40">
        <f>AG21/AK21*1000</f>
        <v/>
      </c>
      <c r="AR21" s="40">
        <f>AG21/AM21</f>
        <v/>
      </c>
      <c r="AS21" s="40">
        <f>AG21/AO21</f>
        <v/>
      </c>
      <c r="AT21" s="39" t="inlineStr"/>
      <c r="AU21" s="40">
        <f>AG21/AT21</f>
        <v/>
      </c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42" t="n">
        <v>1</v>
      </c>
      <c r="BG21" s="42" t="n">
        <v>1</v>
      </c>
      <c r="BH21" s="42" t="n">
        <v>1</v>
      </c>
      <c r="BI21" s="42" t="n">
        <v>1</v>
      </c>
      <c r="BJ21" s="42" t="n">
        <v>1</v>
      </c>
      <c r="BK21" s="42" t="n">
        <v>1</v>
      </c>
      <c r="BL21" s="42" t="n">
        <v>1</v>
      </c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  <c r="BV21" s="39" t="n"/>
      <c r="BW21" s="39" t="n"/>
      <c r="BX21" s="39" t="n"/>
      <c r="BY21" s="39" t="n"/>
      <c r="BZ21" s="39" t="n"/>
      <c r="CA21" s="39" t="n"/>
      <c r="CB21" s="39" t="n"/>
      <c r="CC21" s="39" t="n"/>
      <c r="CD21" s="39" t="n"/>
      <c r="CE21" s="39" t="n"/>
      <c r="CF21" s="39" t="n"/>
      <c r="CG21" s="39" t="n"/>
      <c r="CH21" s="39" t="n"/>
      <c r="CI21" s="39" t="n"/>
      <c r="CJ21" s="39" t="n"/>
      <c r="CK21" s="39" t="n"/>
      <c r="CL21" s="39" t="n"/>
      <c r="CM21" s="39" t="n"/>
      <c r="CN21" s="39" t="n"/>
      <c r="CO21" s="39" t="n"/>
      <c r="CP21" s="39" t="n"/>
      <c r="CQ21" s="39" t="n"/>
      <c r="CR21" s="39" t="n"/>
      <c r="CS21" s="39" t="n"/>
      <c r="CT21" s="39" t="n"/>
      <c r="CU21" s="39" t="n"/>
      <c r="CV21" s="39" t="n"/>
      <c r="CW21" s="39" t="n"/>
      <c r="CX21" s="39" t="n"/>
      <c r="CY21" s="39" t="n"/>
      <c r="CZ21" s="39" t="n"/>
      <c r="DA21" s="39" t="n"/>
      <c r="DB21" s="39" t="n"/>
      <c r="DC21" s="39" t="n"/>
      <c r="DD21" s="39" t="n"/>
      <c r="DE21" s="39" t="n"/>
      <c r="DF21" s="39" t="n"/>
      <c r="DG21" s="39" t="n"/>
      <c r="DH21" s="39" t="n"/>
      <c r="DI21" s="39" t="n"/>
      <c r="DJ21" s="39" t="n"/>
      <c r="DK21" s="39" t="n"/>
      <c r="DL21" s="39" t="n"/>
      <c r="DM21" s="39" t="n"/>
      <c r="DN21" s="39" t="n"/>
    </row>
    <row customHeight="1" ht="70" r="22">
      <c r="A22" s="39" t="inlineStr">
        <is>
          <t>Недвижимость</t>
        </is>
      </c>
      <c r="B22" s="39" t="inlineStr">
        <is>
          <t>бизнес класс</t>
        </is>
      </c>
      <c r="C22" s="39" t="inlineStr">
        <is>
          <t>недвижимость</t>
        </is>
      </c>
      <c r="D22" s="39" t="inlineStr">
        <is>
          <t>охват/лиды</t>
        </is>
      </c>
      <c r="E22" s="39" t="n">
        <v/>
      </c>
      <c r="F22" s="39" t="n">
        <v/>
      </c>
      <c r="G22" s="39" t="n">
        <v/>
      </c>
      <c r="H22" s="39" t="n">
        <v>0.4</v>
      </c>
      <c r="I22" s="39" t="n">
        <v/>
      </c>
      <c r="J22" s="39" t="inlineStr">
        <is>
          <t>\\DOCS\Public\_Подрядчики (прайсы, презентации, ТТ)\vsenovostroyki_ru НЕ РАБОТАЕМ</t>
        </is>
      </c>
      <c r="K22" s="39" t="inlineStr">
        <is>
          <t>Михаил Левченко &lt;m.lev@realty3d.ru&gt;</t>
        </is>
      </c>
      <c r="L22" s="39" t="inlineStr">
        <is>
          <t>согласовать площадку с баингом</t>
        </is>
      </c>
      <c r="M22" s="39" t="n">
        <v/>
      </c>
      <c r="N22" s="39" t="inlineStr">
        <is>
          <t>оплата предусмотрена на 10-15 день после начала размещения</t>
        </is>
      </c>
      <c r="O22" s="39" t="inlineStr">
        <is>
          <t>активно предлагают  welcome бонусы</t>
        </is>
      </c>
      <c r="P22" s="39" t="n">
        <v>0</v>
      </c>
      <c r="Q22" s="39" t="n">
        <v>10</v>
      </c>
      <c r="R22" s="39">
        <f>S22</f>
        <v/>
      </c>
      <c r="S22" s="39" t="inlineStr">
        <is>
          <t>vsenovostroyki.ru</t>
        </is>
      </c>
      <c r="T22" s="39" t="inlineStr">
        <is>
          <t xml:space="preserve">Размещается в ротации на Главной странице портала, в соответствующем разделе (Москва, Новая Москва, Московская Область), на странице карточки объектов соответствующего фотокаталога.  </t>
        </is>
      </c>
      <c r="U22" s="39" t="inlineStr">
        <is>
          <t xml:space="preserve"> Витрина (текстово-графический блок)
</t>
        </is>
      </c>
      <c r="V22" s="39" t="inlineStr"/>
      <c r="W22" s="39" t="inlineStr">
        <is>
          <t>Статика</t>
        </is>
      </c>
      <c r="X22" s="39" t="inlineStr">
        <is>
          <t>месяц</t>
        </is>
      </c>
      <c r="Y22" s="39">
        <f>COUNT(AV22:DC22)</f>
        <v/>
      </c>
      <c r="Z22" s="39" t="inlineStr">
        <is>
          <t>месяц</t>
        </is>
      </c>
      <c r="AA22" s="39">
        <f>AB22/Y22</f>
        <v/>
      </c>
      <c r="AB22" s="39" t="n">
        <v>1</v>
      </c>
      <c r="AC22" s="40" t="n">
        <v>166666.6666666667</v>
      </c>
      <c r="AD22" s="39" t="n">
        <v>1</v>
      </c>
      <c r="AE22" s="39" t="n">
        <v>0.2</v>
      </c>
      <c r="AF22" s="39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40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40">
        <f>AG22*1.2</f>
        <v/>
      </c>
      <c r="AI22" s="39">
        <f>AB22*1000</f>
        <v/>
      </c>
      <c r="AJ22" s="39" t="n">
        <v>4</v>
      </c>
      <c r="AK22" s="39">
        <f>AI22/AJ22</f>
        <v/>
      </c>
      <c r="AL22" s="41" t="inlineStr"/>
      <c r="AM22" s="39">
        <f>AB22</f>
        <v/>
      </c>
      <c r="AN22" s="41" t="inlineStr"/>
      <c r="AO22" s="39">
        <f>AI22*AN22</f>
        <v/>
      </c>
      <c r="AP22" s="40">
        <f>AG22/AI22*1000</f>
        <v/>
      </c>
      <c r="AQ22" s="40">
        <f>AG22/AK22*1000</f>
        <v/>
      </c>
      <c r="AR22" s="40">
        <f>AG22/AM22</f>
        <v/>
      </c>
      <c r="AS22" s="40">
        <f>AG22/AO22</f>
        <v/>
      </c>
      <c r="AT22" s="39" t="inlineStr"/>
      <c r="AU22" s="40">
        <f>AG22/AT22</f>
        <v/>
      </c>
      <c r="AV22" s="39" t="n"/>
      <c r="AW22" s="39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42" t="n">
        <v>1</v>
      </c>
      <c r="BG22" s="42" t="n">
        <v>1</v>
      </c>
      <c r="BH22" s="42" t="n">
        <v>1</v>
      </c>
      <c r="BI22" s="42" t="n">
        <v>1</v>
      </c>
      <c r="BJ22" s="42" t="n">
        <v>1</v>
      </c>
      <c r="BK22" s="42" t="n">
        <v>1</v>
      </c>
      <c r="BL22" s="42" t="n">
        <v>1</v>
      </c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  <c r="BV22" s="39" t="n"/>
      <c r="BW22" s="39" t="n"/>
      <c r="BX22" s="39" t="n"/>
      <c r="BY22" s="39" t="n"/>
      <c r="BZ22" s="39" t="n"/>
      <c r="CA22" s="39" t="n"/>
      <c r="CB22" s="39" t="n"/>
      <c r="CC22" s="39" t="n"/>
      <c r="CD22" s="39" t="n"/>
      <c r="CE22" s="39" t="n"/>
      <c r="CF22" s="39" t="n"/>
      <c r="CG22" s="39" t="n"/>
      <c r="CH22" s="39" t="n"/>
      <c r="CI22" s="39" t="n"/>
      <c r="CJ22" s="39" t="n"/>
      <c r="CK22" s="39" t="n"/>
      <c r="CL22" s="39" t="n"/>
      <c r="CM22" s="39" t="n"/>
      <c r="CN22" s="39" t="n"/>
      <c r="CO22" s="39" t="n"/>
      <c r="CP22" s="39" t="n"/>
      <c r="CQ22" s="39" t="n"/>
      <c r="CR22" s="39" t="n"/>
      <c r="CS22" s="39" t="n"/>
      <c r="CT22" s="39" t="n"/>
      <c r="CU22" s="39" t="n"/>
      <c r="CV22" s="39" t="n"/>
      <c r="CW22" s="39" t="n"/>
      <c r="CX22" s="39" t="n"/>
      <c r="CY22" s="39" t="n"/>
      <c r="CZ22" s="39" t="n"/>
      <c r="DA22" s="39" t="n"/>
      <c r="DB22" s="39" t="n"/>
      <c r="DC22" s="39" t="n"/>
      <c r="DD22" s="39" t="n"/>
      <c r="DE22" s="39" t="n"/>
      <c r="DF22" s="39" t="n"/>
      <c r="DG22" s="39" t="n"/>
      <c r="DH22" s="39" t="n"/>
      <c r="DI22" s="39" t="n"/>
      <c r="DJ22" s="39" t="n"/>
      <c r="DK22" s="39" t="n"/>
      <c r="DL22" s="39" t="n"/>
      <c r="DM22" s="39" t="n"/>
      <c r="DN22" s="39" t="n"/>
    </row>
    <row customHeight="1" ht="70" r="23">
      <c r="A23" s="39" t="inlineStr">
        <is>
          <t>Недвижимость</t>
        </is>
      </c>
      <c r="B23" s="39" t="inlineStr">
        <is>
          <t>бизнес класс</t>
        </is>
      </c>
      <c r="C23" s="39" t="inlineStr">
        <is>
          <t>недвижимость</t>
        </is>
      </c>
      <c r="D23" s="39" t="inlineStr">
        <is>
          <t>охват/лиды</t>
        </is>
      </c>
      <c r="E23" s="39" t="inlineStr">
        <is>
          <t>\\DOCS\Public\_Подрядчики (прайсы, презентации, ТТ)\pronovostroy.ru</t>
        </is>
      </c>
      <c r="F23" s="39" t="n">
        <v/>
      </c>
      <c r="G23" s="39" t="n">
        <v/>
      </c>
      <c r="H23" s="39" t="inlineStr">
        <is>
          <t xml:space="preserve">На первое размещение можем предложить Велком скидку в размере 48%. </t>
        </is>
      </c>
      <c r="I23" s="39" t="n">
        <v/>
      </c>
      <c r="J23" s="39" t="n">
        <v/>
      </c>
      <c r="K23" s="39" t="inlineStr">
        <is>
          <t>Динара Бровчук &lt;sales@pronovostroy.ru&gt;</t>
        </is>
      </c>
      <c r="L23" s="39" t="inlineStr">
        <is>
          <t>Скидка до 30% для застройщиков указана в прайсе</t>
        </is>
      </c>
      <c r="M23" s="39" t="n">
        <v/>
      </c>
      <c r="N23" s="39" t="n">
        <v/>
      </c>
      <c r="O23" s="39" t="inlineStr">
        <is>
          <t>активно предлагают  welcome бонусы</t>
        </is>
      </c>
      <c r="P23" s="39" t="n">
        <v>0</v>
      </c>
      <c r="Q23" s="39" t="n">
        <v>11</v>
      </c>
      <c r="R23" s="39">
        <f>S23</f>
        <v/>
      </c>
      <c r="S23" s="39" t="inlineStr">
        <is>
          <t>pronovostroy.ru</t>
        </is>
      </c>
      <c r="T23" s="39" t="inlineStr">
        <is>
          <t>Рекламный блок размещается в ротации на главной
+ всех внутренних страницах сайта (нет закрепления
за определенным местом).</t>
        </is>
      </c>
      <c r="U23" s="39" t="inlineStr">
        <is>
          <t>Спецразмещение</t>
        </is>
      </c>
      <c r="V23" s="39" t="inlineStr"/>
      <c r="W23" s="39" t="inlineStr">
        <is>
          <t>Статика</t>
        </is>
      </c>
      <c r="X23" s="39" t="inlineStr">
        <is>
          <t>месяц</t>
        </is>
      </c>
      <c r="Y23" s="39">
        <f>COUNT(AV23:DC23)</f>
        <v/>
      </c>
      <c r="Z23" s="39" t="inlineStr">
        <is>
          <t>месяц</t>
        </is>
      </c>
      <c r="AA23" s="39">
        <f>AB23/Y23</f>
        <v/>
      </c>
      <c r="AB23" s="39" t="n">
        <v>1</v>
      </c>
      <c r="AC23" s="40" t="n">
        <v>218500</v>
      </c>
      <c r="AD23" s="39" t="n">
        <v>1</v>
      </c>
      <c r="AE23" s="39" t="n">
        <v>0.3</v>
      </c>
      <c r="AF23" s="39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40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40">
        <f>AG23*1.2</f>
        <v/>
      </c>
      <c r="AI23" s="39">
        <f>AB23*1000</f>
        <v/>
      </c>
      <c r="AJ23" s="39" t="n">
        <v>4</v>
      </c>
      <c r="AK23" s="39">
        <f>AI23/AJ23</f>
        <v/>
      </c>
      <c r="AL23" s="41" t="inlineStr"/>
      <c r="AM23" s="39">
        <f>AB23</f>
        <v/>
      </c>
      <c r="AN23" s="41" t="inlineStr"/>
      <c r="AO23" s="39">
        <f>AI23*AN23</f>
        <v/>
      </c>
      <c r="AP23" s="40">
        <f>AG23/AI23*1000</f>
        <v/>
      </c>
      <c r="AQ23" s="40">
        <f>AG23/AK23*1000</f>
        <v/>
      </c>
      <c r="AR23" s="40">
        <f>AG23/AM23</f>
        <v/>
      </c>
      <c r="AS23" s="40">
        <f>AG23/AO23</f>
        <v/>
      </c>
      <c r="AT23" s="39" t="inlineStr"/>
      <c r="AU23" s="40">
        <f>AG23/AT23</f>
        <v/>
      </c>
      <c r="AV23" s="39" t="n"/>
      <c r="AW23" s="39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42" t="n">
        <v>1</v>
      </c>
      <c r="BG23" s="42" t="n">
        <v>1</v>
      </c>
      <c r="BH23" s="42" t="n">
        <v>1</v>
      </c>
      <c r="BI23" s="42" t="n">
        <v>1</v>
      </c>
      <c r="BJ23" s="42" t="n">
        <v>1</v>
      </c>
      <c r="BK23" s="42" t="n">
        <v>1</v>
      </c>
      <c r="BL23" s="42" t="n">
        <v>1</v>
      </c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  <c r="BV23" s="39" t="n"/>
      <c r="BW23" s="39" t="n"/>
      <c r="BX23" s="39" t="n"/>
      <c r="BY23" s="39" t="n"/>
      <c r="BZ23" s="39" t="n"/>
      <c r="CA23" s="39" t="n"/>
      <c r="CB23" s="39" t="n"/>
      <c r="CC23" s="39" t="n"/>
      <c r="CD23" s="39" t="n"/>
      <c r="CE23" s="39" t="n"/>
      <c r="CF23" s="39" t="n"/>
      <c r="CG23" s="39" t="n"/>
      <c r="CH23" s="39" t="n"/>
      <c r="CI23" s="39" t="n"/>
      <c r="CJ23" s="39" t="n"/>
      <c r="CK23" s="39" t="n"/>
      <c r="CL23" s="39" t="n"/>
      <c r="CM23" s="39" t="n"/>
      <c r="CN23" s="39" t="n"/>
      <c r="CO23" s="39" t="n"/>
      <c r="CP23" s="39" t="n"/>
      <c r="CQ23" s="39" t="n"/>
      <c r="CR23" s="39" t="n"/>
      <c r="CS23" s="39" t="n"/>
      <c r="CT23" s="39" t="n"/>
      <c r="CU23" s="39" t="n"/>
      <c r="CV23" s="39" t="n"/>
      <c r="CW23" s="39" t="n"/>
      <c r="CX23" s="39" t="n"/>
      <c r="CY23" s="39" t="n"/>
      <c r="CZ23" s="39" t="n"/>
      <c r="DA23" s="39" t="n"/>
      <c r="DB23" s="39" t="n"/>
      <c r="DC23" s="39" t="n"/>
      <c r="DD23" s="39" t="n"/>
      <c r="DE23" s="39" t="n"/>
      <c r="DF23" s="39" t="n"/>
      <c r="DG23" s="39" t="n"/>
      <c r="DH23" s="39" t="n"/>
      <c r="DI23" s="39" t="n"/>
      <c r="DJ23" s="39" t="n"/>
      <c r="DK23" s="39" t="n"/>
      <c r="DL23" s="39" t="n"/>
      <c r="DM23" s="39" t="n"/>
      <c r="DN23" s="39" t="n"/>
    </row>
    <row customHeight="1" ht="70" r="24">
      <c r="A24" s="39" t="inlineStr">
        <is>
          <t>Недвижимость</t>
        </is>
      </c>
      <c r="B24" s="39" t="inlineStr">
        <is>
          <t>бизнес класс</t>
        </is>
      </c>
      <c r="C24" s="39" t="inlineStr">
        <is>
          <t>недвижимость</t>
        </is>
      </c>
      <c r="D24" s="39" t="inlineStr">
        <is>
          <t>охват/лиды</t>
        </is>
      </c>
      <c r="E24" s="39" t="inlineStr">
        <is>
          <t>\\DOCS\Public\_Подрядчики (прайсы, презентации, ТТ)\pronovostroy.ru</t>
        </is>
      </c>
      <c r="F24" s="39" t="n">
        <v/>
      </c>
      <c r="G24" s="39" t="n">
        <v/>
      </c>
      <c r="H24" s="39" t="inlineStr">
        <is>
          <t xml:space="preserve">На первое размещение можем предложить Велком скидку в размере 48%. </t>
        </is>
      </c>
      <c r="I24" s="39" t="n">
        <v/>
      </c>
      <c r="J24" s="39" t="n">
        <v/>
      </c>
      <c r="K24" s="39" t="inlineStr">
        <is>
          <t>Динара Бровчук &lt;sales@pronovostroy.ru&gt;</t>
        </is>
      </c>
      <c r="L24" s="39" t="inlineStr">
        <is>
          <t>Скидка до 30% для застройщиков указана в прайсе</t>
        </is>
      </c>
      <c r="M24" s="39" t="n">
        <v/>
      </c>
      <c r="N24" s="39" t="n">
        <v/>
      </c>
      <c r="O24" s="39" t="inlineStr">
        <is>
          <t>активно предлагают  welcome бонусы</t>
        </is>
      </c>
      <c r="P24" s="39" t="n">
        <v>0</v>
      </c>
      <c r="Q24" s="39" t="n">
        <v>12</v>
      </c>
      <c r="R24" s="39">
        <f>S24</f>
        <v/>
      </c>
      <c r="S24" s="39" t="inlineStr">
        <is>
          <t>pronovostroy.ru БОНУС</t>
        </is>
      </c>
      <c r="T24" s="39" t="inlineStr">
        <is>
          <t xml:space="preserve"> - Размещение дополнительной рекламы в карточке объекта.
 - Публикация PR  материалов об объекте или акции на Портале.
 - Выгрузка фидов.
 - Pr услуга "Локатор"+"Фильтр"</t>
        </is>
      </c>
      <c r="U24" s="39" t="inlineStr">
        <is>
          <t xml:space="preserve"> -</t>
        </is>
      </c>
      <c r="V24" s="39" t="inlineStr"/>
      <c r="W24" s="39" t="inlineStr">
        <is>
          <t xml:space="preserve"> -</t>
        </is>
      </c>
      <c r="X24" s="39" t="inlineStr">
        <is>
          <t>месяц</t>
        </is>
      </c>
      <c r="Y24" s="39">
        <f>COUNT(AV24:DC24)</f>
        <v/>
      </c>
      <c r="Z24" s="39" t="inlineStr">
        <is>
          <t xml:space="preserve"> -</t>
        </is>
      </c>
      <c r="AA24" s="39">
        <f>AB24/Y24</f>
        <v/>
      </c>
      <c r="AB24" s="39" t="inlineStr">
        <is>
          <t xml:space="preserve"> -</t>
        </is>
      </c>
      <c r="AC24" s="40" t="inlineStr">
        <is>
          <t xml:space="preserve"> -</t>
        </is>
      </c>
      <c r="AD24" s="39" t="inlineStr">
        <is>
          <t xml:space="preserve"> -</t>
        </is>
      </c>
      <c r="AE24" s="39" t="inlineStr">
        <is>
          <t xml:space="preserve"> -</t>
        </is>
      </c>
      <c r="AF24" s="39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G24" s="40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H24" s="40">
        <f>AG24*1.2</f>
        <v/>
      </c>
      <c r="AI24" s="39">
        <f>AB24*1000</f>
        <v/>
      </c>
      <c r="AJ24" s="39" t="inlineStr">
        <is>
          <t xml:space="preserve"> -</t>
        </is>
      </c>
      <c r="AK24" s="39">
        <f>AI24/AJ24</f>
        <v/>
      </c>
      <c r="AL24" s="41" t="inlineStr"/>
      <c r="AM24" s="39">
        <f>AB24</f>
        <v/>
      </c>
      <c r="AN24" s="41" t="inlineStr"/>
      <c r="AO24" s="39">
        <f>AI24*AN24</f>
        <v/>
      </c>
      <c r="AP24" s="40">
        <f>AG24/AI24*1000</f>
        <v/>
      </c>
      <c r="AQ24" s="40">
        <f>AG24/AK24*1000</f>
        <v/>
      </c>
      <c r="AR24" s="40">
        <f>AG24/AM24</f>
        <v/>
      </c>
      <c r="AS24" s="40">
        <f>AG24/AO24</f>
        <v/>
      </c>
      <c r="AT24" s="39" t="inlineStr"/>
      <c r="AU24" s="40">
        <f>AG24/AT24</f>
        <v/>
      </c>
      <c r="AV24" s="39" t="n"/>
      <c r="AW24" s="39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42" t="n">
        <v>1</v>
      </c>
      <c r="BG24" s="42" t="n">
        <v>1</v>
      </c>
      <c r="BH24" s="42" t="n">
        <v>1</v>
      </c>
      <c r="BI24" s="42" t="n">
        <v>1</v>
      </c>
      <c r="BJ24" s="42" t="n">
        <v>1</v>
      </c>
      <c r="BK24" s="42" t="n">
        <v>1</v>
      </c>
      <c r="BL24" s="42" t="n">
        <v>1</v>
      </c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  <c r="BV24" s="39" t="n"/>
      <c r="BW24" s="39" t="n"/>
      <c r="BX24" s="39" t="n"/>
      <c r="BY24" s="39" t="n"/>
      <c r="BZ24" s="39" t="n"/>
      <c r="CA24" s="39" t="n"/>
      <c r="CB24" s="39" t="n"/>
      <c r="CC24" s="39" t="n"/>
      <c r="CD24" s="39" t="n"/>
      <c r="CE24" s="39" t="n"/>
      <c r="CF24" s="39" t="n"/>
      <c r="CG24" s="39" t="n"/>
      <c r="CH24" s="39" t="n"/>
      <c r="CI24" s="39" t="n"/>
      <c r="CJ24" s="39" t="n"/>
      <c r="CK24" s="39" t="n"/>
      <c r="CL24" s="39" t="n"/>
      <c r="CM24" s="39" t="n"/>
      <c r="CN24" s="39" t="n"/>
      <c r="CO24" s="39" t="n"/>
      <c r="CP24" s="39" t="n"/>
      <c r="CQ24" s="39" t="n"/>
      <c r="CR24" s="39" t="n"/>
      <c r="CS24" s="39" t="n"/>
      <c r="CT24" s="39" t="n"/>
      <c r="CU24" s="39" t="n"/>
      <c r="CV24" s="39" t="n"/>
      <c r="CW24" s="39" t="n"/>
      <c r="CX24" s="39" t="n"/>
      <c r="CY24" s="39" t="n"/>
      <c r="CZ24" s="39" t="n"/>
      <c r="DA24" s="39" t="n"/>
      <c r="DB24" s="39" t="n"/>
      <c r="DC24" s="39" t="n"/>
      <c r="DD24" s="39" t="n"/>
      <c r="DE24" s="39" t="n"/>
      <c r="DF24" s="39" t="n"/>
      <c r="DG24" s="39" t="n"/>
      <c r="DH24" s="39" t="n"/>
      <c r="DI24" s="39" t="n"/>
      <c r="DJ24" s="39" t="n"/>
      <c r="DK24" s="39" t="n"/>
      <c r="DL24" s="39" t="n"/>
      <c r="DM24" s="39" t="n"/>
      <c r="DN24" s="39" t="n"/>
    </row>
    <row customHeight="1" ht="70" r="25">
      <c r="A25" s="39" t="inlineStr">
        <is>
          <t>Недвижимость</t>
        </is>
      </c>
      <c r="B25" s="39" t="inlineStr">
        <is>
          <t>бизнес класс</t>
        </is>
      </c>
      <c r="C25" s="39" t="inlineStr">
        <is>
          <t>недвижимость</t>
        </is>
      </c>
      <c r="D25" s="39" t="inlineStr">
        <is>
          <t>охват/лиды</t>
        </is>
      </c>
      <c r="E25" s="39" t="inlineStr">
        <is>
          <t>Фид Яндекса</t>
        </is>
      </c>
      <c r="F25" s="39" t="inlineStr">
        <is>
          <t>нет</t>
        </is>
      </c>
      <c r="G25" s="39" t="n">
        <v/>
      </c>
      <c r="H25" s="39" t="n">
        <v/>
      </c>
      <c r="I25" s="39" t="n">
        <v/>
      </c>
      <c r="J25" s="39" t="inlineStr">
        <is>
          <t>\\DOCS\Public\_Подрядчики (прайсы, презентации, ТТ)\jcat</t>
        </is>
      </c>
      <c r="K25" s="39" t="inlineStr">
        <is>
          <t>Спиридонов Никита &lt;spn@jcat.ru&gt;</t>
        </is>
      </c>
      <c r="L25" s="39" t="inlineStr">
        <is>
          <t>при запуске размещения не в начале месяца мы сможем пролонгировать РК пропорционально пропущенным дням без доп. Коста</t>
        </is>
      </c>
      <c r="M25" s="39" t="inlineStr">
        <is>
          <t>70-100т.р.</t>
        </is>
      </c>
      <c r="N25" s="39" t="inlineStr">
        <is>
          <t>ДА!</t>
        </is>
      </c>
      <c r="O25" s="39" t="inlineStr">
        <is>
          <t>для любого сегмента недвижимости</t>
        </is>
      </c>
      <c r="P25" s="39" t="n">
        <v>0</v>
      </c>
      <c r="Q25" s="39" t="n">
        <v>13</v>
      </c>
      <c r="R25" s="39">
        <f>S25</f>
        <v/>
      </c>
      <c r="S25" s="39" t="inlineStr">
        <is>
          <t>Jcat</t>
        </is>
      </c>
      <c r="T25" s="39" t="inlineStr">
        <is>
          <t>Базы недвижимости</t>
        </is>
      </c>
      <c r="U25" s="39" t="inlineStr">
        <is>
          <t>Лидогенерация</t>
        </is>
      </c>
      <c r="V25" s="39" t="inlineStr"/>
      <c r="W25" s="39" t="inlineStr">
        <is>
          <t>Статика</t>
        </is>
      </c>
      <c r="X25" s="39" t="inlineStr">
        <is>
          <t>месяц</t>
        </is>
      </c>
      <c r="Y25" s="39">
        <f>COUNT(AV25:DC25)</f>
        <v/>
      </c>
      <c r="Z25" s="39" t="inlineStr">
        <is>
          <t>месяц</t>
        </is>
      </c>
      <c r="AA25" s="39">
        <f>AB25/Y25</f>
        <v/>
      </c>
      <c r="AB25" s="39" t="n">
        <v>1</v>
      </c>
      <c r="AC25" s="40" t="n">
        <v>109409</v>
      </c>
      <c r="AD25" s="39" t="n">
        <v>1</v>
      </c>
      <c r="AE25" s="39" t="n">
        <v>0</v>
      </c>
      <c r="AF25" s="39">
        <f>IF(OR(X25="1000 показов",X25="клики",X25="engagement",X25="вовлечение",X25="просмотры"),IF(X25="клики",AG25*1000/AI25,IF(OR(X25="engagement",X25="просмотры",X25="вовлечение"),AG25*1000/AI25,AC25*AD25*(1-AE25))),IF(ISERR(AC25*AD25/AI25*1000*(1-AE25)),0,AC25*AD25*AB25*(1-AE25)/AI25*1000))</f>
        <v/>
      </c>
      <c r="AG25" s="40">
        <f>IF(X25="клики",AC25*AD25*(1-AE25)*AO25,IF(OR(X25="просмотры",X25="engagement",X25="вовлечение"),AB25*AC25*AD25*(1-AE25),IF(OR(X25="пакет",X25="неделя",X25="день",X25="месяц",X25="единица",X25="единиц"),AC25*AD25*(1-AE25)*AB25,AB25*AF25)))</f>
        <v/>
      </c>
      <c r="AH25" s="40">
        <f>AG25*1.2</f>
        <v/>
      </c>
      <c r="AI25" s="39">
        <f>AB25*1000</f>
        <v/>
      </c>
      <c r="AJ25" s="39" t="n">
        <v/>
      </c>
      <c r="AK25" s="39">
        <f>AI25/AJ25</f>
        <v/>
      </c>
      <c r="AL25" s="41" t="inlineStr"/>
      <c r="AM25" s="39">
        <f>AB25</f>
        <v/>
      </c>
      <c r="AN25" s="41" t="inlineStr"/>
      <c r="AO25" s="39">
        <f>AI25*AN25</f>
        <v/>
      </c>
      <c r="AP25" s="40">
        <f>AG25/AI25*1000</f>
        <v/>
      </c>
      <c r="AQ25" s="40">
        <f>AG25/AK25*1000</f>
        <v/>
      </c>
      <c r="AR25" s="40">
        <f>AG25/AM25</f>
        <v/>
      </c>
      <c r="AS25" s="40">
        <f>AG25/AO25</f>
        <v/>
      </c>
      <c r="AT25" s="39" t="inlineStr"/>
      <c r="AU25" s="40">
        <f>AG25/AT25</f>
        <v/>
      </c>
      <c r="AV25" s="39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42" t="n">
        <v>1</v>
      </c>
      <c r="BG25" s="42" t="n">
        <v>1</v>
      </c>
      <c r="BH25" s="42" t="n">
        <v>1</v>
      </c>
      <c r="BI25" s="42" t="n">
        <v>1</v>
      </c>
      <c r="BJ25" s="42" t="n">
        <v>1</v>
      </c>
      <c r="BK25" s="42" t="n">
        <v>1</v>
      </c>
      <c r="BL25" s="42" t="n">
        <v>1</v>
      </c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  <c r="BV25" s="39" t="n"/>
      <c r="BW25" s="39" t="n"/>
      <c r="BX25" s="39" t="n"/>
      <c r="BY25" s="39" t="n"/>
      <c r="BZ25" s="39" t="n"/>
      <c r="CA25" s="39" t="n"/>
      <c r="CB25" s="39" t="n"/>
      <c r="CC25" s="39" t="n"/>
      <c r="CD25" s="39" t="n"/>
      <c r="CE25" s="39" t="n"/>
      <c r="CF25" s="39" t="n"/>
      <c r="CG25" s="39" t="n"/>
      <c r="CH25" s="39" t="n"/>
      <c r="CI25" s="39" t="n"/>
      <c r="CJ25" s="39" t="n"/>
      <c r="CK25" s="39" t="n"/>
      <c r="CL25" s="39" t="n"/>
      <c r="CM25" s="39" t="n"/>
      <c r="CN25" s="39" t="n"/>
      <c r="CO25" s="39" t="n"/>
      <c r="CP25" s="39" t="n"/>
      <c r="CQ25" s="39" t="n"/>
      <c r="CR25" s="39" t="n"/>
      <c r="CS25" s="39" t="n"/>
      <c r="CT25" s="39" t="n"/>
      <c r="CU25" s="39" t="n"/>
      <c r="CV25" s="39" t="n"/>
      <c r="CW25" s="39" t="n"/>
      <c r="CX25" s="39" t="n"/>
      <c r="CY25" s="39" t="n"/>
      <c r="CZ25" s="39" t="n"/>
      <c r="DA25" s="39" t="n"/>
      <c r="DB25" s="39" t="n"/>
      <c r="DC25" s="39" t="n"/>
      <c r="DD25" s="39" t="n"/>
      <c r="DE25" s="39" t="n"/>
      <c r="DF25" s="39" t="n"/>
      <c r="DG25" s="39" t="n"/>
      <c r="DH25" s="39" t="n"/>
      <c r="DI25" s="39" t="n"/>
      <c r="DJ25" s="39" t="n"/>
      <c r="DK25" s="39" t="n"/>
      <c r="DL25" s="39" t="n"/>
      <c r="DM25" s="39" t="n"/>
      <c r="DN25" s="39" t="n"/>
    </row>
    <row customHeight="1" ht="70" r="26">
      <c r="A26" s="39" t="inlineStr">
        <is>
          <t>Недвижимость</t>
        </is>
      </c>
      <c r="B26" s="39" t="inlineStr">
        <is>
          <t>элитное</t>
        </is>
      </c>
      <c r="C26" s="39" t="inlineStr">
        <is>
          <t>недвижимость</t>
        </is>
      </c>
      <c r="D26" s="39" t="inlineStr">
        <is>
          <t>охват/лиды</t>
        </is>
      </c>
      <c r="E26" s="39" t="inlineStr">
        <is>
          <t>\\DOCS\Public\_Подрядчики (прайсы, презентации, ТТ)\elitnoe_ru</t>
        </is>
      </c>
      <c r="F26" s="39" t="n">
        <v/>
      </c>
      <c r="G26" s="39" t="n">
        <v/>
      </c>
      <c r="H26" s="39" t="n">
        <v/>
      </c>
      <c r="I26" s="39" t="n">
        <v/>
      </c>
      <c r="J26" s="39" t="n">
        <v/>
      </c>
      <c r="K26" s="39" t="inlineStr">
        <is>
          <t>Ольга Жулина &lt;olga@elitnoe.ru&gt;</t>
        </is>
      </c>
      <c r="L26" s="39" t="n">
        <v/>
      </c>
      <c r="M26" s="39" t="n">
        <v/>
      </c>
      <c r="N26" s="39" t="n">
        <v/>
      </c>
      <c r="O26" s="39" t="n">
        <v/>
      </c>
      <c r="P26" s="39" t="n">
        <v>0</v>
      </c>
      <c r="Q26" s="39" t="n">
        <v>14</v>
      </c>
      <c r="R26" s="39">
        <f>S26</f>
        <v/>
      </c>
      <c r="S26" s="39" t="inlineStr">
        <is>
          <t>elitnoe.ru</t>
        </is>
      </c>
      <c r="T26" s="39" t="inlineStr">
        <is>
          <t>Все страницы</t>
        </is>
      </c>
      <c r="U26" s="39" t="inlineStr">
        <is>
          <t>ТГБ</t>
        </is>
      </c>
      <c r="V26" s="39" t="inlineStr"/>
      <c r="W26" s="39" t="inlineStr">
        <is>
          <t>Статика</t>
        </is>
      </c>
      <c r="X26" s="39" t="inlineStr">
        <is>
          <t>месяц</t>
        </is>
      </c>
      <c r="Y26" s="39">
        <f>COUNT(AV26:DC26)</f>
        <v/>
      </c>
      <c r="Z26" s="39" t="inlineStr">
        <is>
          <t>месяц</t>
        </is>
      </c>
      <c r="AA26" s="39">
        <f>AB26/Y26</f>
        <v/>
      </c>
      <c r="AB26" s="39" t="n">
        <v>1</v>
      </c>
      <c r="AC26" s="40" t="n">
        <v>185000</v>
      </c>
      <c r="AD26" s="39" t="n">
        <v>1</v>
      </c>
      <c r="AE26" s="39" t="n">
        <v>0.1</v>
      </c>
      <c r="AF26" s="39">
        <f>IF(OR(X26="1000 показов",X26="клики",X26="engagement",X26="вовлечение",X26="просмотры"),IF(X26="клики",AG26*1000/AI26,IF(OR(X26="engagement",X26="просмотры",X26="вовлечение"),AG26*1000/AI26,AC26*AD26*(1-AE26))),IF(ISERR(AC26*AD26/AI26*1000*(1-AE26)),0,AC26*AD26*AB26*(1-AE26)/AI26*1000))</f>
        <v/>
      </c>
      <c r="AG26" s="40">
        <f>IF(X26="клики",AC26*AD26*(1-AE26)*AO26,IF(OR(X26="просмотры",X26="engagement",X26="вовлечение"),AB26*AC26*AD26*(1-AE26),IF(OR(X26="пакет",X26="неделя",X26="день",X26="месяц",X26="единица",X26="единиц"),AC26*AD26*(1-AE26)*AB26,AB26*AF26)))</f>
        <v/>
      </c>
      <c r="AH26" s="40">
        <f>AG26*1.2</f>
        <v/>
      </c>
      <c r="AI26" s="39">
        <f>AB26*1000</f>
        <v/>
      </c>
      <c r="AJ26" s="39" t="n">
        <v>4</v>
      </c>
      <c r="AK26" s="39">
        <f>AI26/AJ26</f>
        <v/>
      </c>
      <c r="AL26" s="41" t="inlineStr"/>
      <c r="AM26" s="39">
        <f>AB26</f>
        <v/>
      </c>
      <c r="AN26" s="41" t="inlineStr"/>
      <c r="AO26" s="39">
        <f>AI26*AN26</f>
        <v/>
      </c>
      <c r="AP26" s="40">
        <f>AG26/AI26*1000</f>
        <v/>
      </c>
      <c r="AQ26" s="40">
        <f>AG26/AK26*1000</f>
        <v/>
      </c>
      <c r="AR26" s="40">
        <f>AG26/AM26</f>
        <v/>
      </c>
      <c r="AS26" s="40">
        <f>AG26/AO26</f>
        <v/>
      </c>
      <c r="AT26" s="39" t="inlineStr"/>
      <c r="AU26" s="40">
        <f>AG26/AT26</f>
        <v/>
      </c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42" t="n">
        <v>1</v>
      </c>
      <c r="BG26" s="42" t="n">
        <v>1</v>
      </c>
      <c r="BH26" s="42" t="n">
        <v>1</v>
      </c>
      <c r="BI26" s="42" t="n">
        <v>1</v>
      </c>
      <c r="BJ26" s="42" t="n">
        <v>1</v>
      </c>
      <c r="BK26" s="42" t="n">
        <v>1</v>
      </c>
      <c r="BL26" s="42" t="n">
        <v>1</v>
      </c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  <c r="BV26" s="39" t="n"/>
      <c r="BW26" s="39" t="n"/>
      <c r="BX26" s="39" t="n"/>
      <c r="BY26" s="39" t="n"/>
      <c r="BZ26" s="39" t="n"/>
      <c r="CA26" s="39" t="n"/>
      <c r="CB26" s="39" t="n"/>
      <c r="CC26" s="39" t="n"/>
      <c r="CD26" s="39" t="n"/>
      <c r="CE26" s="39" t="n"/>
      <c r="CF26" s="39" t="n"/>
      <c r="CG26" s="39" t="n"/>
      <c r="CH26" s="39" t="n"/>
      <c r="CI26" s="39" t="n"/>
      <c r="CJ26" s="39" t="n"/>
      <c r="CK26" s="39" t="n"/>
      <c r="CL26" s="39" t="n"/>
      <c r="CM26" s="39" t="n"/>
      <c r="CN26" s="39" t="n"/>
      <c r="CO26" s="39" t="n"/>
      <c r="CP26" s="39" t="n"/>
      <c r="CQ26" s="39" t="n"/>
      <c r="CR26" s="39" t="n"/>
      <c r="CS26" s="39" t="n"/>
      <c r="CT26" s="39" t="n"/>
      <c r="CU26" s="39" t="n"/>
      <c r="CV26" s="39" t="n"/>
      <c r="CW26" s="39" t="n"/>
      <c r="CX26" s="39" t="n"/>
      <c r="CY26" s="39" t="n"/>
      <c r="CZ26" s="39" t="n"/>
      <c r="DA26" s="39" t="n"/>
      <c r="DB26" s="39" t="n"/>
      <c r="DC26" s="39" t="n"/>
      <c r="DD26" s="39" t="n"/>
      <c r="DE26" s="39" t="n"/>
      <c r="DF26" s="39" t="n"/>
      <c r="DG26" s="39" t="n"/>
      <c r="DH26" s="39" t="n"/>
      <c r="DI26" s="39" t="n"/>
      <c r="DJ26" s="39" t="n"/>
      <c r="DK26" s="39" t="n"/>
      <c r="DL26" s="39" t="n"/>
      <c r="DM26" s="39" t="n"/>
      <c r="DN26" s="39" t="n"/>
    </row>
    <row customHeight="1" ht="70" r="27">
      <c r="A27" s="39" t="inlineStr">
        <is>
          <t>Недвижимость</t>
        </is>
      </c>
      <c r="B27" s="39" t="inlineStr">
        <is>
          <t>элитное</t>
        </is>
      </c>
      <c r="C27" s="39" t="inlineStr">
        <is>
          <t>недвижимость</t>
        </is>
      </c>
      <c r="D27" s="39" t="inlineStr">
        <is>
          <t>охват/лиды</t>
        </is>
      </c>
      <c r="E27" s="39" t="n">
        <v/>
      </c>
      <c r="F27" s="39" t="n">
        <v/>
      </c>
      <c r="G27" s="39" t="n">
        <v/>
      </c>
      <c r="H27" s="39" t="n">
        <v/>
      </c>
      <c r="I27" s="39" t="n">
        <v/>
      </c>
      <c r="J27" s="39" t="n">
        <v/>
      </c>
      <c r="K27" s="39" t="inlineStr">
        <is>
          <t>j.poluektova@mediakassir.ru</t>
        </is>
      </c>
      <c r="L27" s="39" t="n">
        <v/>
      </c>
      <c r="M27" s="39" t="n">
        <v/>
      </c>
      <c r="N27" s="39" t="n">
        <v/>
      </c>
      <c r="O27" s="39" t="n">
        <v/>
      </c>
      <c r="P27" s="39" t="n">
        <v>0</v>
      </c>
      <c r="Q27" s="39" t="n">
        <v>15</v>
      </c>
      <c r="R27" s="39">
        <f>S27</f>
        <v/>
      </c>
      <c r="S27" s="39" t="inlineStr">
        <is>
          <t>premium.estate</t>
        </is>
      </c>
      <c r="T27" s="39" t="inlineStr">
        <is>
          <t>Все страницы</t>
        </is>
      </c>
      <c r="U27" s="39" t="inlineStr">
        <is>
          <t>Пакет  баннеров ( верхняя перетяжка, нижняя перетяжка, карточка ЖК)</t>
        </is>
      </c>
      <c r="V27" s="39" t="inlineStr"/>
      <c r="W27" s="39" t="inlineStr">
        <is>
          <t>Динамика</t>
        </is>
      </c>
      <c r="X27" s="39" t="inlineStr">
        <is>
          <t>пакет</t>
        </is>
      </c>
      <c r="Y27" s="39">
        <f>COUNT(AV27:DC27)</f>
        <v/>
      </c>
      <c r="Z27" s="39" t="inlineStr">
        <is>
          <t>месяц</t>
        </is>
      </c>
      <c r="AA27" s="39">
        <f>AB27/Y27</f>
        <v/>
      </c>
      <c r="AB27" s="39" t="n">
        <v>1</v>
      </c>
      <c r="AC27" s="40" t="n">
        <v>250000</v>
      </c>
      <c r="AD27" s="39" t="n">
        <v>1</v>
      </c>
      <c r="AE27" s="39" t="n">
        <v>0.05</v>
      </c>
      <c r="AF27" s="39">
        <f>IF(OR(X27="1000 показов",X27="клики",X27="engagement",X27="вовлечение",X27="просмотры"),IF(X27="клики",AG27*1000/AI27,IF(OR(X27="engagement",X27="просмотры",X27="вовлечение"),AG27*1000/AI27,AC27*AD27*(1-AE27))),IF(ISERR(AC27*AD27/AI27*1000*(1-AE27)),0,AC27*AD27*AB27*(1-AE27)/AI27*1000))</f>
        <v/>
      </c>
      <c r="AG27" s="40">
        <f>IF(X27="клики",AC27*AD27*(1-AE27)*AO27,IF(OR(X27="просмотры",X27="engagement",X27="вовлечение"),AB27*AC27*AD27*(1-AE27),IF(OR(X27="пакет",X27="неделя",X27="день",X27="месяц",X27="единица",X27="единиц"),AC27*AD27*(1-AE27)*AB27,AB27*AF27)))</f>
        <v/>
      </c>
      <c r="AH27" s="40">
        <f>AG27*1.2</f>
        <v/>
      </c>
      <c r="AI27" s="39">
        <f>AB27*1000</f>
        <v/>
      </c>
      <c r="AJ27" s="39" t="n">
        <v/>
      </c>
      <c r="AK27" s="39">
        <f>AI27/AJ27</f>
        <v/>
      </c>
      <c r="AL27" s="41" t="inlineStr"/>
      <c r="AM27" s="39">
        <f>AB27</f>
        <v/>
      </c>
      <c r="AN27" s="41" t="inlineStr"/>
      <c r="AO27" s="39">
        <f>AI27*AN27</f>
        <v/>
      </c>
      <c r="AP27" s="40">
        <f>AG27/AI27*1000</f>
        <v/>
      </c>
      <c r="AQ27" s="40">
        <f>AG27/AK27*1000</f>
        <v/>
      </c>
      <c r="AR27" s="40">
        <f>AG27/AM27</f>
        <v/>
      </c>
      <c r="AS27" s="40">
        <f>AG27/AO27</f>
        <v/>
      </c>
      <c r="AT27" s="39" t="inlineStr"/>
      <c r="AU27" s="40">
        <f>AG27/AT27</f>
        <v/>
      </c>
      <c r="AV27" s="39" t="n"/>
      <c r="AW27" s="39" t="n"/>
      <c r="AX27" s="39" t="n"/>
      <c r="AY27" s="39" t="n"/>
      <c r="AZ27" s="39" t="n"/>
      <c r="BA27" s="39" t="n"/>
      <c r="BB27" s="39" t="n"/>
      <c r="BC27" s="39" t="n"/>
      <c r="BD27" s="39" t="n"/>
      <c r="BE27" s="39" t="n"/>
      <c r="BF27" s="42" t="n">
        <v>1</v>
      </c>
      <c r="BG27" s="42" t="n">
        <v>1</v>
      </c>
      <c r="BH27" s="42" t="n">
        <v>1</v>
      </c>
      <c r="BI27" s="42" t="n">
        <v>1</v>
      </c>
      <c r="BJ27" s="42" t="n">
        <v>1</v>
      </c>
      <c r="BK27" s="42" t="n">
        <v>1</v>
      </c>
      <c r="BL27" s="42" t="n">
        <v>1</v>
      </c>
      <c r="BM27" s="39" t="n"/>
      <c r="BN27" s="39" t="n"/>
      <c r="BO27" s="39" t="n"/>
      <c r="BP27" s="39" t="n"/>
      <c r="BQ27" s="39" t="n"/>
      <c r="BR27" s="39" t="n"/>
      <c r="BS27" s="39" t="n"/>
      <c r="BT27" s="39" t="n"/>
      <c r="BU27" s="39" t="n"/>
      <c r="BV27" s="39" t="n"/>
      <c r="BW27" s="39" t="n"/>
      <c r="BX27" s="39" t="n"/>
      <c r="BY27" s="39" t="n"/>
      <c r="BZ27" s="39" t="n"/>
      <c r="CA27" s="39" t="n"/>
      <c r="CB27" s="39" t="n"/>
      <c r="CC27" s="39" t="n"/>
      <c r="CD27" s="39" t="n"/>
      <c r="CE27" s="39" t="n"/>
      <c r="CF27" s="39" t="n"/>
      <c r="CG27" s="39" t="n"/>
      <c r="CH27" s="39" t="n"/>
      <c r="CI27" s="39" t="n"/>
      <c r="CJ27" s="39" t="n"/>
      <c r="CK27" s="39" t="n"/>
      <c r="CL27" s="39" t="n"/>
      <c r="CM27" s="39" t="n"/>
      <c r="CN27" s="39" t="n"/>
      <c r="CO27" s="39" t="n"/>
      <c r="CP27" s="39" t="n"/>
      <c r="CQ27" s="39" t="n"/>
      <c r="CR27" s="39" t="n"/>
      <c r="CS27" s="39" t="n"/>
      <c r="CT27" s="39" t="n"/>
      <c r="CU27" s="39" t="n"/>
      <c r="CV27" s="39" t="n"/>
      <c r="CW27" s="39" t="n"/>
      <c r="CX27" s="39" t="n"/>
      <c r="CY27" s="39" t="n"/>
      <c r="CZ27" s="39" t="n"/>
      <c r="DA27" s="39" t="n"/>
      <c r="DB27" s="39" t="n"/>
      <c r="DC27" s="39" t="n"/>
      <c r="DD27" s="39" t="n"/>
      <c r="DE27" s="39" t="n"/>
      <c r="DF27" s="39" t="n"/>
      <c r="DG27" s="39" t="n"/>
      <c r="DH27" s="39" t="n"/>
      <c r="DI27" s="39" t="n"/>
      <c r="DJ27" s="39" t="n"/>
      <c r="DK27" s="39" t="n"/>
      <c r="DL27" s="39" t="n"/>
      <c r="DM27" s="39" t="n"/>
      <c r="DN27" s="39" t="n"/>
    </row>
    <row customHeight="1" ht="70" r="28">
      <c r="A28" s="39" t="inlineStr">
        <is>
          <t>Недвижимость</t>
        </is>
      </c>
      <c r="B28" s="39" t="inlineStr">
        <is>
          <t>элитное</t>
        </is>
      </c>
      <c r="C28" s="39" t="inlineStr">
        <is>
          <t>недвижимость</t>
        </is>
      </c>
      <c r="D28" s="39" t="inlineStr">
        <is>
          <t>охват/лиды</t>
        </is>
      </c>
      <c r="E28" s="39" t="n">
        <v/>
      </c>
      <c r="F28" s="39" t="n">
        <v/>
      </c>
      <c r="G28" s="39" t="n">
        <v/>
      </c>
      <c r="H28" s="39" t="n">
        <v/>
      </c>
      <c r="I28" s="39" t="n">
        <v/>
      </c>
      <c r="J28" s="39" t="inlineStr">
        <is>
          <t>\\DOCS\Public\_Подрядчики (прайсы, презентации, ТТ)\lifedeluxe.ru</t>
        </is>
      </c>
      <c r="K28" s="39" t="inlineStr">
        <is>
          <t>Ольга Жулина &lt;adv@lifedeluxe.ru&gt;</t>
        </is>
      </c>
      <c r="L28" s="39" t="n">
        <v/>
      </c>
      <c r="M28" s="39" t="n">
        <v/>
      </c>
      <c r="N28" s="39" t="n">
        <v/>
      </c>
      <c r="O28" s="39" t="n">
        <v/>
      </c>
      <c r="P28" s="39" t="n">
        <v>0</v>
      </c>
      <c r="Q28" s="39" t="n">
        <v>16</v>
      </c>
      <c r="R28" s="39">
        <f>S28</f>
        <v/>
      </c>
      <c r="S28" s="39" t="inlineStr">
        <is>
          <t>lifedeluxe.ru</t>
        </is>
      </c>
      <c r="T28" s="39" t="inlineStr">
        <is>
          <t xml:space="preserve">Все страницы, середина сайта. </t>
        </is>
      </c>
      <c r="U28" s="39" t="inlineStr">
        <is>
          <t>блок из трех ТГБ</t>
        </is>
      </c>
      <c r="V28" s="39" t="inlineStr"/>
      <c r="W28" s="39" t="inlineStr">
        <is>
          <t>Статика</t>
        </is>
      </c>
      <c r="X28" s="39" t="inlineStr">
        <is>
          <t>месяц</t>
        </is>
      </c>
      <c r="Y28" s="39">
        <f>COUNT(AV28:DC28)</f>
        <v/>
      </c>
      <c r="Z28" s="39" t="inlineStr">
        <is>
          <t>месяц</t>
        </is>
      </c>
      <c r="AA28" s="39">
        <f>AB28/Y28</f>
        <v/>
      </c>
      <c r="AB28" s="39" t="n">
        <v>1</v>
      </c>
      <c r="AC28" s="40" t="n">
        <v>129000</v>
      </c>
      <c r="AD28" s="39" t="n">
        <v>1</v>
      </c>
      <c r="AE28" s="39" t="n">
        <v>0.05</v>
      </c>
      <c r="AF28" s="39">
        <f>IF(OR(X28="1000 показов",X28="клики",X28="engagement",X28="вовлечение",X28="просмотры"),IF(X28="клики",AG28*1000/AI28,IF(OR(X28="engagement",X28="просмотры",X28="вовлечение"),AG28*1000/AI28,AC28*AD28*(1-AE28))),IF(ISERR(AC28*AD28/AI28*1000*(1-AE28)),0,AC28*AD28*AB28*(1-AE28)/AI28*1000))</f>
        <v/>
      </c>
      <c r="AG28" s="40">
        <f>IF(X28="клики",AC28*AD28*(1-AE28)*AO28,IF(OR(X28="просмотры",X28="engagement",X28="вовлечение"),AB28*AC28*AD28*(1-AE28),IF(OR(X28="пакет",X28="неделя",X28="день",X28="месяц",X28="единица",X28="единиц"),AC28*AD28*(1-AE28)*AB28,AB28*AF28)))</f>
        <v/>
      </c>
      <c r="AH28" s="40">
        <f>AG28*1.2</f>
        <v/>
      </c>
      <c r="AI28" s="39">
        <f>AB28*1000</f>
        <v/>
      </c>
      <c r="AJ28" s="39" t="n">
        <v>4</v>
      </c>
      <c r="AK28" s="39">
        <f>AI28/AJ28</f>
        <v/>
      </c>
      <c r="AL28" s="41" t="inlineStr"/>
      <c r="AM28" s="39">
        <f>AB28</f>
        <v/>
      </c>
      <c r="AN28" s="41" t="inlineStr"/>
      <c r="AO28" s="39">
        <f>AI28*AN28</f>
        <v/>
      </c>
      <c r="AP28" s="40">
        <f>AG28/AI28*1000</f>
        <v/>
      </c>
      <c r="AQ28" s="40">
        <f>AG28/AK28*1000</f>
        <v/>
      </c>
      <c r="AR28" s="40">
        <f>AG28/AM28</f>
        <v/>
      </c>
      <c r="AS28" s="40">
        <f>AG28/AO28</f>
        <v/>
      </c>
      <c r="AT28" s="39" t="inlineStr"/>
      <c r="AU28" s="40">
        <f>AG28/AT28</f>
        <v/>
      </c>
      <c r="AV28" s="39" t="n"/>
      <c r="AW28" s="39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42" t="n">
        <v>1</v>
      </c>
      <c r="BG28" s="42" t="n">
        <v>1</v>
      </c>
      <c r="BH28" s="42" t="n">
        <v>1</v>
      </c>
      <c r="BI28" s="42" t="n">
        <v>1</v>
      </c>
      <c r="BJ28" s="42" t="n">
        <v>1</v>
      </c>
      <c r="BK28" s="42" t="n">
        <v>1</v>
      </c>
      <c r="BL28" s="42" t="n">
        <v>1</v>
      </c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  <c r="BV28" s="39" t="n"/>
      <c r="BW28" s="39" t="n"/>
      <c r="BX28" s="39" t="n"/>
      <c r="BY28" s="39" t="n"/>
      <c r="BZ28" s="39" t="n"/>
      <c r="CA28" s="39" t="n"/>
      <c r="CB28" s="39" t="n"/>
      <c r="CC28" s="39" t="n"/>
      <c r="CD28" s="39" t="n"/>
      <c r="CE28" s="39" t="n"/>
      <c r="CF28" s="39" t="n"/>
      <c r="CG28" s="39" t="n"/>
      <c r="CH28" s="39" t="n"/>
      <c r="CI28" s="39" t="n"/>
      <c r="CJ28" s="39" t="n"/>
      <c r="CK28" s="39" t="n"/>
      <c r="CL28" s="39" t="n"/>
      <c r="CM28" s="39" t="n"/>
      <c r="CN28" s="39" t="n"/>
      <c r="CO28" s="39" t="n"/>
      <c r="CP28" s="39" t="n"/>
      <c r="CQ28" s="39" t="n"/>
      <c r="CR28" s="39" t="n"/>
      <c r="CS28" s="39" t="n"/>
      <c r="CT28" s="39" t="n"/>
      <c r="CU28" s="39" t="n"/>
      <c r="CV28" s="39" t="n"/>
      <c r="CW28" s="39" t="n"/>
      <c r="CX28" s="39" t="n"/>
      <c r="CY28" s="39" t="n"/>
      <c r="CZ28" s="39" t="n"/>
      <c r="DA28" s="39" t="n"/>
      <c r="DB28" s="39" t="n"/>
      <c r="DC28" s="39" t="n"/>
      <c r="DD28" s="39" t="n"/>
      <c r="DE28" s="39" t="n"/>
      <c r="DF28" s="39" t="n"/>
      <c r="DG28" s="39" t="n"/>
      <c r="DH28" s="39" t="n"/>
      <c r="DI28" s="39" t="n"/>
      <c r="DJ28" s="39" t="n"/>
      <c r="DK28" s="39" t="n"/>
      <c r="DL28" s="39" t="n"/>
      <c r="DM28" s="39" t="n"/>
      <c r="DN28" s="39" t="n"/>
    </row>
    <row customHeight="1" ht="70" r="29">
      <c r="A29" s="39" t="inlineStr">
        <is>
          <t>Недвижимость</t>
        </is>
      </c>
      <c r="B29" s="39" t="inlineStr">
        <is>
          <t>элитное</t>
        </is>
      </c>
      <c r="C29" s="39" t="inlineStr">
        <is>
          <t>недвижимость</t>
        </is>
      </c>
      <c r="D29" s="39" t="inlineStr">
        <is>
          <t>охват/лиды</t>
        </is>
      </c>
      <c r="E29" s="39" t="n">
        <v/>
      </c>
      <c r="F29" s="39" t="n">
        <v/>
      </c>
      <c r="G29" s="39" t="n">
        <v/>
      </c>
      <c r="H29" s="39" t="n">
        <v/>
      </c>
      <c r="I29" s="39" t="n">
        <v/>
      </c>
      <c r="J29" s="39" t="inlineStr">
        <is>
          <t>\\DOCS\Public\_Подрядчики (прайсы, презентации, ТТ)\lifedeluxe.ru</t>
        </is>
      </c>
      <c r="K29" s="39" t="inlineStr">
        <is>
          <t>Ольга Жулина &lt;adv@lifedeluxe.ru&gt;</t>
        </is>
      </c>
      <c r="L29" s="39" t="n">
        <v/>
      </c>
      <c r="M29" s="39" t="n">
        <v/>
      </c>
      <c r="N29" s="39" t="n">
        <v/>
      </c>
      <c r="O29" s="39" t="n">
        <v/>
      </c>
      <c r="P29" s="39" t="n">
        <v>0</v>
      </c>
      <c r="Q29" s="39" t="n">
        <v>17</v>
      </c>
      <c r="R29" s="39">
        <f>S29</f>
        <v/>
      </c>
      <c r="S29" s="39" t="inlineStr">
        <is>
          <t>lifedeluxe.ru Бонус</t>
        </is>
      </c>
      <c r="T29" s="39" t="inlineStr">
        <is>
          <t>База недвижимости, разделы сайта</t>
        </is>
      </c>
      <c r="U29" s="39" t="inlineStr">
        <is>
          <t xml:space="preserve"> баннер g1 inner + безлимитная выгрузка объявлений (по всем объектам девелопера из сегмента бизнес и элит) + PR-поддержка (пресс-релизы, аналитическая/обзорная статья)</t>
        </is>
      </c>
      <c r="V29" s="39" t="inlineStr"/>
      <c r="W29" s="39" t="inlineStr">
        <is>
          <t>Статика</t>
        </is>
      </c>
      <c r="X29" s="39" t="inlineStr">
        <is>
          <t>месяц</t>
        </is>
      </c>
      <c r="Y29" s="39">
        <f>COUNT(AV29:DC29)</f>
        <v/>
      </c>
      <c r="Z29" s="39" t="inlineStr">
        <is>
          <t>месяц</t>
        </is>
      </c>
      <c r="AA29" s="39">
        <f>AB29/Y29</f>
        <v/>
      </c>
      <c r="AB29" s="39" t="n">
        <v>1</v>
      </c>
      <c r="AC29" s="40" t="n">
        <v>0</v>
      </c>
      <c r="AD29" s="39" t="n">
        <v>1</v>
      </c>
      <c r="AE29" s="39" t="n">
        <v>0</v>
      </c>
      <c r="AF29" s="39">
        <f>IF(OR(X29="1000 показов",X29="клики",X29="engagement",X29="вовлечение",X29="просмотры"),IF(X29="клики",AG29*1000/AI29,IF(OR(X29="engagement",X29="просмотры",X29="вовлечение"),AG29*1000/AI29,AC29*AD29*(1-AE29))),IF(ISERR(AC29*AD29/AI29*1000*(1-AE29)),0,AC29*AD29*AB29*(1-AE29)/AI29*1000))</f>
        <v/>
      </c>
      <c r="AG29" s="40">
        <f>IF(X29="клики",AC29*AD29*(1-AE29)*AO29,IF(OR(X29="просмотры",X29="engagement",X29="вовлечение"),AB29*AC29*AD29*(1-AE29),IF(OR(X29="пакет",X29="неделя",X29="день",X29="месяц",X29="единица",X29="единиц"),AC29*AD29*(1-AE29)*AB29,AB29*AF29)))</f>
        <v/>
      </c>
      <c r="AH29" s="40">
        <f>AG29*1.2</f>
        <v/>
      </c>
      <c r="AI29" s="39">
        <f>AB29*1000</f>
        <v/>
      </c>
      <c r="AJ29" s="39" t="n">
        <v/>
      </c>
      <c r="AK29" s="39">
        <f>AI29/AJ29</f>
        <v/>
      </c>
      <c r="AL29" s="41" t="inlineStr"/>
      <c r="AM29" s="39">
        <f>AB29</f>
        <v/>
      </c>
      <c r="AN29" s="41" t="inlineStr"/>
      <c r="AO29" s="39">
        <f>AI29*AN29</f>
        <v/>
      </c>
      <c r="AP29" s="40">
        <f>AG29/AI29*1000</f>
        <v/>
      </c>
      <c r="AQ29" s="40">
        <f>AG29/AK29*1000</f>
        <v/>
      </c>
      <c r="AR29" s="40">
        <f>AG29/AM29</f>
        <v/>
      </c>
      <c r="AS29" s="40">
        <f>AG29/AO29</f>
        <v/>
      </c>
      <c r="AT29" s="39" t="inlineStr"/>
      <c r="AU29" s="40">
        <f>AG29/AT29</f>
        <v/>
      </c>
      <c r="AV29" s="39" t="n"/>
      <c r="AW29" s="39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42" t="n">
        <v>1</v>
      </c>
      <c r="BG29" s="42" t="n">
        <v>1</v>
      </c>
      <c r="BH29" s="42" t="n">
        <v>1</v>
      </c>
      <c r="BI29" s="42" t="n">
        <v>1</v>
      </c>
      <c r="BJ29" s="42" t="n">
        <v>1</v>
      </c>
      <c r="BK29" s="42" t="n">
        <v>1</v>
      </c>
      <c r="BL29" s="42" t="n">
        <v>1</v>
      </c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  <c r="BV29" s="39" t="n"/>
      <c r="BW29" s="39" t="n"/>
      <c r="BX29" s="39" t="n"/>
      <c r="BY29" s="39" t="n"/>
      <c r="BZ29" s="39" t="n"/>
      <c r="CA29" s="39" t="n"/>
      <c r="CB29" s="39" t="n"/>
      <c r="CC29" s="39" t="n"/>
      <c r="CD29" s="39" t="n"/>
      <c r="CE29" s="39" t="n"/>
      <c r="CF29" s="39" t="n"/>
      <c r="CG29" s="39" t="n"/>
      <c r="CH29" s="39" t="n"/>
      <c r="CI29" s="39" t="n"/>
      <c r="CJ29" s="39" t="n"/>
      <c r="CK29" s="39" t="n"/>
      <c r="CL29" s="39" t="n"/>
      <c r="CM29" s="39" t="n"/>
      <c r="CN29" s="39" t="n"/>
      <c r="CO29" s="39" t="n"/>
      <c r="CP29" s="39" t="n"/>
      <c r="CQ29" s="39" t="n"/>
      <c r="CR29" s="39" t="n"/>
      <c r="CS29" s="39" t="n"/>
      <c r="CT29" s="39" t="n"/>
      <c r="CU29" s="39" t="n"/>
      <c r="CV29" s="39" t="n"/>
      <c r="CW29" s="39" t="n"/>
      <c r="CX29" s="39" t="n"/>
      <c r="CY29" s="39" t="n"/>
      <c r="CZ29" s="39" t="n"/>
      <c r="DA29" s="39" t="n"/>
      <c r="DB29" s="39" t="n"/>
      <c r="DC29" s="39" t="n"/>
      <c r="DD29" s="39" t="n"/>
      <c r="DE29" s="39" t="n"/>
      <c r="DF29" s="39" t="n"/>
      <c r="DG29" s="39" t="n"/>
      <c r="DH29" s="39" t="n"/>
      <c r="DI29" s="39" t="n"/>
      <c r="DJ29" s="39" t="n"/>
      <c r="DK29" s="39" t="n"/>
      <c r="DL29" s="39" t="n"/>
      <c r="DM29" s="39" t="n"/>
      <c r="DN29" s="39" t="n"/>
    </row>
    <row customHeight="1" ht="70" r="30">
      <c r="A30" s="39" t="inlineStr">
        <is>
          <t>Все</t>
        </is>
      </c>
      <c r="B30" s="39" t="inlineStr">
        <is>
          <t>Все</t>
        </is>
      </c>
      <c r="C30" s="39" t="inlineStr">
        <is>
          <t>wi-fi</t>
        </is>
      </c>
      <c r="D30" s="39" t="inlineStr">
        <is>
          <t>охват</t>
        </is>
      </c>
      <c r="E30" s="39" t="inlineStr">
        <is>
          <t>\\DOCS\Public\_Подрядчики (прайсы, презентации, ТТ)\ИМХО</t>
        </is>
      </c>
      <c r="F30" s="39" t="inlineStr">
        <is>
          <t>надо протестировать, однозначно коллеги не могут ответить</t>
        </is>
      </c>
      <c r="G30" s="39" t="n">
        <v/>
      </c>
      <c r="H30" s="39" t="inlineStr">
        <is>
          <t>возвратная СК 25%</t>
        </is>
      </c>
      <c r="I30" s="39" t="n">
        <v/>
      </c>
      <c r="J30" s="39" t="inlineStr">
        <is>
          <t>\\DOCS\Public\_Подрядчики (прайсы, презентации, ТТ)\Квант</t>
        </is>
      </c>
      <c r="K30" s="39" t="inlineStr">
        <is>
          <t>Smolenkova Ekaterina &lt;e.smolenkova@qvant.ru&gt;
Stepanova Mariya &lt;m.stepanova@qvant.ru&gt;</t>
        </is>
      </c>
      <c r="L30" s="39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M30" s="39" t="inlineStr">
        <is>
          <t xml:space="preserve">200000р. до ндс после скидок </t>
        </is>
      </c>
      <c r="N30" s="39" t="inlineStr">
        <is>
          <t>да</t>
        </is>
      </c>
      <c r="O30" s="39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P30" s="39" t="n">
        <v>0</v>
      </c>
      <c r="Q30" s="39" t="n">
        <v>18</v>
      </c>
      <c r="R30" s="39">
        <f>S30</f>
        <v/>
      </c>
      <c r="S30" s="39" t="inlineStr">
        <is>
          <t>Максима Телеком ( Qvant)
wi-fi.ru</t>
        </is>
      </c>
      <c r="T30" s="39" t="inlineStr">
        <is>
          <t xml:space="preserve">ГЕО РФ, АLL до 24 лет (школьники, студенты) </t>
        </is>
      </c>
      <c r="U30" s="39" t="inlineStr">
        <is>
          <t>Графический баннер</t>
        </is>
      </c>
      <c r="V30" s="39" t="inlineStr"/>
      <c r="W30" s="39" t="inlineStr">
        <is>
          <t>Динамика</t>
        </is>
      </c>
      <c r="X30" s="39" t="inlineStr">
        <is>
          <t>1000 показов</t>
        </is>
      </c>
      <c r="Y30" s="39">
        <f>COUNT(AV30:DC30)</f>
        <v/>
      </c>
      <c r="Z30" s="39" t="inlineStr">
        <is>
          <t>неделя</t>
        </is>
      </c>
      <c r="AA30" s="39">
        <f>AB30/Y30</f>
        <v/>
      </c>
      <c r="AB30" s="39" t="n">
        <v>1200</v>
      </c>
      <c r="AC30" s="40" t="n">
        <v>250</v>
      </c>
      <c r="AD30" s="39" t="n">
        <v>1.3</v>
      </c>
      <c r="AE30" s="39" t="n">
        <v>0.3</v>
      </c>
      <c r="AF30" s="39">
        <f>IF(OR(X30="1000 показов",X30="клики",X30="engagement",X30="вовлечение",X30="просмотры"),IF(X30="клики",AG30*1000/AI30,IF(OR(X30="engagement",X30="просмотры",X30="вовлечение"),AG30*1000/AI30,AC30*AD30*(1-AE30))),IF(ISERR(AC30*AD30/AI30*1000*(1-AE30)),0,AC30*AD30*AB30*(1-AE30)/AI30*1000))</f>
        <v/>
      </c>
      <c r="AG30" s="40">
        <f>IF(X30="клики",AC30*AD30*(1-AE30)*AO30,IF(OR(X30="просмотры",X30="engagement",X30="вовлечение"),AB30*AC30*AD30*(1-AE30),IF(OR(X30="пакет",X30="неделя",X30="день",X30="месяц",X30="единица",X30="единиц"),AC30*AD30*(1-AE30)*AB30,AB30*AF30)))</f>
        <v/>
      </c>
      <c r="AH30" s="40">
        <f>AG30*1.2</f>
        <v/>
      </c>
      <c r="AI30" s="39">
        <f>AB30*1000</f>
        <v/>
      </c>
      <c r="AJ30" s="39" t="n">
        <v>2</v>
      </c>
      <c r="AK30" s="39">
        <f>AI30/AJ30</f>
        <v/>
      </c>
      <c r="AL30" s="41" t="inlineStr"/>
      <c r="AM30" s="39">
        <f>AB30</f>
        <v/>
      </c>
      <c r="AN30" s="41" t="inlineStr"/>
      <c r="AO30" s="39">
        <f>AI30*AN30</f>
        <v/>
      </c>
      <c r="AP30" s="40">
        <f>AG30/AI30*1000</f>
        <v/>
      </c>
      <c r="AQ30" s="40">
        <f>AG30/AK30*1000</f>
        <v/>
      </c>
      <c r="AR30" s="40">
        <f>AG30/AM30</f>
        <v/>
      </c>
      <c r="AS30" s="40">
        <f>AG30/AO30</f>
        <v/>
      </c>
      <c r="AT30" s="39" t="inlineStr"/>
      <c r="AU30" s="40">
        <f>AG30/AT30</f>
        <v/>
      </c>
      <c r="AV30" s="39" t="n"/>
      <c r="AW30" s="39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42" t="n">
        <v>1</v>
      </c>
      <c r="BG30" s="42" t="n">
        <v>1</v>
      </c>
      <c r="BH30" s="42" t="n">
        <v>1</v>
      </c>
      <c r="BI30" s="42" t="n">
        <v>1</v>
      </c>
      <c r="BJ30" s="42" t="n">
        <v>1</v>
      </c>
      <c r="BK30" s="42" t="n">
        <v>1</v>
      </c>
      <c r="BL30" s="42" t="n">
        <v>1</v>
      </c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  <c r="BV30" s="39" t="n"/>
      <c r="BW30" s="39" t="n"/>
      <c r="BX30" s="39" t="n"/>
      <c r="BY30" s="39" t="n"/>
      <c r="BZ30" s="39" t="n"/>
      <c r="CA30" s="39" t="n"/>
      <c r="CB30" s="39" t="n"/>
      <c r="CC30" s="39" t="n"/>
      <c r="CD30" s="39" t="n"/>
      <c r="CE30" s="39" t="n"/>
      <c r="CF30" s="39" t="n"/>
      <c r="CG30" s="39" t="n"/>
      <c r="CH30" s="39" t="n"/>
      <c r="CI30" s="39" t="n"/>
      <c r="CJ30" s="39" t="n"/>
      <c r="CK30" s="39" t="n"/>
      <c r="CL30" s="39" t="n"/>
      <c r="CM30" s="39" t="n"/>
      <c r="CN30" s="39" t="n"/>
      <c r="CO30" s="39" t="n"/>
      <c r="CP30" s="39" t="n"/>
      <c r="CQ30" s="39" t="n"/>
      <c r="CR30" s="39" t="n"/>
      <c r="CS30" s="39" t="n"/>
      <c r="CT30" s="39" t="n"/>
      <c r="CU30" s="39" t="n"/>
      <c r="CV30" s="39" t="n"/>
      <c r="CW30" s="39" t="n"/>
      <c r="CX30" s="39" t="n"/>
      <c r="CY30" s="39" t="n"/>
      <c r="CZ30" s="39" t="n"/>
      <c r="DA30" s="39" t="n"/>
      <c r="DB30" s="39" t="n"/>
      <c r="DC30" s="39" t="n"/>
      <c r="DD30" s="39" t="n"/>
      <c r="DE30" s="39" t="n"/>
      <c r="DF30" s="39" t="n"/>
      <c r="DG30" s="39" t="n"/>
      <c r="DH30" s="39" t="n"/>
      <c r="DI30" s="39" t="n"/>
      <c r="DJ30" s="39" t="n"/>
      <c r="DK30" s="39" t="n"/>
      <c r="DL30" s="39" t="n"/>
      <c r="DM30" s="39" t="n"/>
      <c r="DN30" s="39" t="n"/>
    </row>
    <row customHeight="1" ht="70" r="31">
      <c r="A31" s="39" t="inlineStr">
        <is>
          <t>Все</t>
        </is>
      </c>
      <c r="B31" s="39" t="inlineStr">
        <is>
          <t>Все</t>
        </is>
      </c>
      <c r="C31" s="39" t="inlineStr">
        <is>
          <t>Сеть</t>
        </is>
      </c>
      <c r="D31" s="39" t="inlineStr">
        <is>
          <t>охват/лиды</t>
        </is>
      </c>
      <c r="E31" s="39" t="inlineStr">
        <is>
          <t>https://disk.yandex.ru/d/vH4v5q4mM1I8Bw</t>
        </is>
      </c>
      <c r="F31" s="39" t="inlineStr">
        <is>
          <t>да</t>
        </is>
      </c>
      <c r="G31" s="3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H31" s="39" t="n">
        <v>0.3</v>
      </c>
      <c r="I31" s="39" t="n">
        <v/>
      </c>
      <c r="J31" s="39" t="inlineStr">
        <is>
          <t xml:space="preserve">ссылка медиакит - https://disk.yandex.ru/d/Z2FHEnCuW6QErg 
ссылка прайс - https://disk.yandex.ru/d/3HDwHs8WWIcpaQ </t>
        </is>
      </c>
      <c r="K31" s="39" t="inlineStr">
        <is>
          <t>m.voevodkina@mediatoday.ru
z.dzhorabaeva@mediatoday.ru
e.zlobina@mediatoday.ru</t>
        </is>
      </c>
      <c r="L31" s="39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M31" s="39" t="inlineStr">
        <is>
          <t>Минимальный бюджет кампании - 250 000р.</t>
        </is>
      </c>
      <c r="N31" s="39" t="inlineStr">
        <is>
          <t>нет</t>
        </is>
      </c>
      <c r="O31" s="39" t="inlineStr">
        <is>
          <t>Бесплатное изготовление материалов из исходников клиента/
Мультиформатность</t>
        </is>
      </c>
      <c r="P31" s="39" t="n">
        <v>0</v>
      </c>
      <c r="Q31" s="39" t="n">
        <v>19</v>
      </c>
      <c r="R31" s="39">
        <f>S31</f>
        <v/>
      </c>
      <c r="S31" s="39" t="inlineStr">
        <is>
          <t>Mediatoday</t>
        </is>
      </c>
      <c r="T31" s="39" t="inlineStr">
        <is>
          <t>Размещение на страницах сайтов. Таргетинг по социально-демографическим характеристикам и интересам.</t>
        </is>
      </c>
      <c r="U31" s="39" t="inlineStr">
        <is>
          <t>ADBAR, FULLSCREEN, IN-APP, ADBAR+FULLSCREEN, BANNER (+InStream), ALL-ROLL (InStream+OutStream)</t>
        </is>
      </c>
      <c r="V31" s="39" t="inlineStr"/>
      <c r="W31" s="39" t="inlineStr">
        <is>
          <t>Динамика</t>
        </is>
      </c>
      <c r="X31" s="39" t="inlineStr">
        <is>
          <t>1000 показов</t>
        </is>
      </c>
      <c r="Y31" s="39">
        <f>COUNT(AV31:DC31)</f>
        <v/>
      </c>
      <c r="Z31" s="39" t="inlineStr">
        <is>
          <t>недели</t>
        </is>
      </c>
      <c r="AA31" s="39">
        <f>AB31/Y31</f>
        <v/>
      </c>
      <c r="AB31" s="39" t="n">
        <v>1000</v>
      </c>
      <c r="AC31" s="40" t="n">
        <v>630</v>
      </c>
      <c r="AD31" s="39" t="n">
        <v>1</v>
      </c>
      <c r="AE31" s="39" t="n">
        <v>0.3</v>
      </c>
      <c r="AF31" s="39">
        <f>IF(OR(X31="1000 показов",X31="клики",X31="engagement",X31="вовлечение",X31="просмотры"),IF(X31="клики",AG31*1000/AI31,IF(OR(X31="engagement",X31="просмотры",X31="вовлечение"),AG31*1000/AI31,AC31*AD31*(1-AE31))),IF(ISERR(AC31*AD31/AI31*1000*(1-AE31)),0,AC31*AD31*AB31*(1-AE31)/AI31*1000))</f>
        <v/>
      </c>
      <c r="AG31" s="40">
        <f>IF(X31="клики",AC31*AD31*(1-AE31)*AO31,IF(OR(X31="просмотры",X31="engagement",X31="вовлечение"),AB31*AC31*AD31*(1-AE31),IF(OR(X31="пакет",X31="неделя",X31="день",X31="месяц",X31="единица",X31="единиц"),AC31*AD31*(1-AE31)*AB31,AB31*AF31)))</f>
        <v/>
      </c>
      <c r="AH31" s="40">
        <f>AG31*1.2</f>
        <v/>
      </c>
      <c r="AI31" s="39">
        <f>AB31*1000</f>
        <v/>
      </c>
      <c r="AJ31" s="39" t="n">
        <v>3</v>
      </c>
      <c r="AK31" s="39">
        <f>AI31/AJ31</f>
        <v/>
      </c>
      <c r="AL31" s="41" t="inlineStr"/>
      <c r="AM31" s="39">
        <f>AB31</f>
        <v/>
      </c>
      <c r="AN31" s="41" t="inlineStr"/>
      <c r="AO31" s="39">
        <f>AI31*AN31</f>
        <v/>
      </c>
      <c r="AP31" s="40">
        <f>AG31/AI31*1000</f>
        <v/>
      </c>
      <c r="AQ31" s="40">
        <f>AG31/AK31*1000</f>
        <v/>
      </c>
      <c r="AR31" s="40">
        <f>AG31/AM31</f>
        <v/>
      </c>
      <c r="AS31" s="40">
        <f>AG31/AO31</f>
        <v/>
      </c>
      <c r="AT31" s="39" t="inlineStr"/>
      <c r="AU31" s="40">
        <f>AG31/AT31</f>
        <v/>
      </c>
      <c r="AV31" s="39" t="n"/>
      <c r="AW31" s="39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42" t="n">
        <v>1</v>
      </c>
      <c r="BG31" s="42" t="n">
        <v>1</v>
      </c>
      <c r="BH31" s="42" t="n">
        <v>1</v>
      </c>
      <c r="BI31" s="42" t="n">
        <v>1</v>
      </c>
      <c r="BJ31" s="42" t="n">
        <v>1</v>
      </c>
      <c r="BK31" s="42" t="n">
        <v>1</v>
      </c>
      <c r="BL31" s="42" t="n">
        <v>1</v>
      </c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  <c r="BV31" s="39" t="n"/>
      <c r="BW31" s="39" t="n"/>
      <c r="BX31" s="39" t="n"/>
      <c r="BY31" s="39" t="n"/>
      <c r="BZ31" s="39" t="n"/>
      <c r="CA31" s="39" t="n"/>
      <c r="CB31" s="39" t="n"/>
      <c r="CC31" s="39" t="n"/>
      <c r="CD31" s="39" t="n"/>
      <c r="CE31" s="39" t="n"/>
      <c r="CF31" s="39" t="n"/>
      <c r="CG31" s="39" t="n"/>
      <c r="CH31" s="39" t="n"/>
      <c r="CI31" s="39" t="n"/>
      <c r="CJ31" s="39" t="n"/>
      <c r="CK31" s="39" t="n"/>
      <c r="CL31" s="39" t="n"/>
      <c r="CM31" s="39" t="n"/>
      <c r="CN31" s="39" t="n"/>
      <c r="CO31" s="39" t="n"/>
      <c r="CP31" s="39" t="n"/>
      <c r="CQ31" s="39" t="n"/>
      <c r="CR31" s="39" t="n"/>
      <c r="CS31" s="39" t="n"/>
      <c r="CT31" s="39" t="n"/>
      <c r="CU31" s="39" t="n"/>
      <c r="CV31" s="39" t="n"/>
      <c r="CW31" s="39" t="n"/>
      <c r="CX31" s="39" t="n"/>
      <c r="CY31" s="39" t="n"/>
      <c r="CZ31" s="39" t="n"/>
      <c r="DA31" s="39" t="n"/>
      <c r="DB31" s="39" t="n"/>
      <c r="DC31" s="39" t="n"/>
      <c r="DD31" s="39" t="n"/>
      <c r="DE31" s="39" t="n"/>
      <c r="DF31" s="39" t="n"/>
      <c r="DG31" s="39" t="n"/>
      <c r="DH31" s="39" t="n"/>
      <c r="DI31" s="39" t="n"/>
      <c r="DJ31" s="39" t="n"/>
      <c r="DK31" s="39" t="n"/>
      <c r="DL31" s="39" t="n"/>
      <c r="DM31" s="39" t="n"/>
      <c r="DN31" s="39" t="n"/>
    </row>
    <row customHeight="1" ht="70" r="32">
      <c r="A32" s="39" t="inlineStr">
        <is>
          <t>Все</t>
        </is>
      </c>
      <c r="B32" s="39" t="inlineStr">
        <is>
          <t>Все</t>
        </is>
      </c>
      <c r="C32" s="39" t="inlineStr">
        <is>
          <t>Сеть</t>
        </is>
      </c>
      <c r="D32" s="39" t="inlineStr">
        <is>
          <t>охват/лиды</t>
        </is>
      </c>
      <c r="E32" s="39" t="inlineStr">
        <is>
          <t>ссылка - https://disk.yandex.ru/i/Q_K23_lBIiDaDg</t>
        </is>
      </c>
      <c r="F32" s="39" t="inlineStr">
        <is>
          <t>да</t>
        </is>
      </c>
      <c r="G32" s="3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H32" s="39" t="n">
        <v/>
      </c>
      <c r="I32" s="39" t="inlineStr">
        <is>
          <t>Не рекомендуем сокращать WL.</t>
        </is>
      </c>
      <c r="J32" s="39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K32" s="39" t="inlineStr">
        <is>
          <t>m.voevodkina@mediatoday.ru
z.dzhorabaeva@mediatoday.ru
e.zlobina@mediatoday.ru</t>
        </is>
      </c>
      <c r="L32" s="39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M32" s="39" t="inlineStr">
        <is>
          <t>Минимальный бюджет кампании - 300 000р.</t>
        </is>
      </c>
      <c r="N32" s="39" t="inlineStr">
        <is>
          <t>нет</t>
        </is>
      </c>
      <c r="O32" s="39" t="inlineStr">
        <is>
          <t>Бесплатное изготовление материалов из исходников клиента/
Мультиформатность</t>
        </is>
      </c>
      <c r="P32" s="39" t="n">
        <v>1</v>
      </c>
      <c r="Q32" s="39" t="n">
        <v>20</v>
      </c>
      <c r="R32" s="39">
        <f>S32</f>
        <v/>
      </c>
      <c r="S32" s="39" t="inlineStr">
        <is>
          <t>Cats</t>
        </is>
      </c>
      <c r="T32" s="3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U32" s="39" t="n">
        <v/>
      </c>
      <c r="V32" s="39" t="inlineStr"/>
      <c r="W32" s="39" t="inlineStr">
        <is>
          <t>Динамика</t>
        </is>
      </c>
      <c r="X32" s="39" t="inlineStr">
        <is>
          <t>1000 показов</t>
        </is>
      </c>
      <c r="Y32" s="39">
        <f>COUNT(AV32:DC32)</f>
        <v/>
      </c>
      <c r="Z32" s="39" t="inlineStr">
        <is>
          <t>недели</t>
        </is>
      </c>
      <c r="AA32" s="39">
        <f>AB32/Y32</f>
        <v/>
      </c>
      <c r="AB32" s="39" t="n">
        <v>1000</v>
      </c>
      <c r="AC32" s="40" t="n">
        <v>650</v>
      </c>
      <c r="AD32" s="39" t="n">
        <v>1</v>
      </c>
      <c r="AE32" s="39" t="n">
        <v/>
      </c>
      <c r="AF32" s="39">
        <f>IF(OR(X32="1000 показов",X32="клики",X32="engagement",X32="вовлечение",X32="просмотры"),IF(X32="клики",AG32*1000/AI32,IF(OR(X32="engagement",X32="просмотры",X32="вовлечение"),AG32*1000/AI32,AC32*AD32*(1-AE32))),IF(ISERR(AC32*AD32/AI32*1000*(1-AE32)),0,AC32*AD32*AB32*(1-AE32)/AI32*1000))</f>
        <v/>
      </c>
      <c r="AG32" s="40">
        <f>IF(X32="клики",AC32*AD32*(1-AE32)*AO32,IF(OR(X32="просмотры",X32="engagement",X32="вовлечение"),AB32*AC32*AD32*(1-AE32),IF(OR(X32="пакет",X32="неделя",X32="день",X32="месяц",X32="единица",X32="единиц"),AC32*AD32*(1-AE32)*AB32,AB32*AF32)))</f>
        <v/>
      </c>
      <c r="AH32" s="40">
        <f>AG32*1.2</f>
        <v/>
      </c>
      <c r="AI32" s="39">
        <f>AB32*1000</f>
        <v/>
      </c>
      <c r="AJ32" s="39" t="n">
        <v>4</v>
      </c>
      <c r="AK32" s="39">
        <f>AI32/AJ32</f>
        <v/>
      </c>
      <c r="AL32" s="41" t="inlineStr"/>
      <c r="AM32" s="39">
        <f>AB32</f>
        <v/>
      </c>
      <c r="AN32" s="41" t="inlineStr"/>
      <c r="AO32" s="39">
        <f>AI32*AN32</f>
        <v/>
      </c>
      <c r="AP32" s="40">
        <f>AG32/AI32*1000</f>
        <v/>
      </c>
      <c r="AQ32" s="40">
        <f>AG32/AK32*1000</f>
        <v/>
      </c>
      <c r="AR32" s="40">
        <f>AG32/AM32</f>
        <v/>
      </c>
      <c r="AS32" s="40">
        <f>AG32/AO32</f>
        <v/>
      </c>
      <c r="AT32" s="39" t="inlineStr"/>
      <c r="AU32" s="40">
        <f>AG32/AT32</f>
        <v/>
      </c>
      <c r="AV32" s="39" t="n"/>
      <c r="AW32" s="39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42" t="n">
        <v>1</v>
      </c>
      <c r="BG32" s="42" t="n">
        <v>1</v>
      </c>
      <c r="BH32" s="42" t="n">
        <v>1</v>
      </c>
      <c r="BI32" s="42" t="n">
        <v>1</v>
      </c>
      <c r="BJ32" s="42" t="n">
        <v>1</v>
      </c>
      <c r="BK32" s="42" t="n">
        <v>1</v>
      </c>
      <c r="BL32" s="42" t="n">
        <v>1</v>
      </c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  <c r="BV32" s="39" t="n"/>
      <c r="BW32" s="39" t="n"/>
      <c r="BX32" s="39" t="n"/>
      <c r="BY32" s="39" t="n"/>
      <c r="BZ32" s="39" t="n"/>
      <c r="CA32" s="39" t="n"/>
      <c r="CB32" s="39" t="n"/>
      <c r="CC32" s="39" t="n"/>
      <c r="CD32" s="39" t="n"/>
      <c r="CE32" s="39" t="n"/>
      <c r="CF32" s="39" t="n"/>
      <c r="CG32" s="39" t="n"/>
      <c r="CH32" s="39" t="n"/>
      <c r="CI32" s="39" t="n"/>
      <c r="CJ32" s="39" t="n"/>
      <c r="CK32" s="39" t="n"/>
      <c r="CL32" s="39" t="n"/>
      <c r="CM32" s="39" t="n"/>
      <c r="CN32" s="39" t="n"/>
      <c r="CO32" s="39" t="n"/>
      <c r="CP32" s="39" t="n"/>
      <c r="CQ32" s="39" t="n"/>
      <c r="CR32" s="39" t="n"/>
      <c r="CS32" s="39" t="n"/>
      <c r="CT32" s="39" t="n"/>
      <c r="CU32" s="39" t="n"/>
      <c r="CV32" s="39" t="n"/>
      <c r="CW32" s="39" t="n"/>
      <c r="CX32" s="39" t="n"/>
      <c r="CY32" s="39" t="n"/>
      <c r="CZ32" s="39" t="n"/>
      <c r="DA32" s="39" t="n"/>
      <c r="DB32" s="39" t="n"/>
      <c r="DC32" s="39" t="n"/>
      <c r="DD32" s="39" t="n"/>
      <c r="DE32" s="39" t="n"/>
      <c r="DF32" s="39" t="n"/>
      <c r="DG32" s="39" t="n"/>
      <c r="DH32" s="39" t="n"/>
      <c r="DI32" s="39" t="n"/>
      <c r="DJ32" s="39" t="n"/>
      <c r="DK32" s="39" t="n"/>
      <c r="DL32" s="39" t="n"/>
      <c r="DM32" s="39" t="n"/>
      <c r="DN32" s="39" t="n"/>
    </row>
    <row customHeight="1" ht="70" r="33">
      <c r="A33" s="39" t="inlineStr">
        <is>
          <t>Все</t>
        </is>
      </c>
      <c r="B33" s="39" t="inlineStr">
        <is>
          <t>Все</t>
        </is>
      </c>
      <c r="C33" s="39" t="inlineStr">
        <is>
          <t>Сеть</t>
        </is>
      </c>
      <c r="D33" s="39" t="inlineStr">
        <is>
          <t>охват</t>
        </is>
      </c>
      <c r="E33" s="39" t="inlineStr">
        <is>
          <t>ссылка - https://disk.yandex.ru/i/Q_K23_lBIiDaDg</t>
        </is>
      </c>
      <c r="F33" s="39" t="inlineStr">
        <is>
          <t>да</t>
        </is>
      </c>
      <c r="G33" s="3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H33" s="39" t="n">
        <v/>
      </c>
      <c r="I33" s="39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J33" s="39" t="inlineStr">
        <is>
          <t>презентация - https://disk.yandex.ru/d/ugDgYO7MuchHzQ
ссылка прайс - https://disk.yandex.ru/d/E73EVkqrj6ts-g</t>
        </is>
      </c>
      <c r="K33" s="39" t="inlineStr">
        <is>
          <t>m.voevodkina@mediatoday.ru
z.dzhorabaeva@mediatoday.ru
e.zlobina@mediatoday.ru</t>
        </is>
      </c>
      <c r="L33" s="39" t="n">
        <v/>
      </c>
      <c r="M33" s="39" t="inlineStr">
        <is>
          <t>Минимальный бюджет кампании - 300 000р.</t>
        </is>
      </c>
      <c r="N33" s="39" t="inlineStr">
        <is>
          <t>нет</t>
        </is>
      </c>
      <c r="O33" s="39" t="inlineStr">
        <is>
          <t>Бесплатное изготовление материалов из исходников клиента/
Мультиформатность</t>
        </is>
      </c>
      <c r="P33" s="39" t="n">
        <v>1</v>
      </c>
      <c r="Q33" s="39" t="n">
        <v>21</v>
      </c>
      <c r="R33" s="39">
        <f>S33</f>
        <v/>
      </c>
      <c r="S33" s="39" t="inlineStr">
        <is>
          <t>Cats, пакет "Мультивидео"</t>
        </is>
      </c>
      <c r="T33" s="3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U33" s="39" t="n">
        <v/>
      </c>
      <c r="V33" s="39" t="inlineStr"/>
      <c r="W33" s="39" t="inlineStr">
        <is>
          <t>Динамика</t>
        </is>
      </c>
      <c r="X33" s="39" t="inlineStr">
        <is>
          <t>1000 показов</t>
        </is>
      </c>
      <c r="Y33" s="39">
        <f>COUNT(AV33:DC33)</f>
        <v/>
      </c>
      <c r="Z33" s="39" t="inlineStr">
        <is>
          <t>недели</t>
        </is>
      </c>
      <c r="AA33" s="39">
        <f>AB33/Y33</f>
        <v/>
      </c>
      <c r="AB33" s="39" t="n">
        <v>1000</v>
      </c>
      <c r="AC33" s="40" t="n">
        <v>500</v>
      </c>
      <c r="AD33" s="39" t="n">
        <v>1</v>
      </c>
      <c r="AE33" s="39" t="n">
        <v/>
      </c>
      <c r="AF33" s="39">
        <f>IF(OR(X33="1000 показов",X33="клики",X33="engagement",X33="вовлечение",X33="просмотры"),IF(X33="клики",AG33*1000/AI33,IF(OR(X33="engagement",X33="просмотры",X33="вовлечение"),AG33*1000/AI33,AC33*AD33*(1-AE33))),IF(ISERR(AC33*AD33/AI33*1000*(1-AE33)),0,AC33*AD33*AB33*(1-AE33)/AI33*1000))</f>
        <v/>
      </c>
      <c r="AG33" s="40">
        <f>IF(X33="клики",AC33*AD33*(1-AE33)*AO33,IF(OR(X33="просмотры",X33="engagement",X33="вовлечение"),AB33*AC33*AD33*(1-AE33),IF(OR(X33="пакет",X33="неделя",X33="день",X33="месяц",X33="единица",X33="единиц"),AC33*AD33*(1-AE33)*AB33,AB33*AF33)))</f>
        <v/>
      </c>
      <c r="AH33" s="40">
        <f>AG33*1.2</f>
        <v/>
      </c>
      <c r="AI33" s="39">
        <f>AB33*1000</f>
        <v/>
      </c>
      <c r="AJ33" s="39" t="n">
        <v>4</v>
      </c>
      <c r="AK33" s="39">
        <f>AI33/AJ33</f>
        <v/>
      </c>
      <c r="AL33" s="41" t="inlineStr"/>
      <c r="AM33" s="39">
        <f>AB33</f>
        <v/>
      </c>
      <c r="AN33" s="41" t="inlineStr"/>
      <c r="AO33" s="39">
        <f>AI33*AN33</f>
        <v/>
      </c>
      <c r="AP33" s="40">
        <f>AG33/AI33*1000</f>
        <v/>
      </c>
      <c r="AQ33" s="40">
        <f>AG33/AK33*1000</f>
        <v/>
      </c>
      <c r="AR33" s="40">
        <f>AG33/AM33</f>
        <v/>
      </c>
      <c r="AS33" s="40">
        <f>AG33/AO33</f>
        <v/>
      </c>
      <c r="AT33" s="39" t="inlineStr"/>
      <c r="AU33" s="40">
        <f>AG33/AT33</f>
        <v/>
      </c>
      <c r="AV33" s="39" t="n"/>
      <c r="AW33" s="39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42" t="n">
        <v>1</v>
      </c>
      <c r="BG33" s="42" t="n">
        <v>1</v>
      </c>
      <c r="BH33" s="42" t="n">
        <v>1</v>
      </c>
      <c r="BI33" s="42" t="n">
        <v>1</v>
      </c>
      <c r="BJ33" s="42" t="n">
        <v>1</v>
      </c>
      <c r="BK33" s="42" t="n">
        <v>1</v>
      </c>
      <c r="BL33" s="42" t="n">
        <v>1</v>
      </c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  <c r="BV33" s="39" t="n"/>
      <c r="BW33" s="39" t="n"/>
      <c r="BX33" s="39" t="n"/>
      <c r="BY33" s="39" t="n"/>
      <c r="BZ33" s="39" t="n"/>
      <c r="CA33" s="39" t="n"/>
      <c r="CB33" s="39" t="n"/>
      <c r="CC33" s="39" t="n"/>
      <c r="CD33" s="39" t="n"/>
      <c r="CE33" s="39" t="n"/>
      <c r="CF33" s="39" t="n"/>
      <c r="CG33" s="39" t="n"/>
      <c r="CH33" s="39" t="n"/>
      <c r="CI33" s="39" t="n"/>
      <c r="CJ33" s="39" t="n"/>
      <c r="CK33" s="39" t="n"/>
      <c r="CL33" s="39" t="n"/>
      <c r="CM33" s="39" t="n"/>
      <c r="CN33" s="39" t="n"/>
      <c r="CO33" s="39" t="n"/>
      <c r="CP33" s="39" t="n"/>
      <c r="CQ33" s="39" t="n"/>
      <c r="CR33" s="39" t="n"/>
      <c r="CS33" s="39" t="n"/>
      <c r="CT33" s="39" t="n"/>
      <c r="CU33" s="39" t="n"/>
      <c r="CV33" s="39" t="n"/>
      <c r="CW33" s="39" t="n"/>
      <c r="CX33" s="39" t="n"/>
      <c r="CY33" s="39" t="n"/>
      <c r="CZ33" s="39" t="n"/>
      <c r="DA33" s="39" t="n"/>
      <c r="DB33" s="39" t="n"/>
      <c r="DC33" s="39" t="n"/>
      <c r="DD33" s="39" t="n"/>
      <c r="DE33" s="39" t="n"/>
      <c r="DF33" s="39" t="n"/>
      <c r="DG33" s="39" t="n"/>
      <c r="DH33" s="39" t="n"/>
      <c r="DI33" s="39" t="n"/>
      <c r="DJ33" s="39" t="n"/>
      <c r="DK33" s="39" t="n"/>
      <c r="DL33" s="39" t="n"/>
      <c r="DM33" s="39" t="n"/>
      <c r="DN33" s="39" t="n"/>
    </row>
    <row customHeight="1" ht="70" r="34">
      <c r="A34" s="39" t="inlineStr">
        <is>
          <t>Все</t>
        </is>
      </c>
      <c r="B34" s="39" t="inlineStr">
        <is>
          <t>Все</t>
        </is>
      </c>
      <c r="C34" s="39" t="inlineStr">
        <is>
          <t>Маркетплейс</t>
        </is>
      </c>
      <c r="D34" s="39" t="inlineStr">
        <is>
          <t>охват/лиды</t>
        </is>
      </c>
      <c r="E34" s="39" t="n">
        <v/>
      </c>
      <c r="F34" s="39" t="n">
        <v/>
      </c>
      <c r="G34" s="39" t="n">
        <v/>
      </c>
      <c r="H34" s="39" t="inlineStr">
        <is>
          <t>Условия размещения для Клиентов/для агентства- единые</t>
        </is>
      </c>
      <c r="I34" s="39" t="inlineStr">
        <is>
          <t xml:space="preserve">Очень долго отвечают //2-3 дня
</t>
        </is>
      </c>
      <c r="J34" s="39" t="inlineStr">
        <is>
          <t>\\DOCS\Public\_Подрядчики (прайсы, презентации, ТТ)\Ozon</t>
        </is>
      </c>
      <c r="K34" s="39" t="inlineStr">
        <is>
          <t>Ovodkova Yuliya Leonidovna &lt;yovodkova@ozon.ru&gt;
Burov Dmitriy Dmitrievich' &lt;dburov@ozon.ru&gt;</t>
        </is>
      </c>
      <c r="L34" s="39" t="n">
        <v/>
      </c>
      <c r="M34" s="39" t="n">
        <v/>
      </c>
      <c r="N34" s="39" t="n">
        <v/>
      </c>
      <c r="O34" s="39" t="inlineStr">
        <is>
          <t>нижняя часть воронки/маркетплейс</t>
        </is>
      </c>
      <c r="P34" s="39" t="n">
        <v>-1</v>
      </c>
      <c r="Q34" s="39" t="n">
        <v>22</v>
      </c>
      <c r="R34" s="39">
        <f>S34</f>
        <v/>
      </c>
      <c r="S34" s="39" t="inlineStr">
        <is>
          <t>ozon</t>
        </is>
      </c>
      <c r="T34" s="39" t="inlineStr">
        <is>
          <t>В карточке товара (целевых или смежных категорий товаров)</t>
        </is>
      </c>
      <c r="U34" s="39" t="inlineStr">
        <is>
          <t>Баннер</t>
        </is>
      </c>
      <c r="V34" s="39" t="inlineStr"/>
      <c r="W34" s="39" t="inlineStr">
        <is>
          <t>Динамика</t>
        </is>
      </c>
      <c r="X34" s="39" t="inlineStr">
        <is>
          <t>1000 показов</t>
        </is>
      </c>
      <c r="Y34" s="39">
        <f>COUNT(AV34:DC34)</f>
        <v/>
      </c>
      <c r="Z34" s="39" t="inlineStr">
        <is>
          <t>недели</t>
        </is>
      </c>
      <c r="AA34" s="39">
        <f>AB34/Y34</f>
        <v/>
      </c>
      <c r="AB34" s="39" t="n">
        <v>2940.899680030115</v>
      </c>
      <c r="AC34" s="40" t="n">
        <v>70.84</v>
      </c>
      <c r="AD34" s="39" t="n">
        <v>1</v>
      </c>
      <c r="AE34" s="39" t="n">
        <v>0</v>
      </c>
      <c r="AF34" s="39">
        <f>IF(OR(X34="1000 показов",X34="клики",X34="engagement",X34="вовлечение",X34="просмотры"),IF(X34="клики",AG34*1000/AI34,IF(OR(X34="engagement",X34="просмотры",X34="вовлечение"),AG34*1000/AI34,AC34*AD34*(1-AE34))),IF(ISERR(AC34*AD34/AI34*1000*(1-AE34)),0,AC34*AD34*AB34*(1-AE34)/AI34*1000))</f>
        <v/>
      </c>
      <c r="AG34" s="40">
        <f>IF(X34="клики",AC34*AD34*(1-AE34)*AO34,IF(OR(X34="просмотры",X34="engagement",X34="вовлечение"),AB34*AC34*AD34*(1-AE34),IF(OR(X34="пакет",X34="неделя",X34="день",X34="месяц",X34="единица",X34="единиц"),AC34*AD34*(1-AE34)*AB34,AB34*AF34)))</f>
        <v/>
      </c>
      <c r="AH34" s="40">
        <f>AG34*1.2</f>
        <v/>
      </c>
      <c r="AI34" s="39">
        <f>AB34*1000</f>
        <v/>
      </c>
      <c r="AJ34" s="39" t="n">
        <v/>
      </c>
      <c r="AK34" s="39">
        <f>AI34/AJ34</f>
        <v/>
      </c>
      <c r="AL34" s="41" t="inlineStr"/>
      <c r="AM34" s="39">
        <f>AB34</f>
        <v/>
      </c>
      <c r="AN34" s="41" t="inlineStr"/>
      <c r="AO34" s="39">
        <f>AI34*AN34</f>
        <v/>
      </c>
      <c r="AP34" s="40">
        <f>AG34/AI34*1000</f>
        <v/>
      </c>
      <c r="AQ34" s="40">
        <f>AG34/AK34*1000</f>
        <v/>
      </c>
      <c r="AR34" s="40">
        <f>AG34/AM34</f>
        <v/>
      </c>
      <c r="AS34" s="40">
        <f>AG34/AO34</f>
        <v/>
      </c>
      <c r="AT34" s="39" t="inlineStr"/>
      <c r="AU34" s="40">
        <f>AG34/AT34</f>
        <v/>
      </c>
      <c r="AV34" s="39" t="n"/>
      <c r="AW34" s="39" t="n"/>
      <c r="AX34" s="39" t="n"/>
      <c r="AY34" s="39" t="n"/>
      <c r="AZ34" s="39" t="n"/>
      <c r="BA34" s="39" t="n"/>
      <c r="BB34" s="39" t="n"/>
      <c r="BC34" s="39" t="n"/>
      <c r="BD34" s="39" t="n"/>
      <c r="BE34" s="39" t="n"/>
      <c r="BF34" s="42" t="n">
        <v>1</v>
      </c>
      <c r="BG34" s="42" t="n">
        <v>1</v>
      </c>
      <c r="BH34" s="42" t="n">
        <v>1</v>
      </c>
      <c r="BI34" s="42" t="n">
        <v>1</v>
      </c>
      <c r="BJ34" s="42" t="n">
        <v>1</v>
      </c>
      <c r="BK34" s="42" t="n">
        <v>1</v>
      </c>
      <c r="BL34" s="42" t="n">
        <v>1</v>
      </c>
      <c r="BM34" s="39" t="n"/>
      <c r="BN34" s="39" t="n"/>
      <c r="BO34" s="39" t="n"/>
      <c r="BP34" s="39" t="n"/>
      <c r="BQ34" s="39" t="n"/>
      <c r="BR34" s="39" t="n"/>
      <c r="BS34" s="39" t="n"/>
      <c r="BT34" s="39" t="n"/>
      <c r="BU34" s="39" t="n"/>
      <c r="BV34" s="39" t="n"/>
      <c r="BW34" s="39" t="n"/>
      <c r="BX34" s="39" t="n"/>
      <c r="BY34" s="39" t="n"/>
      <c r="BZ34" s="39" t="n"/>
      <c r="CA34" s="39" t="n"/>
      <c r="CB34" s="39" t="n"/>
      <c r="CC34" s="39" t="n"/>
      <c r="CD34" s="39" t="n"/>
      <c r="CE34" s="39" t="n"/>
      <c r="CF34" s="39" t="n"/>
      <c r="CG34" s="39" t="n"/>
      <c r="CH34" s="39" t="n"/>
      <c r="CI34" s="39" t="n"/>
      <c r="CJ34" s="39" t="n"/>
      <c r="CK34" s="39" t="n"/>
      <c r="CL34" s="39" t="n"/>
      <c r="CM34" s="39" t="n"/>
      <c r="CN34" s="39" t="n"/>
      <c r="CO34" s="39" t="n"/>
      <c r="CP34" s="39" t="n"/>
      <c r="CQ34" s="39" t="n"/>
      <c r="CR34" s="39" t="n"/>
      <c r="CS34" s="39" t="n"/>
      <c r="CT34" s="39" t="n"/>
      <c r="CU34" s="39" t="n"/>
      <c r="CV34" s="39" t="n"/>
      <c r="CW34" s="39" t="n"/>
      <c r="CX34" s="39" t="n"/>
      <c r="CY34" s="39" t="n"/>
      <c r="CZ34" s="39" t="n"/>
      <c r="DA34" s="39" t="n"/>
      <c r="DB34" s="39" t="n"/>
      <c r="DC34" s="39" t="n"/>
      <c r="DD34" s="39" t="n"/>
      <c r="DE34" s="39" t="n"/>
      <c r="DF34" s="39" t="n"/>
      <c r="DG34" s="39" t="n"/>
      <c r="DH34" s="39" t="n"/>
      <c r="DI34" s="39" t="n"/>
      <c r="DJ34" s="39" t="n"/>
      <c r="DK34" s="39" t="n"/>
      <c r="DL34" s="39" t="n"/>
      <c r="DM34" s="39" t="n"/>
      <c r="DN34" s="39" t="n"/>
    </row>
    <row customHeight="1" ht="70" r="35">
      <c r="A35" s="39" t="inlineStr">
        <is>
          <t>Все</t>
        </is>
      </c>
      <c r="B35" s="39" t="inlineStr">
        <is>
          <t>Все</t>
        </is>
      </c>
      <c r="C35" s="39" t="inlineStr">
        <is>
          <t>Маркетплейс</t>
        </is>
      </c>
      <c r="D35" s="39" t="inlineStr">
        <is>
          <t>охват/лиды</t>
        </is>
      </c>
      <c r="E35" s="39" t="n">
        <v/>
      </c>
      <c r="F35" s="39" t="n">
        <v/>
      </c>
      <c r="G35" s="39" t="n">
        <v/>
      </c>
      <c r="H35" s="39" t="n">
        <v/>
      </c>
      <c r="I35" s="39" t="n">
        <v/>
      </c>
      <c r="J35" s="39" t="inlineStr">
        <is>
          <t>\\DOCS\Public\_Подрядчики (прайсы, презентации, ТТ)\СберМаркет</t>
        </is>
      </c>
      <c r="K35" s="39" t="inlineStr">
        <is>
          <t>Alexander Veselkov
+79254892362
сотрудник сбера</t>
        </is>
      </c>
      <c r="L35" s="39" t="n">
        <v/>
      </c>
      <c r="M35" s="39" t="inlineStr">
        <is>
          <t>500т.р.</t>
        </is>
      </c>
      <c r="N35" s="39" t="n">
        <v/>
      </c>
      <c r="O35" s="39" t="n">
        <v/>
      </c>
      <c r="P35" s="39" t="n">
        <v>0</v>
      </c>
      <c r="Q35" s="39" t="n">
        <v>23</v>
      </c>
      <c r="R35" s="39">
        <f>S35</f>
        <v/>
      </c>
      <c r="S35" s="39" t="inlineStr">
        <is>
          <t>СберМаркет</t>
        </is>
      </c>
      <c r="T35" s="39" t="inlineStr">
        <is>
          <t>Стартовый баннер при входе в приложение</t>
        </is>
      </c>
      <c r="U35" s="39" t="inlineStr">
        <is>
          <t>Баннер</t>
        </is>
      </c>
      <c r="V35" s="39" t="inlineStr"/>
      <c r="W35" s="39" t="inlineStr">
        <is>
          <t>Динамика</t>
        </is>
      </c>
      <c r="X35" s="39" t="inlineStr">
        <is>
          <t>пакет</t>
        </is>
      </c>
      <c r="Y35" s="39">
        <f>COUNT(AV35:DC35)</f>
        <v/>
      </c>
      <c r="Z35" s="39" t="inlineStr">
        <is>
          <t>неделя</t>
        </is>
      </c>
      <c r="AA35" s="39">
        <f>AB35/Y35</f>
        <v/>
      </c>
      <c r="AB35" s="39" t="n">
        <v>1</v>
      </c>
      <c r="AC35" s="40" t="n">
        <v>300000</v>
      </c>
      <c r="AD35" s="39" t="n">
        <v>1.5</v>
      </c>
      <c r="AE35" s="39" t="n">
        <v>0</v>
      </c>
      <c r="AF35" s="39">
        <f>IF(OR(X35="1000 показов",X35="клики",X35="engagement",X35="вовлечение",X35="просмотры"),IF(X35="клики",AG35*1000/AI35,IF(OR(X35="engagement",X35="просмотры",X35="вовлечение"),AG35*1000/AI35,AC35*AD35*(1-AE35))),IF(ISERR(AC35*AD35/AI35*1000*(1-AE35)),0,AC35*AD35*AB35*(1-AE35)/AI35*1000))</f>
        <v/>
      </c>
      <c r="AG35" s="40">
        <f>IF(X35="клики",AC35*AD35*(1-AE35)*AO35,IF(OR(X35="просмотры",X35="engagement",X35="вовлечение"),AB35*AC35*AD35*(1-AE35),IF(OR(X35="пакет",X35="неделя",X35="день",X35="месяц",X35="единица",X35="единиц"),AC35*AD35*(1-AE35)*AB35,AB35*AF35)))</f>
        <v/>
      </c>
      <c r="AH35" s="40">
        <f>AG35*1.2</f>
        <v/>
      </c>
      <c r="AI35" s="39">
        <f>AB35*1000</f>
        <v/>
      </c>
      <c r="AJ35" s="39" t="n">
        <v>3.1</v>
      </c>
      <c r="AK35" s="39">
        <f>AI35/AJ35</f>
        <v/>
      </c>
      <c r="AL35" s="41" t="inlineStr"/>
      <c r="AM35" s="39">
        <f>AB35</f>
        <v/>
      </c>
      <c r="AN35" s="41" t="inlineStr"/>
      <c r="AO35" s="39">
        <f>AI35*AN35</f>
        <v/>
      </c>
      <c r="AP35" s="40">
        <f>AG35/AI35*1000</f>
        <v/>
      </c>
      <c r="AQ35" s="40">
        <f>AG35/AK35*1000</f>
        <v/>
      </c>
      <c r="AR35" s="40">
        <f>AG35/AM35</f>
        <v/>
      </c>
      <c r="AS35" s="40">
        <f>AG35/AO35</f>
        <v/>
      </c>
      <c r="AT35" s="39" t="inlineStr"/>
      <c r="AU35" s="40">
        <f>AG35/AT35</f>
        <v/>
      </c>
      <c r="AV35" s="39" t="n"/>
      <c r="AW35" s="39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42" t="n">
        <v>1</v>
      </c>
      <c r="BG35" s="42" t="n">
        <v>1</v>
      </c>
      <c r="BH35" s="42" t="n">
        <v>1</v>
      </c>
      <c r="BI35" s="42" t="n">
        <v>1</v>
      </c>
      <c r="BJ35" s="42" t="n">
        <v>1</v>
      </c>
      <c r="BK35" s="42" t="n">
        <v>1</v>
      </c>
      <c r="BL35" s="42" t="n">
        <v>1</v>
      </c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  <c r="BV35" s="39" t="n"/>
      <c r="BW35" s="39" t="n"/>
      <c r="BX35" s="39" t="n"/>
      <c r="BY35" s="39" t="n"/>
      <c r="BZ35" s="39" t="n"/>
      <c r="CA35" s="39" t="n"/>
      <c r="CB35" s="39" t="n"/>
      <c r="CC35" s="39" t="n"/>
      <c r="CD35" s="39" t="n"/>
      <c r="CE35" s="39" t="n"/>
      <c r="CF35" s="39" t="n"/>
      <c r="CG35" s="39" t="n"/>
      <c r="CH35" s="39" t="n"/>
      <c r="CI35" s="39" t="n"/>
      <c r="CJ35" s="39" t="n"/>
      <c r="CK35" s="39" t="n"/>
      <c r="CL35" s="39" t="n"/>
      <c r="CM35" s="39" t="n"/>
      <c r="CN35" s="39" t="n"/>
      <c r="CO35" s="39" t="n"/>
      <c r="CP35" s="39" t="n"/>
      <c r="CQ35" s="39" t="n"/>
      <c r="CR35" s="39" t="n"/>
      <c r="CS35" s="39" t="n"/>
      <c r="CT35" s="39" t="n"/>
      <c r="CU35" s="39" t="n"/>
      <c r="CV35" s="39" t="n"/>
      <c r="CW35" s="39" t="n"/>
      <c r="CX35" s="39" t="n"/>
      <c r="CY35" s="39" t="n"/>
      <c r="CZ35" s="39" t="n"/>
      <c r="DA35" s="39" t="n"/>
      <c r="DB35" s="39" t="n"/>
      <c r="DC35" s="39" t="n"/>
      <c r="DD35" s="39" t="n"/>
      <c r="DE35" s="39" t="n"/>
      <c r="DF35" s="39" t="n"/>
      <c r="DG35" s="39" t="n"/>
      <c r="DH35" s="39" t="n"/>
      <c r="DI35" s="39" t="n"/>
      <c r="DJ35" s="39" t="n"/>
      <c r="DK35" s="39" t="n"/>
      <c r="DL35" s="39" t="n"/>
      <c r="DM35" s="39" t="n"/>
      <c r="DN35" s="39" t="n"/>
    </row>
    <row customHeight="1" ht="70" r="36">
      <c r="A36" s="39" t="inlineStr">
        <is>
          <t>Все</t>
        </is>
      </c>
      <c r="B36" s="39" t="inlineStr">
        <is>
          <t>Все</t>
        </is>
      </c>
      <c r="C36" s="39" t="inlineStr">
        <is>
          <t>Сеть</t>
        </is>
      </c>
      <c r="D36" s="39" t="inlineStr">
        <is>
          <t>охват/лиды</t>
        </is>
      </c>
      <c r="E36" s="39" t="n">
        <v/>
      </c>
      <c r="F36" s="39" t="inlineStr">
        <is>
          <t>да</t>
        </is>
      </c>
      <c r="G36" s="39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H36" s="39" t="inlineStr">
        <is>
          <t>30% СК</t>
        </is>
      </c>
      <c r="I36" s="39" t="inlineStr">
        <is>
          <t>Brand Lift в процессе разработки</t>
        </is>
      </c>
      <c r="J36" s="39" t="inlineStr">
        <is>
          <t xml:space="preserve">https://disk.yandex.ru/i/dpVzTOMfXe_NmQ </t>
        </is>
      </c>
      <c r="K36" s="39" t="inlineStr">
        <is>
          <t>e.mardoyan@punchmedia.ru; v.ovchenkov@punchmedia.ru</t>
        </is>
      </c>
      <c r="L36" s="39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M36" s="39" t="inlineStr">
        <is>
          <t>нет, но реко от 200 000 рублей</t>
        </is>
      </c>
      <c r="N36" s="39" t="inlineStr">
        <is>
          <t>нет</t>
        </is>
      </c>
      <c r="O36" s="39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P36" s="39" t="n">
        <v>0</v>
      </c>
      <c r="Q36" s="39" t="n">
        <v>24</v>
      </c>
      <c r="R36" s="39">
        <f>S36</f>
        <v/>
      </c>
      <c r="S36" s="39" t="inlineStr">
        <is>
          <t>PunchMedia Group</t>
        </is>
      </c>
      <c r="T36" s="39" t="inlineStr">
        <is>
          <t>Рекламный плеер на страницах сайтов сетевое размещение  (Desktop+Mobile), любые таргеты</t>
        </is>
      </c>
      <c r="U36" s="39" t="inlineStr">
        <is>
          <t xml:space="preserve">600х338 px баннер </t>
        </is>
      </c>
      <c r="V36" s="39" t="inlineStr"/>
      <c r="W36" s="39" t="inlineStr">
        <is>
          <t>Динамика</t>
        </is>
      </c>
      <c r="X36" s="39" t="inlineStr">
        <is>
          <t>1000 показов</t>
        </is>
      </c>
      <c r="Y36" s="39">
        <f>COUNT(AV36:DC36)</f>
        <v/>
      </c>
      <c r="Z36" s="39" t="inlineStr">
        <is>
          <t>недели</t>
        </is>
      </c>
      <c r="AA36" s="39">
        <f>AB36/Y36</f>
        <v/>
      </c>
      <c r="AB36" s="39" t="n">
        <v>1000</v>
      </c>
      <c r="AC36" s="40" t="n">
        <v>330</v>
      </c>
      <c r="AD36" s="39" t="n">
        <v>1</v>
      </c>
      <c r="AE36" s="39" t="inlineStr">
        <is>
          <t>клиентская скидка 5% на все размещения, и скидка 10% на размещения кампаний бюджетом от 2 млн рублей</t>
        </is>
      </c>
      <c r="AF36" s="39">
        <f>IF(OR(X36="1000 показов",X36="клики",X36="engagement",X36="вовлечение",X36="просмотры"),IF(X36="клики",AG36*1000/AI36,IF(OR(X36="engagement",X36="просмотры",X36="вовлечение"),AG36*1000/AI36,AC36*AD36*(1-AE36))),IF(ISERR(AC36*AD36/AI36*1000*(1-AE36)),0,AC36*AD36*AB36*(1-AE36)/AI36*1000))</f>
        <v/>
      </c>
      <c r="AG36" s="40">
        <f>IF(X36="клики",AC36*AD36*(1-AE36)*AO36,IF(OR(X36="просмотры",X36="engagement",X36="вовлечение"),AB36*AC36*AD36*(1-AE36),IF(OR(X36="пакет",X36="неделя",X36="день",X36="месяц",X36="единица",X36="единиц"),AC36*AD36*(1-AE36)*AB36,AB36*AF36)))</f>
        <v/>
      </c>
      <c r="AH36" s="40">
        <f>AG36*1.2</f>
        <v/>
      </c>
      <c r="AI36" s="39">
        <f>AB36*1000</f>
        <v/>
      </c>
      <c r="AJ36" s="39" t="n">
        <v>2</v>
      </c>
      <c r="AK36" s="39">
        <f>AI36/AJ36</f>
        <v/>
      </c>
      <c r="AL36" s="41" t="inlineStr"/>
      <c r="AM36" s="39">
        <f>AB36</f>
        <v/>
      </c>
      <c r="AN36" s="41" t="inlineStr"/>
      <c r="AO36" s="39">
        <f>AI36*AN36</f>
        <v/>
      </c>
      <c r="AP36" s="40">
        <f>AG36/AI36*1000</f>
        <v/>
      </c>
      <c r="AQ36" s="40">
        <f>AG36/AK36*1000</f>
        <v/>
      </c>
      <c r="AR36" s="40">
        <f>AG36/AM36</f>
        <v/>
      </c>
      <c r="AS36" s="40">
        <f>AG36/AO36</f>
        <v/>
      </c>
      <c r="AT36" s="39" t="inlineStr"/>
      <c r="AU36" s="40">
        <f>AG36/AT36</f>
        <v/>
      </c>
      <c r="AV36" s="39" t="n"/>
      <c r="AW36" s="39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42" t="n">
        <v>1</v>
      </c>
      <c r="BG36" s="42" t="n">
        <v>1</v>
      </c>
      <c r="BH36" s="42" t="n">
        <v>1</v>
      </c>
      <c r="BI36" s="42" t="n">
        <v>1</v>
      </c>
      <c r="BJ36" s="42" t="n">
        <v>1</v>
      </c>
      <c r="BK36" s="42" t="n">
        <v>1</v>
      </c>
      <c r="BL36" s="42" t="n">
        <v>1</v>
      </c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  <c r="BV36" s="39" t="n"/>
      <c r="BW36" s="39" t="n"/>
      <c r="BX36" s="39" t="n"/>
      <c r="BY36" s="39" t="n"/>
      <c r="BZ36" s="39" t="n"/>
      <c r="CA36" s="39" t="n"/>
      <c r="CB36" s="39" t="n"/>
      <c r="CC36" s="39" t="n"/>
      <c r="CD36" s="39" t="n"/>
      <c r="CE36" s="39" t="n"/>
      <c r="CF36" s="39" t="n"/>
      <c r="CG36" s="39" t="n"/>
      <c r="CH36" s="39" t="n"/>
      <c r="CI36" s="39" t="n"/>
      <c r="CJ36" s="39" t="n"/>
      <c r="CK36" s="39" t="n"/>
      <c r="CL36" s="39" t="n"/>
      <c r="CM36" s="39" t="n"/>
      <c r="CN36" s="39" t="n"/>
      <c r="CO36" s="39" t="n"/>
      <c r="CP36" s="39" t="n"/>
      <c r="CQ36" s="39" t="n"/>
      <c r="CR36" s="39" t="n"/>
      <c r="CS36" s="39" t="n"/>
      <c r="CT36" s="39" t="n"/>
      <c r="CU36" s="39" t="n"/>
      <c r="CV36" s="39" t="n"/>
      <c r="CW36" s="39" t="n"/>
      <c r="CX36" s="39" t="n"/>
      <c r="CY36" s="39" t="n"/>
      <c r="CZ36" s="39" t="n"/>
      <c r="DA36" s="39" t="n"/>
      <c r="DB36" s="39" t="n"/>
      <c r="DC36" s="39" t="n"/>
      <c r="DD36" s="39" t="n"/>
      <c r="DE36" s="39" t="n"/>
      <c r="DF36" s="39" t="n"/>
      <c r="DG36" s="39" t="n"/>
      <c r="DH36" s="39" t="n"/>
      <c r="DI36" s="39" t="n"/>
      <c r="DJ36" s="39" t="n"/>
      <c r="DK36" s="39" t="n"/>
      <c r="DL36" s="39" t="n"/>
      <c r="DM36" s="39" t="n"/>
      <c r="DN36" s="39" t="n"/>
    </row>
    <row r="37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4" t="n"/>
      <c r="R37" s="44" t="n"/>
      <c r="S37" s="44" t="n"/>
      <c r="T37" s="44" t="n"/>
      <c r="U37" s="44" t="n"/>
      <c r="V37" s="44" t="n"/>
      <c r="W37" s="44" t="n"/>
      <c r="X37" s="44" t="n"/>
      <c r="Y37" s="44" t="n"/>
      <c r="Z37" s="44" t="n"/>
      <c r="AA37" s="44" t="n"/>
      <c r="AB37" s="44" t="n"/>
      <c r="AC37" s="45" t="n"/>
      <c r="AD37" s="44" t="n"/>
      <c r="AE37" s="44" t="inlineStr">
        <is>
          <t>Итого:</t>
        </is>
      </c>
      <c r="AF37" s="44">
        <f>SUMIF(AI13:AI36,"&gt;0",AG13:AG36)/AI37*1000</f>
        <v/>
      </c>
      <c r="AG37" s="45">
        <f>SUM(AG13:AG36)</f>
        <v/>
      </c>
      <c r="AH37" s="45">
        <f>SUM(AH13:AH36)</f>
        <v/>
      </c>
      <c r="AI37" s="44">
        <f>SUM(AI13:AI36)</f>
        <v/>
      </c>
      <c r="AJ37" s="44">
        <f>SUMIF(AK13:AK36,"&gt;0",AI13:AI36)/AK37</f>
        <v/>
      </c>
      <c r="AK37" s="44">
        <f>SUM(AK13:AK36)*0.8</f>
        <v/>
      </c>
      <c r="AL37" s="46">
        <f>SUMIF(AI13:AI36,"&gt;0",AM13:AM36)/AI37</f>
        <v/>
      </c>
      <c r="AM37" s="44">
        <f>SUM(AM13:AM36)</f>
        <v/>
      </c>
      <c r="AN37" s="46">
        <f>SUMIF(AI13:AI36,"&gt;0",AO13:AO36)/AI37</f>
        <v/>
      </c>
      <c r="AO37" s="44">
        <f>SUM(AO13:AO36)</f>
        <v/>
      </c>
      <c r="AP37" s="45">
        <f>SUMIF(AI13:AI36,"&gt;0",AG13:AG36)/AI37*1000</f>
        <v/>
      </c>
      <c r="AQ37" s="45">
        <f>SUMIF(AK13:AK36,"&gt;0",AG13:AG36)/AK37*1000</f>
        <v/>
      </c>
      <c r="AR37" s="45">
        <f>SUMIF(AM13:AM36,"&gt;0",AG13:AG36)/AM37</f>
        <v/>
      </c>
      <c r="AS37" s="45">
        <f>SUMIF(AO13:AO36,"&gt;0",AG13:AG36)/AO37</f>
        <v/>
      </c>
      <c r="AT37" s="44">
        <f>SUM(AT13:AM36)</f>
        <v/>
      </c>
      <c r="AU37" s="45">
        <f>SUMIF(AT13:AT36,"&gt;0",AG13:AG36)/AT37</f>
        <v/>
      </c>
      <c r="AV37" s="44">
        <f>SUMIF(AU13:AU36,"&gt;0",AG13:AG36)/AU37</f>
        <v/>
      </c>
      <c r="AW37" s="43" t="n"/>
      <c r="AX37" s="43" t="n"/>
      <c r="AY37" s="43" t="n"/>
      <c r="AZ37" s="43" t="n"/>
      <c r="BA37" s="43" t="n"/>
      <c r="BB37" s="43" t="n"/>
      <c r="BC37" s="43" t="n"/>
      <c r="BD37" s="43" t="n"/>
      <c r="BE37" s="43" t="n"/>
      <c r="BF37" s="43" t="n"/>
      <c r="BG37" s="43" t="n"/>
      <c r="BH37" s="43" t="n"/>
      <c r="BI37" s="43" t="n"/>
      <c r="BJ37" s="43" t="n"/>
      <c r="BK37" s="43" t="n"/>
      <c r="BL37" s="43" t="n"/>
      <c r="BM37" s="43" t="n"/>
      <c r="BN37" s="43" t="n"/>
      <c r="BO37" s="43" t="n"/>
      <c r="BP37" s="43" t="n"/>
      <c r="BQ37" s="43" t="n"/>
      <c r="BR37" s="43" t="n"/>
      <c r="BS37" s="43" t="n"/>
      <c r="BT37" s="43" t="n"/>
      <c r="BU37" s="43" t="n"/>
      <c r="BV37" s="43" t="n"/>
      <c r="BW37" s="43" t="n"/>
      <c r="BX37" s="43" t="n"/>
      <c r="BY37" s="43" t="n"/>
      <c r="BZ37" s="43" t="n"/>
      <c r="CA37" s="43" t="n"/>
      <c r="CB37" s="43" t="n"/>
      <c r="CC37" s="43" t="n"/>
      <c r="CD37" s="43" t="n"/>
      <c r="CE37" s="43" t="n"/>
      <c r="CF37" s="43" t="n"/>
      <c r="CG37" s="43" t="n"/>
      <c r="CH37" s="43" t="n"/>
      <c r="CI37" s="43" t="n"/>
      <c r="CJ37" s="43" t="n"/>
      <c r="CK37" s="43" t="n"/>
      <c r="CL37" s="43" t="n"/>
      <c r="CM37" s="43" t="n"/>
      <c r="CN37" s="43" t="n"/>
      <c r="CO37" s="43" t="n"/>
      <c r="CP37" s="43" t="n"/>
      <c r="CQ37" s="43" t="n"/>
      <c r="CR37" s="43" t="n"/>
      <c r="CS37" s="43" t="n"/>
      <c r="CT37" s="43" t="n"/>
      <c r="CU37" s="43" t="n"/>
      <c r="CV37" s="43" t="n"/>
      <c r="CW37" s="43" t="n"/>
      <c r="CX37" s="43" t="n"/>
      <c r="CY37" s="43" t="n"/>
      <c r="CZ37" s="43" t="n"/>
      <c r="DA37" s="43" t="n"/>
      <c r="DB37" s="43" t="n"/>
      <c r="DC37" s="43" t="n"/>
      <c r="DD37" s="43" t="n"/>
      <c r="DE37" s="43" t="n"/>
      <c r="DF37" s="43" t="n"/>
      <c r="DG37" s="43" t="n"/>
      <c r="DH37" s="43" t="n"/>
      <c r="DI37" s="43" t="n"/>
      <c r="DJ37" s="43" t="n"/>
      <c r="DK37" s="43" t="n"/>
      <c r="DL37" s="43" t="n"/>
      <c r="DM37" s="43" t="n"/>
      <c r="DN37" s="43" t="n"/>
    </row>
    <row r="38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  <c r="AA38" s="43" t="n"/>
      <c r="AB38" s="43" t="n"/>
      <c r="AC38" s="47" t="inlineStr">
        <is>
          <t>Сервис DCM</t>
        </is>
      </c>
      <c r="AD38" s="43" t="n"/>
      <c r="AE38" s="43" t="n"/>
      <c r="AF38" s="43" t="n"/>
      <c r="AG38" s="40">
        <f>(AI37*2.5)*1.5/1000</f>
        <v/>
      </c>
      <c r="AH38" s="43" t="n"/>
      <c r="AI38" s="43" t="n"/>
      <c r="AJ38" s="43" t="n"/>
      <c r="AK38" s="43" t="n"/>
      <c r="AL38" s="48" t="n"/>
      <c r="AM38" s="43" t="n"/>
      <c r="AN38" s="43" t="n"/>
      <c r="AO38" s="43" t="n"/>
      <c r="AP38" s="43" t="n"/>
      <c r="AQ38" s="43" t="n"/>
      <c r="AR38" s="43" t="n"/>
      <c r="AS38" s="43" t="n"/>
      <c r="AT38" s="43" t="n"/>
      <c r="AU38" s="43" t="n"/>
      <c r="AV38" s="43" t="n"/>
      <c r="AW38" s="43" t="n"/>
      <c r="AX38" s="43" t="n"/>
      <c r="AY38" s="43" t="n"/>
      <c r="AZ38" s="43" t="n"/>
      <c r="BA38" s="43" t="n"/>
      <c r="BB38" s="43" t="n"/>
      <c r="BC38" s="43" t="n"/>
      <c r="BD38" s="43" t="n"/>
      <c r="BE38" s="43" t="n"/>
      <c r="BF38" s="43" t="n"/>
      <c r="BG38" s="43" t="n"/>
      <c r="BH38" s="43" t="n"/>
      <c r="BI38" s="43" t="n"/>
      <c r="BJ38" s="43" t="n"/>
      <c r="BK38" s="43" t="n"/>
      <c r="BL38" s="43" t="n"/>
      <c r="BM38" s="43" t="n"/>
      <c r="BN38" s="43" t="n"/>
      <c r="BO38" s="43" t="n"/>
      <c r="BP38" s="43" t="n"/>
      <c r="BQ38" s="43" t="n"/>
      <c r="BR38" s="43" t="n"/>
      <c r="BS38" s="43" t="n"/>
      <c r="BT38" s="43" t="n"/>
      <c r="BU38" s="43" t="n"/>
      <c r="BV38" s="43" t="n"/>
      <c r="BW38" s="43" t="n"/>
      <c r="BX38" s="43" t="n"/>
      <c r="BY38" s="43" t="n"/>
      <c r="BZ38" s="43" t="n"/>
      <c r="CA38" s="43" t="n"/>
      <c r="CB38" s="43" t="n"/>
      <c r="CC38" s="43" t="n"/>
      <c r="CD38" s="43" t="n"/>
      <c r="CE38" s="43" t="n"/>
      <c r="CF38" s="43" t="n"/>
      <c r="CG38" s="43" t="n"/>
      <c r="CH38" s="43" t="n"/>
      <c r="CI38" s="43" t="n"/>
      <c r="CJ38" s="43" t="n"/>
      <c r="CK38" s="43" t="n"/>
      <c r="CL38" s="43" t="n"/>
      <c r="CM38" s="43" t="n"/>
      <c r="CN38" s="43" t="n"/>
      <c r="CO38" s="43" t="n"/>
      <c r="CP38" s="43" t="n"/>
      <c r="CQ38" s="43" t="n"/>
      <c r="CR38" s="43" t="n"/>
      <c r="CS38" s="43" t="n"/>
      <c r="CT38" s="43" t="n"/>
      <c r="CU38" s="43" t="n"/>
      <c r="CV38" s="43" t="n"/>
      <c r="CW38" s="43" t="n"/>
      <c r="CX38" s="43" t="n"/>
      <c r="CY38" s="43" t="n"/>
      <c r="CZ38" s="43" t="n"/>
      <c r="DA38" s="43" t="n"/>
      <c r="DB38" s="43" t="n"/>
      <c r="DC38" s="43" t="n"/>
      <c r="DD38" s="43" t="n"/>
      <c r="DE38" s="43" t="n"/>
      <c r="DF38" s="43" t="n"/>
      <c r="DG38" s="43" t="n"/>
      <c r="DH38" s="43" t="n"/>
      <c r="DI38" s="43" t="n"/>
      <c r="DJ38" s="43" t="n"/>
      <c r="DK38" s="43" t="n"/>
      <c r="DL38" s="43" t="n"/>
      <c r="DM38" s="43" t="n"/>
      <c r="DN38" s="43" t="n"/>
    </row>
    <row r="39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  <c r="Q39" s="43" t="n"/>
      <c r="R39" s="43" t="n"/>
      <c r="S39" s="43" t="n"/>
      <c r="T39" s="43" t="n"/>
      <c r="U39" s="43" t="n"/>
      <c r="V39" s="43" t="n"/>
      <c r="W39" s="43" t="n"/>
      <c r="X39" s="43" t="n"/>
      <c r="Y39" s="43" t="n"/>
      <c r="Z39" s="43" t="n"/>
      <c r="AA39" s="43" t="n"/>
      <c r="AB39" s="43" t="n"/>
      <c r="AC39" s="47" t="inlineStr">
        <is>
          <t>Итого медиа бюджет</t>
        </is>
      </c>
      <c r="AD39" s="43" t="n"/>
      <c r="AE39" s="43" t="n"/>
      <c r="AF39" s="43" t="n"/>
      <c r="AG39" s="40">
        <f>SUM(AG37:AG38)</f>
        <v/>
      </c>
      <c r="AH39" s="43" t="n"/>
      <c r="AI39" s="43" t="n"/>
      <c r="AJ39" s="43" t="n"/>
      <c r="AK39" s="43" t="n"/>
      <c r="AL39" s="48" t="n"/>
      <c r="AM39" s="43" t="n"/>
      <c r="AN39" s="43" t="n"/>
      <c r="AO39" s="43" t="n"/>
      <c r="AP39" s="43" t="n"/>
      <c r="AQ39" s="43" t="n"/>
      <c r="AR39" s="43" t="n"/>
      <c r="AS39" s="43" t="n"/>
      <c r="AT39" s="43" t="n"/>
      <c r="AU39" s="43" t="n"/>
      <c r="AV39" s="43" t="n"/>
      <c r="AW39" s="43" t="n"/>
      <c r="AX39" s="43" t="n"/>
      <c r="AY39" s="43" t="n"/>
      <c r="AZ39" s="43" t="n"/>
      <c r="BA39" s="43" t="n"/>
      <c r="BB39" s="43" t="n"/>
      <c r="BC39" s="43" t="n"/>
      <c r="BD39" s="43" t="n"/>
      <c r="BE39" s="43" t="n"/>
      <c r="BF39" s="43" t="n"/>
      <c r="BG39" s="43" t="n"/>
      <c r="BH39" s="43" t="n"/>
      <c r="BI39" s="43" t="n"/>
      <c r="BJ39" s="43" t="n"/>
      <c r="BK39" s="43" t="n"/>
      <c r="BL39" s="43" t="n"/>
      <c r="BM39" s="43" t="n"/>
      <c r="BN39" s="43" t="n"/>
      <c r="BO39" s="43" t="n"/>
      <c r="BP39" s="43" t="n"/>
      <c r="BQ39" s="43" t="n"/>
      <c r="BR39" s="43" t="n"/>
      <c r="BS39" s="43" t="n"/>
      <c r="BT39" s="43" t="n"/>
      <c r="BU39" s="43" t="n"/>
      <c r="BV39" s="43" t="n"/>
      <c r="BW39" s="43" t="n"/>
      <c r="BX39" s="43" t="n"/>
      <c r="BY39" s="43" t="n"/>
      <c r="BZ39" s="43" t="n"/>
      <c r="CA39" s="43" t="n"/>
      <c r="CB39" s="43" t="n"/>
      <c r="CC39" s="43" t="n"/>
      <c r="CD39" s="43" t="n"/>
      <c r="CE39" s="43" t="n"/>
      <c r="CF39" s="43" t="n"/>
      <c r="CG39" s="43" t="n"/>
      <c r="CH39" s="43" t="n"/>
      <c r="CI39" s="43" t="n"/>
      <c r="CJ39" s="43" t="n"/>
      <c r="CK39" s="43" t="n"/>
      <c r="CL39" s="43" t="n"/>
      <c r="CM39" s="43" t="n"/>
      <c r="CN39" s="43" t="n"/>
      <c r="CO39" s="43" t="n"/>
      <c r="CP39" s="43" t="n"/>
      <c r="CQ39" s="43" t="n"/>
      <c r="CR39" s="43" t="n"/>
      <c r="CS39" s="43" t="n"/>
      <c r="CT39" s="43" t="n"/>
      <c r="CU39" s="43" t="n"/>
      <c r="CV39" s="43" t="n"/>
      <c r="CW39" s="43" t="n"/>
      <c r="CX39" s="43" t="n"/>
      <c r="CY39" s="43" t="n"/>
      <c r="CZ39" s="43" t="n"/>
      <c r="DA39" s="43" t="n"/>
      <c r="DB39" s="43" t="n"/>
      <c r="DC39" s="43" t="n"/>
      <c r="DD39" s="43" t="n"/>
      <c r="DE39" s="43" t="n"/>
      <c r="DF39" s="43" t="n"/>
      <c r="DG39" s="43" t="n"/>
      <c r="DH39" s="43" t="n"/>
      <c r="DI39" s="43" t="n"/>
      <c r="DJ39" s="43" t="n"/>
      <c r="DK39" s="43" t="n"/>
      <c r="DL39" s="43" t="n"/>
      <c r="DM39" s="43" t="n"/>
      <c r="DN39" s="43" t="n"/>
    </row>
    <row r="40">
      <c r="A40" s="43" t="n"/>
      <c r="B40" s="43" t="n"/>
      <c r="C40" s="43" t="n"/>
      <c r="D40" s="43" t="n"/>
      <c r="E40" s="43" t="n"/>
      <c r="F40" s="43" t="n"/>
      <c r="G40" s="43" t="n"/>
      <c r="H40" s="43" t="n"/>
      <c r="I40" s="43" t="n"/>
      <c r="J40" s="43" t="n"/>
      <c r="K40" s="43" t="n"/>
      <c r="L40" s="43" t="n"/>
      <c r="M40" s="43" t="n"/>
      <c r="N40" s="43" t="n"/>
      <c r="O40" s="43" t="n"/>
      <c r="P40" s="43" t="n"/>
      <c r="Q40" s="43" t="n"/>
      <c r="R40" s="43" t="n"/>
      <c r="S40" s="43" t="n"/>
      <c r="T40" s="43" t="n"/>
      <c r="U40" s="43" t="n"/>
      <c r="V40" s="43" t="n"/>
      <c r="W40" s="43" t="n"/>
      <c r="X40" s="43" t="n"/>
      <c r="Y40" s="43" t="n"/>
      <c r="Z40" s="43" t="n"/>
      <c r="AA40" s="43" t="n"/>
      <c r="AB40" s="43" t="n"/>
      <c r="AC40" s="47" t="inlineStr">
        <is>
          <t>АК</t>
        </is>
      </c>
      <c r="AD40" s="43" t="n"/>
      <c r="AE40" s="43" t="n"/>
      <c r="AF40" s="43" t="inlineStr">
        <is>
          <t>10%</t>
        </is>
      </c>
      <c r="AG40" s="40">
        <f>AG39*AF40</f>
        <v/>
      </c>
      <c r="AH40" s="43" t="n"/>
      <c r="AI40" s="43" t="n"/>
      <c r="AJ40" s="43" t="n"/>
      <c r="AK40" s="43" t="n"/>
      <c r="AL40" s="48" t="n"/>
      <c r="AM40" s="43" t="n"/>
      <c r="AN40" s="43" t="n"/>
      <c r="AO40" s="43" t="n"/>
      <c r="AP40" s="43" t="n"/>
      <c r="AQ40" s="43" t="n"/>
      <c r="AR40" s="43" t="n"/>
      <c r="AS40" s="43" t="n"/>
      <c r="AT40" s="43" t="n"/>
      <c r="AU40" s="43" t="n"/>
      <c r="AV40" s="43" t="n"/>
      <c r="AW40" s="43" t="n"/>
      <c r="AX40" s="43" t="n"/>
      <c r="AY40" s="43" t="n"/>
      <c r="AZ40" s="43" t="n"/>
      <c r="BA40" s="43" t="n"/>
      <c r="BB40" s="43" t="n"/>
      <c r="BC40" s="43" t="n"/>
      <c r="BD40" s="43" t="n"/>
      <c r="BE40" s="43" t="n"/>
      <c r="BF40" s="43" t="n"/>
      <c r="BG40" s="43" t="n"/>
      <c r="BH40" s="43" t="n"/>
      <c r="BI40" s="43" t="n"/>
      <c r="BJ40" s="43" t="n"/>
      <c r="BK40" s="43" t="n"/>
      <c r="BL40" s="43" t="n"/>
      <c r="BM40" s="43" t="n"/>
      <c r="BN40" s="43" t="n"/>
      <c r="BO40" s="43" t="n"/>
      <c r="BP40" s="43" t="n"/>
      <c r="BQ40" s="43" t="n"/>
      <c r="BR40" s="43" t="n"/>
      <c r="BS40" s="43" t="n"/>
      <c r="BT40" s="43" t="n"/>
      <c r="BU40" s="43" t="n"/>
      <c r="BV40" s="43" t="n"/>
      <c r="BW40" s="43" t="n"/>
      <c r="BX40" s="43" t="n"/>
      <c r="BY40" s="43" t="n"/>
      <c r="BZ40" s="43" t="n"/>
      <c r="CA40" s="43" t="n"/>
      <c r="CB40" s="43" t="n"/>
      <c r="CC40" s="43" t="n"/>
      <c r="CD40" s="43" t="n"/>
      <c r="CE40" s="43" t="n"/>
      <c r="CF40" s="43" t="n"/>
      <c r="CG40" s="43" t="n"/>
      <c r="CH40" s="43" t="n"/>
      <c r="CI40" s="43" t="n"/>
      <c r="CJ40" s="43" t="n"/>
      <c r="CK40" s="43" t="n"/>
      <c r="CL40" s="43" t="n"/>
      <c r="CM40" s="43" t="n"/>
      <c r="CN40" s="43" t="n"/>
      <c r="CO40" s="43" t="n"/>
      <c r="CP40" s="43" t="n"/>
      <c r="CQ40" s="43" t="n"/>
      <c r="CR40" s="43" t="n"/>
      <c r="CS40" s="43" t="n"/>
      <c r="CT40" s="43" t="n"/>
      <c r="CU40" s="43" t="n"/>
      <c r="CV40" s="43" t="n"/>
      <c r="CW40" s="43" t="n"/>
      <c r="CX40" s="43" t="n"/>
      <c r="CY40" s="43" t="n"/>
      <c r="CZ40" s="43" t="n"/>
      <c r="DA40" s="43" t="n"/>
      <c r="DB40" s="43" t="n"/>
      <c r="DC40" s="43" t="n"/>
      <c r="DD40" s="43" t="n"/>
      <c r="DE40" s="43" t="n"/>
      <c r="DF40" s="43" t="n"/>
      <c r="DG40" s="43" t="n"/>
      <c r="DH40" s="43" t="n"/>
      <c r="DI40" s="43" t="n"/>
      <c r="DJ40" s="43" t="n"/>
      <c r="DK40" s="43" t="n"/>
      <c r="DL40" s="43" t="n"/>
      <c r="DM40" s="43" t="n"/>
      <c r="DN40" s="43" t="n"/>
    </row>
    <row r="4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  <c r="T41" s="43" t="n"/>
      <c r="U41" s="43" t="n"/>
      <c r="V41" s="43" t="n"/>
      <c r="W41" s="43" t="n"/>
      <c r="X41" s="43" t="n"/>
      <c r="Y41" s="43" t="n"/>
      <c r="Z41" s="43" t="n"/>
      <c r="AA41" s="43" t="n"/>
      <c r="AB41" s="43" t="n"/>
      <c r="AC41" s="47" t="inlineStr">
        <is>
          <t>НДС</t>
        </is>
      </c>
      <c r="AD41" s="43" t="n"/>
      <c r="AE41" s="43" t="n"/>
      <c r="AF41" s="43" t="inlineStr">
        <is>
          <t>20%</t>
        </is>
      </c>
      <c r="AG41" s="40">
        <f>((AG39)+AG40)*AF41</f>
        <v/>
      </c>
      <c r="AH41" s="43" t="n"/>
      <c r="AI41" s="43" t="n"/>
      <c r="AJ41" s="43" t="n"/>
      <c r="AK41" s="43" t="n"/>
      <c r="AL41" s="48" t="n"/>
      <c r="AM41" s="43" t="n"/>
      <c r="AN41" s="43" t="n"/>
      <c r="AO41" s="43" t="n"/>
      <c r="AP41" s="43" t="n"/>
      <c r="AQ41" s="43" t="n"/>
      <c r="AR41" s="43" t="n"/>
      <c r="AS41" s="43" t="n"/>
      <c r="AT41" s="43" t="n"/>
      <c r="AU41" s="43" t="n"/>
      <c r="AV41" s="43" t="n"/>
      <c r="AW41" s="43" t="n"/>
      <c r="AX41" s="43" t="n"/>
      <c r="AY41" s="43" t="n"/>
      <c r="AZ41" s="43" t="n"/>
      <c r="BA41" s="43" t="n"/>
      <c r="BB41" s="43" t="n"/>
      <c r="BC41" s="43" t="n"/>
      <c r="BD41" s="43" t="n"/>
      <c r="BE41" s="43" t="n"/>
      <c r="BF41" s="43" t="n"/>
      <c r="BG41" s="43" t="n"/>
      <c r="BH41" s="43" t="n"/>
      <c r="BI41" s="43" t="n"/>
      <c r="BJ41" s="43" t="n"/>
      <c r="BK41" s="43" t="n"/>
      <c r="BL41" s="43" t="n"/>
      <c r="BM41" s="43" t="n"/>
      <c r="BN41" s="43" t="n"/>
      <c r="BO41" s="43" t="n"/>
      <c r="BP41" s="43" t="n"/>
      <c r="BQ41" s="43" t="n"/>
      <c r="BR41" s="43" t="n"/>
      <c r="BS41" s="43" t="n"/>
      <c r="BT41" s="43" t="n"/>
      <c r="BU41" s="43" t="n"/>
      <c r="BV41" s="43" t="n"/>
      <c r="BW41" s="43" t="n"/>
      <c r="BX41" s="43" t="n"/>
      <c r="BY41" s="43" t="n"/>
      <c r="BZ41" s="43" t="n"/>
      <c r="CA41" s="43" t="n"/>
      <c r="CB41" s="43" t="n"/>
      <c r="CC41" s="43" t="n"/>
      <c r="CD41" s="43" t="n"/>
      <c r="CE41" s="43" t="n"/>
      <c r="CF41" s="43" t="n"/>
      <c r="CG41" s="43" t="n"/>
      <c r="CH41" s="43" t="n"/>
      <c r="CI41" s="43" t="n"/>
      <c r="CJ41" s="43" t="n"/>
      <c r="CK41" s="43" t="n"/>
      <c r="CL41" s="43" t="n"/>
      <c r="CM41" s="43" t="n"/>
      <c r="CN41" s="43" t="n"/>
      <c r="CO41" s="43" t="n"/>
      <c r="CP41" s="43" t="n"/>
      <c r="CQ41" s="43" t="n"/>
      <c r="CR41" s="43" t="n"/>
      <c r="CS41" s="43" t="n"/>
      <c r="CT41" s="43" t="n"/>
      <c r="CU41" s="43" t="n"/>
      <c r="CV41" s="43" t="n"/>
      <c r="CW41" s="43" t="n"/>
      <c r="CX41" s="43" t="n"/>
      <c r="CY41" s="43" t="n"/>
      <c r="CZ41" s="43" t="n"/>
      <c r="DA41" s="43" t="n"/>
      <c r="DB41" s="43" t="n"/>
      <c r="DC41" s="43" t="n"/>
      <c r="DD41" s="43" t="n"/>
      <c r="DE41" s="43" t="n"/>
      <c r="DF41" s="43" t="n"/>
      <c r="DG41" s="43" t="n"/>
      <c r="DH41" s="43" t="n"/>
      <c r="DI41" s="43" t="n"/>
      <c r="DJ41" s="43" t="n"/>
      <c r="DK41" s="43" t="n"/>
      <c r="DL41" s="43" t="n"/>
      <c r="DM41" s="43" t="n"/>
      <c r="DN41" s="43" t="n"/>
    </row>
    <row r="42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  <c r="Q42" s="43" t="n"/>
      <c r="R42" s="43" t="n"/>
      <c r="S42" s="43" t="n"/>
      <c r="T42" s="43" t="n"/>
      <c r="U42" s="43" t="n"/>
      <c r="V42" s="43" t="n"/>
      <c r="W42" s="43" t="n"/>
      <c r="X42" s="43" t="n"/>
      <c r="Y42" s="43" t="n"/>
      <c r="Z42" s="43" t="n"/>
      <c r="AA42" s="43" t="n"/>
      <c r="AB42" s="43" t="n"/>
      <c r="AC42" s="47" t="inlineStr">
        <is>
          <t>Производство ролика, с НДС</t>
        </is>
      </c>
      <c r="AD42" s="43" t="n"/>
      <c r="AE42" s="43" t="n"/>
      <c r="AF42" s="43" t="n"/>
      <c r="AG42" s="40" t="inlineStr">
        <is>
          <t>0.00р</t>
        </is>
      </c>
      <c r="AH42" s="43" t="n"/>
      <c r="AI42" s="43" t="n"/>
      <c r="AJ42" s="43" t="n"/>
      <c r="AK42" s="43" t="n"/>
      <c r="AL42" s="48" t="n"/>
      <c r="AM42" s="43" t="n"/>
      <c r="AN42" s="43" t="n"/>
      <c r="AO42" s="43" t="n"/>
      <c r="AP42" s="43" t="n"/>
      <c r="AQ42" s="43" t="n"/>
      <c r="AR42" s="43" t="n"/>
      <c r="AS42" s="43" t="n"/>
      <c r="AT42" s="43" t="n"/>
      <c r="AU42" s="43" t="n"/>
      <c r="AV42" s="43" t="n"/>
      <c r="AW42" s="43" t="n"/>
      <c r="AX42" s="43" t="n"/>
      <c r="AY42" s="43" t="n"/>
      <c r="AZ42" s="43" t="n"/>
      <c r="BA42" s="43" t="n"/>
      <c r="BB42" s="43" t="n"/>
      <c r="BC42" s="43" t="n"/>
      <c r="BD42" s="43" t="n"/>
      <c r="BE42" s="43" t="n"/>
      <c r="BF42" s="43" t="n"/>
      <c r="BG42" s="43" t="n"/>
      <c r="BH42" s="43" t="n"/>
      <c r="BI42" s="43" t="n"/>
      <c r="BJ42" s="43" t="n"/>
      <c r="BK42" s="43" t="n"/>
      <c r="BL42" s="43" t="n"/>
      <c r="BM42" s="43" t="n"/>
      <c r="BN42" s="43" t="n"/>
      <c r="BO42" s="43" t="n"/>
      <c r="BP42" s="43" t="n"/>
      <c r="BQ42" s="43" t="n"/>
      <c r="BR42" s="43" t="n"/>
      <c r="BS42" s="43" t="n"/>
      <c r="BT42" s="43" t="n"/>
      <c r="BU42" s="43" t="n"/>
      <c r="BV42" s="43" t="n"/>
      <c r="BW42" s="43" t="n"/>
      <c r="BX42" s="43" t="n"/>
      <c r="BY42" s="43" t="n"/>
      <c r="BZ42" s="43" t="n"/>
      <c r="CA42" s="43" t="n"/>
      <c r="CB42" s="43" t="n"/>
      <c r="CC42" s="43" t="n"/>
      <c r="CD42" s="43" t="n"/>
      <c r="CE42" s="43" t="n"/>
      <c r="CF42" s="43" t="n"/>
      <c r="CG42" s="43" t="n"/>
      <c r="CH42" s="43" t="n"/>
      <c r="CI42" s="43" t="n"/>
      <c r="CJ42" s="43" t="n"/>
      <c r="CK42" s="43" t="n"/>
      <c r="CL42" s="43" t="n"/>
      <c r="CM42" s="43" t="n"/>
      <c r="CN42" s="43" t="n"/>
      <c r="CO42" s="43" t="n"/>
      <c r="CP42" s="43" t="n"/>
      <c r="CQ42" s="43" t="n"/>
      <c r="CR42" s="43" t="n"/>
      <c r="CS42" s="43" t="n"/>
      <c r="CT42" s="43" t="n"/>
      <c r="CU42" s="43" t="n"/>
      <c r="CV42" s="43" t="n"/>
      <c r="CW42" s="43" t="n"/>
      <c r="CX42" s="43" t="n"/>
      <c r="CY42" s="43" t="n"/>
      <c r="CZ42" s="43" t="n"/>
      <c r="DA42" s="43" t="n"/>
      <c r="DB42" s="43" t="n"/>
      <c r="DC42" s="43" t="n"/>
      <c r="DD42" s="43" t="n"/>
      <c r="DE42" s="43" t="n"/>
      <c r="DF42" s="43" t="n"/>
      <c r="DG42" s="43" t="n"/>
      <c r="DH42" s="43" t="n"/>
      <c r="DI42" s="43" t="n"/>
      <c r="DJ42" s="43" t="n"/>
      <c r="DK42" s="43" t="n"/>
      <c r="DL42" s="43" t="n"/>
      <c r="DM42" s="43" t="n"/>
      <c r="DN42" s="43" t="n"/>
    </row>
    <row r="43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7" t="inlineStr">
        <is>
          <t>Итого (с учётом НДС и АК)</t>
        </is>
      </c>
      <c r="AD43" s="49" t="n"/>
      <c r="AE43" s="49" t="n"/>
      <c r="AF43" s="49" t="n"/>
      <c r="AG43" s="40">
        <f>SUM(AG39:AG42)</f>
        <v/>
      </c>
      <c r="AH43" s="43" t="n"/>
      <c r="AI43" s="43" t="n"/>
      <c r="AJ43" s="43" t="n"/>
      <c r="AK43" s="43" t="n"/>
      <c r="AL43" s="48" t="n"/>
      <c r="AM43" s="43" t="n"/>
      <c r="AN43" s="43" t="n"/>
      <c r="AO43" s="43" t="n"/>
      <c r="AP43" s="43" t="n"/>
      <c r="AQ43" s="43" t="n"/>
      <c r="AR43" s="43" t="n"/>
      <c r="AS43" s="43" t="n"/>
      <c r="AT43" s="43" t="n"/>
      <c r="AU43" s="43" t="n"/>
      <c r="AV43" s="43" t="n"/>
      <c r="AW43" s="43" t="n"/>
      <c r="AX43" s="43" t="n"/>
      <c r="AY43" s="43" t="n"/>
      <c r="AZ43" s="43" t="n"/>
      <c r="BA43" s="43" t="n"/>
      <c r="BB43" s="43" t="n"/>
      <c r="BC43" s="43" t="n"/>
      <c r="BD43" s="43" t="n"/>
      <c r="BE43" s="43" t="n"/>
      <c r="BF43" s="43" t="n"/>
      <c r="BG43" s="43" t="n"/>
      <c r="BH43" s="43" t="n"/>
      <c r="BI43" s="43" t="n"/>
      <c r="BJ43" s="43" t="n"/>
      <c r="BK43" s="43" t="n"/>
      <c r="BL43" s="43" t="n"/>
      <c r="BM43" s="43" t="n"/>
      <c r="BN43" s="43" t="n"/>
      <c r="BO43" s="43" t="n"/>
      <c r="BP43" s="43" t="n"/>
      <c r="BQ43" s="43" t="n"/>
      <c r="BR43" s="43" t="n"/>
      <c r="BS43" s="43" t="n"/>
      <c r="BT43" s="43" t="n"/>
      <c r="BU43" s="43" t="n"/>
      <c r="BV43" s="43" t="n"/>
      <c r="BW43" s="43" t="n"/>
      <c r="BX43" s="43" t="n"/>
      <c r="BY43" s="43" t="n"/>
      <c r="BZ43" s="43" t="n"/>
      <c r="CA43" s="43" t="n"/>
      <c r="CB43" s="43" t="n"/>
      <c r="CC43" s="43" t="n"/>
      <c r="CD43" s="43" t="n"/>
      <c r="CE43" s="43" t="n"/>
      <c r="CF43" s="43" t="n"/>
      <c r="CG43" s="43" t="n"/>
      <c r="CH43" s="43" t="n"/>
      <c r="CI43" s="43" t="n"/>
      <c r="CJ43" s="43" t="n"/>
      <c r="CK43" s="43" t="n"/>
      <c r="CL43" s="43" t="n"/>
      <c r="CM43" s="43" t="n"/>
      <c r="CN43" s="43" t="n"/>
      <c r="CO43" s="43" t="n"/>
      <c r="CP43" s="43" t="n"/>
      <c r="CQ43" s="43" t="n"/>
      <c r="CR43" s="43" t="n"/>
      <c r="CS43" s="43" t="n"/>
      <c r="CT43" s="43" t="n"/>
      <c r="CU43" s="43" t="n"/>
      <c r="CV43" s="43" t="n"/>
      <c r="CW43" s="43" t="n"/>
      <c r="CX43" s="43" t="n"/>
      <c r="CY43" s="43" t="n"/>
      <c r="CZ43" s="43" t="n"/>
      <c r="DA43" s="43" t="n"/>
      <c r="DB43" s="43" t="n"/>
      <c r="DC43" s="43" t="n"/>
      <c r="DD43" s="43" t="n"/>
      <c r="DE43" s="43" t="n"/>
      <c r="DF43" s="43" t="n"/>
      <c r="DG43" s="43" t="n"/>
      <c r="DH43" s="43" t="n"/>
      <c r="DI43" s="43" t="n"/>
      <c r="DJ43" s="43" t="n"/>
      <c r="DK43" s="43" t="n"/>
      <c r="DL43" s="43" t="n"/>
      <c r="DM43" s="43" t="n"/>
      <c r="DN43" s="43" t="n"/>
    </row>
  </sheetData>
  <mergeCells count="51">
    <mergeCell ref="BU10:BY10"/>
    <mergeCell ref="BZ10:CD10"/>
    <mergeCell ref="CE10:CI10"/>
    <mergeCell ref="CJ10:CN10"/>
    <mergeCell ref="CO10:CS10"/>
    <mergeCell ref="DK11:DK12"/>
    <mergeCell ref="DL11:DL12"/>
    <mergeCell ref="DM11:DM12"/>
    <mergeCell ref="DN11:DN12"/>
    <mergeCell ref="DK10:DN10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</mergeCells>
  <dataValidations count="2">
    <dataValidation allowBlank="1" showErrorMessage="1" showInputMessage="1" sqref="X13:X36" type="list">
      <formula1>"1000 показов, клики, пакет, просмотры, engagement, вовлечение, неделя, месяц, единица, единиц, день"</formula1>
    </dataValidation>
    <dataValidation allowBlank="1" showErrorMessage="1" showInputMessage="1" sqref="Z13:Z36" type="list">
      <formula1>"день, дней, дня, неделя, недели, недель, месяц, месяца, месяцев, единица, единиц, единицы"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2021-09-21T18:46:50Z</dcterms:modified>
  <cp:lastModifiedBy>Lida</cp:lastModifiedBy>
</cp:coreProperties>
</file>