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6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6" pivotButton="0" quotePrefix="0" xfId="0"/>
    <xf numFmtId="0" fontId="0" fillId="0" borderId="17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8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0" fillId="7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AN1" zoomScale="70" zoomScaleNormal="70" workbookViewId="0">
      <selection activeCell="DK10" sqref="DK10:DN1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hgk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inlineStr">
        <is>
          <t xml:space="preserve">Закупка через DAN </t>
        </is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1.3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1.5</v>
      </c>
      <c r="AK13" s="39">
        <f>AI13/AJ13</f>
        <v/>
      </c>
      <c r="AL13" s="39" t="inlineStr"/>
      <c r="AM13" s="39">
        <f>AB13</f>
        <v/>
      </c>
      <c r="AN13" s="39" t="n">
        <v>195.5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41" t="n">
        <v>1</v>
      </c>
      <c r="CK13" s="41" t="n">
        <v>1</v>
      </c>
      <c r="CL13" s="41" t="n">
        <v>1</v>
      </c>
      <c r="CM13" s="41" t="n">
        <v>1</v>
      </c>
      <c r="CN13" s="41" t="n">
        <v>1</v>
      </c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/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/>
      </c>
      <c r="AK14" s="39">
        <f>AI14/AJ14</f>
        <v/>
      </c>
      <c r="AL14" s="39" t="inlineStr"/>
      <c r="AM14" s="39">
        <f>AB14</f>
        <v/>
      </c>
      <c r="AN14" s="39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1" t="n"/>
      <c r="AW14" s="41" t="n"/>
      <c r="AX14" s="41" t="n"/>
      <c r="AY14" s="41" t="n"/>
      <c r="AZ14" s="41" t="n"/>
      <c r="BA14" s="41" t="n"/>
      <c r="BB14" s="41" t="n"/>
      <c r="BC14" s="41" t="n"/>
      <c r="BD14" s="41" t="n"/>
      <c r="BE14" s="41" t="n"/>
      <c r="BF14" s="41" t="n"/>
      <c r="BG14" s="41" t="n"/>
      <c r="BH14" s="41" t="n"/>
      <c r="BI14" s="41" t="n"/>
      <c r="BJ14" s="41" t="n"/>
      <c r="BK14" s="41" t="n"/>
      <c r="BL14" s="41" t="n"/>
      <c r="BM14" s="41" t="n"/>
      <c r="BN14" s="41" t="n"/>
      <c r="BO14" s="41" t="n"/>
      <c r="BP14" s="41" t="n"/>
      <c r="BQ14" s="41" t="n"/>
      <c r="BR14" s="41" t="n"/>
      <c r="BS14" s="41" t="n"/>
      <c r="BT14" s="41" t="n"/>
      <c r="BU14" s="41" t="n"/>
      <c r="BV14" s="41" t="n"/>
      <c r="BW14" s="41" t="n"/>
      <c r="BX14" s="41" t="n"/>
      <c r="BY14" s="41" t="n"/>
      <c r="BZ14" s="41" t="n"/>
      <c r="CA14" s="41" t="n"/>
      <c r="CB14" s="41" t="n"/>
      <c r="CC14" s="41" t="n"/>
      <c r="CD14" s="41" t="n"/>
      <c r="CE14" s="41" t="n"/>
      <c r="CF14" s="41" t="n"/>
      <c r="CG14" s="41" t="n"/>
      <c r="CH14" s="41" t="n"/>
      <c r="CI14" s="41" t="n"/>
      <c r="CJ14" s="41" t="n">
        <v>1</v>
      </c>
      <c r="CK14" s="41" t="n">
        <v>1</v>
      </c>
      <c r="CL14" s="41" t="n">
        <v>1</v>
      </c>
      <c r="CM14" s="41" t="n">
        <v>1</v>
      </c>
      <c r="CN14" s="41" t="n">
        <v>1</v>
      </c>
      <c r="CO14" s="41" t="n"/>
      <c r="CP14" s="41" t="n"/>
      <c r="CQ14" s="41" t="n"/>
      <c r="CR14" s="41" t="n"/>
      <c r="CS14" s="41" t="n"/>
      <c r="CT14" s="41" t="n"/>
      <c r="CU14" s="41" t="n"/>
      <c r="CV14" s="41" t="n"/>
      <c r="CW14" s="41" t="n"/>
      <c r="CX14" s="41" t="n"/>
      <c r="CY14" s="41" t="n"/>
      <c r="CZ14" s="41" t="n"/>
      <c r="DA14" s="41" t="n"/>
      <c r="DB14" s="41" t="n"/>
      <c r="DC14" s="41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/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1000 показов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/>
      </c>
      <c r="AK15" s="39">
        <f>AI15/AJ15</f>
        <v/>
      </c>
      <c r="AL15" s="39" t="inlineStr"/>
      <c r="AM15" s="39">
        <f>AB15</f>
        <v/>
      </c>
      <c r="AN15" s="39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1" t="n"/>
      <c r="AW15" s="41" t="n"/>
      <c r="AX15" s="41" t="n"/>
      <c r="AY15" s="41" t="n"/>
      <c r="AZ15" s="41" t="n"/>
      <c r="BA15" s="41" t="n"/>
      <c r="BB15" s="41" t="n"/>
      <c r="BC15" s="41" t="n"/>
      <c r="BD15" s="41" t="n"/>
      <c r="BE15" s="41" t="n"/>
      <c r="BF15" s="41" t="n"/>
      <c r="BG15" s="41" t="n"/>
      <c r="BH15" s="41" t="n"/>
      <c r="BI15" s="41" t="n"/>
      <c r="BJ15" s="41" t="n"/>
      <c r="BK15" s="41" t="n"/>
      <c r="BL15" s="41" t="n"/>
      <c r="BM15" s="41" t="n"/>
      <c r="BN15" s="41" t="n"/>
      <c r="BO15" s="41" t="n"/>
      <c r="BP15" s="41" t="n"/>
      <c r="BQ15" s="41" t="n"/>
      <c r="BR15" s="41" t="n"/>
      <c r="BS15" s="41" t="n"/>
      <c r="BT15" s="41" t="n"/>
      <c r="BU15" s="41" t="n"/>
      <c r="BV15" s="41" t="n"/>
      <c r="BW15" s="41" t="n"/>
      <c r="BX15" s="41" t="n"/>
      <c r="BY15" s="41" t="n"/>
      <c r="BZ15" s="41" t="n"/>
      <c r="CA15" s="41" t="n"/>
      <c r="CB15" s="41" t="n"/>
      <c r="CC15" s="41" t="n"/>
      <c r="CD15" s="41" t="n"/>
      <c r="CE15" s="41" t="n"/>
      <c r="CF15" s="41" t="n"/>
      <c r="CG15" s="41" t="n"/>
      <c r="CH15" s="41" t="n"/>
      <c r="CI15" s="41" t="n"/>
      <c r="CJ15" s="41" t="n">
        <v>1</v>
      </c>
      <c r="CK15" s="41" t="n">
        <v>1</v>
      </c>
      <c r="CL15" s="41" t="n">
        <v>1</v>
      </c>
      <c r="CM15" s="41" t="n">
        <v>1</v>
      </c>
      <c r="CN15" s="41" t="n">
        <v>1</v>
      </c>
      <c r="CO15" s="41" t="n"/>
      <c r="CP15" s="41" t="n"/>
      <c r="CQ15" s="41" t="n"/>
      <c r="CR15" s="41" t="n"/>
      <c r="CS15" s="41" t="n"/>
      <c r="CT15" s="41" t="n"/>
      <c r="CU15" s="41" t="n"/>
      <c r="CV15" s="41" t="n"/>
      <c r="CW15" s="41" t="n"/>
      <c r="CX15" s="41" t="n"/>
      <c r="CY15" s="41" t="n"/>
      <c r="CZ15" s="41" t="n"/>
      <c r="DA15" s="41" t="n"/>
      <c r="DB15" s="41" t="n"/>
      <c r="DC15" s="41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/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inlineStr">
        <is>
          <t>1000 показов</t>
        </is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/>
      </c>
      <c r="AK16" s="39">
        <f>AI16/AJ16</f>
        <v/>
      </c>
      <c r="AL16" s="39" t="inlineStr"/>
      <c r="AM16" s="39">
        <f>AB16</f>
        <v/>
      </c>
      <c r="AN16" s="39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1" t="n"/>
      <c r="AW16" s="41" t="n"/>
      <c r="AX16" s="41" t="n"/>
      <c r="AY16" s="41" t="n"/>
      <c r="AZ16" s="41" t="n"/>
      <c r="BA16" s="41" t="n"/>
      <c r="BB16" s="41" t="n"/>
      <c r="BC16" s="41" t="n"/>
      <c r="BD16" s="41" t="n"/>
      <c r="BE16" s="41" t="n"/>
      <c r="BF16" s="41" t="n"/>
      <c r="BG16" s="41" t="n"/>
      <c r="BH16" s="41" t="n"/>
      <c r="BI16" s="41" t="n"/>
      <c r="BJ16" s="41" t="n"/>
      <c r="BK16" s="41" t="n"/>
      <c r="BL16" s="41" t="n"/>
      <c r="BM16" s="41" t="n"/>
      <c r="BN16" s="41" t="n"/>
      <c r="BO16" s="41" t="n"/>
      <c r="BP16" s="41" t="n"/>
      <c r="BQ16" s="41" t="n"/>
      <c r="BR16" s="41" t="n"/>
      <c r="BS16" s="41" t="n"/>
      <c r="BT16" s="41" t="n"/>
      <c r="BU16" s="41" t="n"/>
      <c r="BV16" s="41" t="n"/>
      <c r="BW16" s="41" t="n"/>
      <c r="BX16" s="41" t="n"/>
      <c r="BY16" s="41" t="n"/>
      <c r="BZ16" s="41" t="n"/>
      <c r="CA16" s="41" t="n"/>
      <c r="CB16" s="41" t="n"/>
      <c r="CC16" s="41" t="n"/>
      <c r="CD16" s="41" t="n"/>
      <c r="CE16" s="41" t="n"/>
      <c r="CF16" s="41" t="n"/>
      <c r="CG16" s="41" t="n"/>
      <c r="CH16" s="41" t="n"/>
      <c r="CI16" s="41" t="n"/>
      <c r="CJ16" s="41" t="n">
        <v>1</v>
      </c>
      <c r="CK16" s="41" t="n">
        <v>1</v>
      </c>
      <c r="CL16" s="41" t="n">
        <v>1</v>
      </c>
      <c r="CM16" s="41" t="n">
        <v>1</v>
      </c>
      <c r="CN16" s="41" t="n">
        <v>1</v>
      </c>
      <c r="CO16" s="41" t="n"/>
      <c r="CP16" s="41" t="n"/>
      <c r="CQ16" s="41" t="n"/>
      <c r="CR16" s="41" t="n"/>
      <c r="CS16" s="41" t="n"/>
      <c r="CT16" s="41" t="n"/>
      <c r="CU16" s="41" t="n"/>
      <c r="CV16" s="41" t="n"/>
      <c r="CW16" s="41" t="n"/>
      <c r="CX16" s="41" t="n"/>
      <c r="CY16" s="41" t="n"/>
      <c r="CZ16" s="41" t="n"/>
      <c r="DA16" s="41" t="n"/>
      <c r="DB16" s="41" t="n"/>
      <c r="DC16" s="41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inlineStr">
        <is>
          <t>Закупка только напрямую (без ИМХО)</t>
        </is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>
        <is>
          <t>Графический баннер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неделя</t>
        </is>
      </c>
      <c r="AA17" s="39">
        <f>AB17/Y17</f>
        <v/>
      </c>
      <c r="AB17" s="39" t="n">
        <v>1200</v>
      </c>
      <c r="AC17" s="40" t="n">
        <v>250</v>
      </c>
      <c r="AD17" s="39" t="n">
        <v>1.3</v>
      </c>
      <c r="AE17" s="39" t="n">
        <v>0.3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2</v>
      </c>
      <c r="AK17" s="39">
        <f>AI17/AJ17</f>
        <v/>
      </c>
      <c r="AL17" s="39" t="inlineStr"/>
      <c r="AM17" s="39">
        <f>AB17</f>
        <v/>
      </c>
      <c r="AN17" s="39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1" t="n"/>
      <c r="AW17" s="41" t="n"/>
      <c r="AX17" s="41" t="n"/>
      <c r="AY17" s="41" t="n"/>
      <c r="AZ17" s="41" t="n"/>
      <c r="BA17" s="41" t="n"/>
      <c r="BB17" s="41" t="n"/>
      <c r="BC17" s="41" t="n"/>
      <c r="BD17" s="41" t="n"/>
      <c r="BE17" s="41" t="n"/>
      <c r="BF17" s="41" t="n"/>
      <c r="BG17" s="41" t="n"/>
      <c r="BH17" s="41" t="n"/>
      <c r="BI17" s="41" t="n"/>
      <c r="BJ17" s="41" t="n"/>
      <c r="BK17" s="41" t="n"/>
      <c r="BL17" s="41" t="n"/>
      <c r="BM17" s="41" t="n"/>
      <c r="BN17" s="41" t="n"/>
      <c r="BO17" s="41" t="n"/>
      <c r="BP17" s="41" t="n"/>
      <c r="BQ17" s="41" t="n"/>
      <c r="BR17" s="41" t="n"/>
      <c r="BS17" s="41" t="n"/>
      <c r="BT17" s="41" t="n"/>
      <c r="BU17" s="41" t="n"/>
      <c r="BV17" s="41" t="n"/>
      <c r="BW17" s="41" t="n"/>
      <c r="BX17" s="41" t="n"/>
      <c r="BY17" s="41" t="n"/>
      <c r="BZ17" s="41" t="n"/>
      <c r="CA17" s="41" t="n"/>
      <c r="CB17" s="41" t="n"/>
      <c r="CC17" s="41" t="n"/>
      <c r="CD17" s="41" t="n"/>
      <c r="CE17" s="41" t="n"/>
      <c r="CF17" s="41" t="n"/>
      <c r="CG17" s="41" t="n"/>
      <c r="CH17" s="41" t="n"/>
      <c r="CI17" s="41" t="n"/>
      <c r="CJ17" s="41" t="n">
        <v>1</v>
      </c>
      <c r="CK17" s="41" t="n">
        <v>1</v>
      </c>
      <c r="CL17" s="41" t="n">
        <v>1</v>
      </c>
      <c r="CM17" s="41" t="n">
        <v>1</v>
      </c>
      <c r="CN17" s="41" t="n">
        <v>1</v>
      </c>
      <c r="CO17" s="41" t="n"/>
      <c r="CP17" s="41" t="n"/>
      <c r="CQ17" s="41" t="n"/>
      <c r="CR17" s="41" t="n"/>
      <c r="CS17" s="41" t="n"/>
      <c r="CT17" s="41" t="n"/>
      <c r="CU17" s="41" t="n"/>
      <c r="CV17" s="41" t="n"/>
      <c r="CW17" s="41" t="n"/>
      <c r="CX17" s="41" t="n"/>
      <c r="CY17" s="41" t="n"/>
      <c r="CZ17" s="41" t="n"/>
      <c r="DA17" s="41" t="n"/>
      <c r="DB17" s="41" t="n"/>
      <c r="DC17" s="41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  <c r="AA18" s="42" t="n"/>
      <c r="AB18" s="42" t="n"/>
      <c r="AC18" s="43" t="n"/>
      <c r="AD18" s="42" t="n"/>
      <c r="AE18" s="42" t="inlineStr">
        <is>
          <t>Итого:</t>
        </is>
      </c>
      <c r="AF18" s="42">
        <f>SUMIF(AI13:AI17,"&gt;0",AG13:AG17)/AI18*1000</f>
        <v/>
      </c>
      <c r="AG18" s="43">
        <f>SUM(AG13:AG17)</f>
        <v/>
      </c>
      <c r="AH18" s="43">
        <f>SUM(AH13:AH17)</f>
        <v/>
      </c>
      <c r="AI18" s="42">
        <f>SUM(AI13:AI17)</f>
        <v/>
      </c>
      <c r="AJ18" s="42">
        <f>SUMIF(AK13:AK17,"&gt;0",AI13:AI17)/AK18</f>
        <v/>
      </c>
      <c r="AK18" s="42">
        <f>SUM(AK13:AK17)*0.8</f>
        <v/>
      </c>
      <c r="AL18" s="42">
        <f>SUMIF(AI13:AI17,"&gt;0",AM13:AM17)/AI18</f>
        <v/>
      </c>
      <c r="AM18" s="42">
        <f>SUM(AM13:AM17)</f>
        <v/>
      </c>
      <c r="AN18" s="42">
        <f>SUMIF(AI13:AI17,"&gt;0",AO13:AO17)/AI18</f>
        <v/>
      </c>
      <c r="AO18" s="42">
        <f>SUM(AO13:AO17)</f>
        <v/>
      </c>
      <c r="AP18" s="43">
        <f>SUMIF(AI13:AI17,"&gt;0",AG13:AG17)/AI18*1000</f>
        <v/>
      </c>
      <c r="AQ18" s="43">
        <f>SUMIF(AK13:AK17,"&gt;0",AG13:AG17)/AK18*1000</f>
        <v/>
      </c>
      <c r="AR18" s="43">
        <f>SUMIF(AM13:AM17,"&gt;0",AG13:AG17)/AM18</f>
        <v/>
      </c>
      <c r="AS18" s="43">
        <f>SUMIF(AO13:AO17,"&gt;0",AG13:AG17)/AO18</f>
        <v/>
      </c>
      <c r="AT18" s="42">
        <f>SUM(AT13:AM17)</f>
        <v/>
      </c>
      <c r="AU18" s="43">
        <f>SUMIF(AT13:AT17,"&gt;0",AG13:AG17)/AT18</f>
        <v/>
      </c>
      <c r="AV18" s="42">
        <f>SUMIF(AU13:AU17,"&gt;0",AG13:AG17)/AU18</f>
        <v/>
      </c>
    </row>
    <row r="19">
      <c r="AC19" s="44" t="inlineStr">
        <is>
          <t>Сервис DCM</t>
        </is>
      </c>
      <c r="AG19" s="40">
        <f>(AI18*2.5)*1.5/1000</f>
        <v/>
      </c>
    </row>
    <row r="20">
      <c r="AC20" s="44" t="inlineStr">
        <is>
          <t>Итого медиа бюджет</t>
        </is>
      </c>
      <c r="AG20" s="40">
        <f>SUM(AG18:AG19)</f>
        <v/>
      </c>
    </row>
    <row r="21">
      <c r="AC21" s="44" t="inlineStr">
        <is>
          <t>АК</t>
        </is>
      </c>
      <c r="AF21" t="inlineStr">
        <is>
          <t>10%</t>
        </is>
      </c>
      <c r="AG21" s="40">
        <f>AG20*AF21</f>
        <v/>
      </c>
    </row>
    <row r="22">
      <c r="AC22" s="44" t="inlineStr">
        <is>
          <t>НДС</t>
        </is>
      </c>
      <c r="AF22" t="inlineStr">
        <is>
          <t>20%</t>
        </is>
      </c>
      <c r="AG22" s="40">
        <f>((AG20)+AG21)*AF22</f>
        <v/>
      </c>
    </row>
    <row r="23">
      <c r="AC23" s="44" t="inlineStr">
        <is>
          <t>Производство ролика, с НДС</t>
        </is>
      </c>
      <c r="AG23" s="40" t="inlineStr">
        <is>
          <t>0.00р</t>
        </is>
      </c>
    </row>
    <row r="24">
      <c r="AC24" s="44" t="inlineStr">
        <is>
          <t>Итого (с учётом НДС и АК)</t>
        </is>
      </c>
      <c r="AD24" s="45" t="n"/>
      <c r="AE24" s="45" t="n"/>
      <c r="AF24" s="45" t="n"/>
      <c r="AG24" s="40">
        <f>SUM(AG20:AG23)</f>
        <v/>
      </c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2021-08-25T13:28:24Z</dcterms:modified>
  <cp:lastModifiedBy>Lida</cp:lastModifiedBy>
</cp:coreProperties>
</file>