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3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50">
    <xf numFmtId="0" fontId="0" fillId="0" borderId="0" pivotButton="0" quotePrefix="0" xfId="0"/>
    <xf numFmtId="0" fontId="2" fillId="4" borderId="5" applyAlignment="1" pivotButton="0" quotePrefix="0" xfId="1">
      <alignment horizontal="center" vertical="center" textRotation="90" wrapText="1"/>
    </xf>
    <xf numFmtId="16" fontId="2" fillId="4" borderId="5" applyAlignment="1" pivotButton="0" quotePrefix="0" xfId="1">
      <alignment horizontal="center" vertical="center" wrapText="1"/>
    </xf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164" fontId="2" fillId="4" borderId="5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/>
    </xf>
    <xf numFmtId="0" fontId="2" fillId="4" borderId="1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2" fillId="4" borderId="4" applyAlignment="1" pivotButton="0" quotePrefix="0" xfId="1">
      <alignment horizontal="center" vertical="center" wrapText="1"/>
    </xf>
    <xf numFmtId="165" fontId="2" fillId="4" borderId="1" applyAlignment="1" pivotButton="0" quotePrefix="0" xfId="2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165" fontId="2" fillId="4" borderId="1" applyAlignment="1" pivotButton="0" quotePrefix="0" xfId="2">
      <alignment horizontal="center" vertical="center" wrapText="1"/>
    </xf>
    <xf numFmtId="0" fontId="2" fillId="4" borderId="8" applyAlignment="1" pivotButton="0" quotePrefix="0" xfId="1">
      <alignment horizontal="center" vertical="center" wrapText="1"/>
    </xf>
    <xf numFmtId="0" fontId="0" fillId="0" borderId="12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7" pivotButton="0" quotePrefix="0" xfId="0"/>
    <xf numFmtId="0" fontId="0" fillId="0" borderId="22" applyAlignment="1" pivotButton="0" quotePrefix="0" xfId="0">
      <alignment vertical="top" wrapText="1"/>
    </xf>
    <xf numFmtId="166" fontId="0" fillId="0" borderId="22" applyAlignment="1" pivotButton="0" quotePrefix="0" xfId="0">
      <alignment vertical="top" wrapText="1"/>
    </xf>
    <xf numFmtId="10" fontId="0" fillId="0" borderId="22" applyAlignment="1" pivotButton="0" quotePrefix="0" xfId="0">
      <alignment vertical="top" wrapText="1"/>
    </xf>
    <xf numFmtId="0" fontId="0" fillId="7" borderId="2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7" fillId="7" borderId="0" applyAlignment="1" pivotButton="0" quotePrefix="0" xfId="0">
      <alignment vertical="top" wrapText="1"/>
    </xf>
    <xf numFmtId="166" fontId="7" fillId="7" borderId="0" applyAlignment="1" pivotButton="0" quotePrefix="0" xfId="0">
      <alignment vertical="top" wrapText="1"/>
    </xf>
    <xf numFmtId="10" fontId="7" fillId="7" borderId="0" applyAlignment="1" pivotButton="0" quotePrefix="0" xfId="0">
      <alignment vertical="top" wrapText="1"/>
    </xf>
    <xf numFmtId="0" fontId="0" fillId="0" borderId="24" applyAlignment="1" pivotButton="0" quotePrefix="0" xfId="0">
      <alignment vertical="top" wrapText="1"/>
    </xf>
    <xf numFmtId="10" fontId="0" fillId="0" borderId="0" applyAlignment="1" pivotButton="0" quotePrefix="0" xfId="0">
      <alignment vertical="top" wrapText="1"/>
    </xf>
    <xf numFmtId="0" fontId="0" fillId="0" borderId="23" applyAlignment="1" pivotButton="0" quotePrefix="0" xfId="0">
      <alignment vertical="top" wrapText="1"/>
    </xf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4"/>
  <sheetViews>
    <sheetView tabSelected="1" topLeftCell="CN1" zoomScale="70" zoomScaleNormal="70" workbookViewId="0">
      <selection activeCell="DH23" sqref="DH23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6.42578125" customWidth="1" min="17" max="17"/>
    <col width="14.7109375" customWidth="1" min="18" max="18"/>
    <col width="17.42578125" customWidth="1" min="19" max="19"/>
    <col width="37.7109375" customWidth="1" min="20" max="20"/>
    <col width="28.140625" customWidth="1" min="21" max="21"/>
    <col width="23" customWidth="1" min="22" max="22"/>
    <col width="16.85546875" customWidth="1" min="23" max="23"/>
    <col width="17.140625" customWidth="1" min="24" max="24"/>
    <col width="6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0"/>
    <col width="11.5703125" customWidth="1" min="31" max="31"/>
    <col width="18.28515625" customWidth="1" min="32" max="32"/>
    <col width="17.7109375" customWidth="1" min="33" max="33"/>
    <col width="19.140625" customWidth="1" min="34" max="34"/>
    <col width="13.28515625" customWidth="1" min="35" max="35"/>
    <col width="10.5703125" customWidth="1" min="36" max="36"/>
    <col width="13.42578125" customWidth="1" min="37" max="37"/>
    <col width="11" customWidth="1" min="38" max="38"/>
    <col width="12.85546875" customWidth="1" min="39" max="39"/>
    <col width="12.140625" customWidth="1" min="41" max="41"/>
    <col width="11.28515625" customWidth="1" min="42" max="42"/>
    <col width="10.5703125" customWidth="1" min="43" max="43"/>
    <col width="13.42578125" customWidth="1" min="44" max="44"/>
    <col width="13.5703125" customWidth="1" min="45" max="45"/>
    <col width="12.28515625" customWidth="1" min="46" max="46"/>
    <col width="13.42578125" customWidth="1" min="47" max="47"/>
    <col width="10.42578125" customWidth="1" min="48" max="48"/>
    <col width="9.7109375" customWidth="1" min="49" max="49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hu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r="10" ht="21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r="11" ht="43.5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r="12" ht="36" customHeight="1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r="13" ht="70" customHeight="1">
      <c r="A13" s="39" t="inlineStr">
        <is>
          <t>Все</t>
        </is>
      </c>
      <c r="B13" s="39" t="inlineStr">
        <is>
          <t>Все</t>
        </is>
      </c>
      <c r="C13" s="39" t="inlineStr">
        <is>
          <t>wi-fi</t>
        </is>
      </c>
      <c r="D13" s="39" t="inlineStr">
        <is>
          <t>охват</t>
        </is>
      </c>
      <c r="E13" s="39" t="inlineStr">
        <is>
          <t>\\DOCS\Public\_Подрядчики (прайсы, презентации, ТТ)\ИМХО</t>
        </is>
      </c>
      <c r="F13" s="39" t="inlineStr">
        <is>
          <t>надо протестировать, однозначно коллеги не могут ответить</t>
        </is>
      </c>
      <c r="G13" s="39" t="n">
        <v/>
      </c>
      <c r="H13" s="39" t="inlineStr">
        <is>
          <t>возвратная СК 25%</t>
        </is>
      </c>
      <c r="I13" s="39" t="n">
        <v/>
      </c>
      <c r="J13" s="39" t="inlineStr">
        <is>
          <t>\\DOCS\Public\_Подрядчики (прайсы, презентации, ТТ)\Квант</t>
        </is>
      </c>
      <c r="K13" s="39" t="inlineStr">
        <is>
          <t>Smolenkova Ekaterina &lt;e.smolenkova@qvant.ru&gt;
Stepanova Mariya &lt;m.stepanova@qvant.ru&gt;</t>
        </is>
      </c>
      <c r="L13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13" s="39" t="inlineStr">
        <is>
          <t xml:space="preserve">200000р. до ндс после скидок </t>
        </is>
      </c>
      <c r="N13" s="39" t="inlineStr">
        <is>
          <t>да</t>
        </is>
      </c>
      <c r="O13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13" s="39" t="n">
        <v>0</v>
      </c>
      <c r="Q13" s="39" t="n">
        <v>1</v>
      </c>
      <c r="R13" s="39">
        <f>S13</f>
        <v/>
      </c>
      <c r="S13" s="39" t="inlineStr">
        <is>
          <t>Максима Телеком ( Qvant)
wi-fi.ru</t>
        </is>
      </c>
      <c r="T13" s="39" t="inlineStr">
        <is>
          <t xml:space="preserve">ГЕО РФ, АLL до 24 лет (школьники, студенты) </t>
        </is>
      </c>
      <c r="U13" s="39" t="inlineStr">
        <is>
          <t>Графический баннер</t>
        </is>
      </c>
      <c r="V13" s="39" t="inlineStr"/>
      <c r="W13" s="39" t="inlineStr">
        <is>
          <t>Динамика</t>
        </is>
      </c>
      <c r="X13" s="39" t="inlineStr">
        <is>
          <t>1000 показов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1200</v>
      </c>
      <c r="AC13" s="40" t="n">
        <v>250</v>
      </c>
      <c r="AD13" s="39" t="n">
        <v>1.3</v>
      </c>
      <c r="AE13" s="39" t="n">
        <v>0.3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2</v>
      </c>
      <c r="AK13" s="39">
        <f>AI13/AJ13</f>
        <v/>
      </c>
      <c r="AL13" s="41" t="inlineStr"/>
      <c r="AM13" s="39">
        <f>AB13</f>
        <v/>
      </c>
      <c r="AN13" s="41" t="inlineStr"/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42" t="n"/>
      <c r="AW13" s="42" t="n"/>
      <c r="AX13" s="42" t="n"/>
      <c r="AY13" s="42" t="n"/>
      <c r="AZ13" s="42" t="n"/>
      <c r="BA13" s="42" t="n"/>
      <c r="BB13" s="42" t="n"/>
      <c r="BC13" s="42" t="n"/>
      <c r="BD13" s="42" t="n"/>
      <c r="BE13" s="42" t="n"/>
      <c r="BF13" s="42" t="n"/>
      <c r="BG13" s="42" t="n"/>
      <c r="BH13" s="42" t="n"/>
      <c r="BI13" s="42" t="n"/>
      <c r="BJ13" s="42" t="n"/>
      <c r="BK13" s="42" t="n"/>
      <c r="BL13" s="42" t="n"/>
      <c r="BM13" s="42" t="n"/>
      <c r="BN13" s="42" t="n"/>
      <c r="BO13" s="42" t="n"/>
      <c r="BP13" s="42" t="n"/>
      <c r="BQ13" s="42" t="n"/>
      <c r="BR13" s="42" t="n"/>
      <c r="BS13" s="42" t="n"/>
      <c r="BT13" s="42" t="n"/>
      <c r="BU13" s="42" t="n"/>
      <c r="BV13" s="42" t="n"/>
      <c r="BW13" s="42" t="n"/>
      <c r="BX13" s="42" t="n"/>
      <c r="BY13" s="42" t="n"/>
      <c r="BZ13" s="42" t="n"/>
      <c r="CA13" s="42" t="n"/>
      <c r="CB13" s="42" t="n"/>
      <c r="CC13" s="42" t="n"/>
      <c r="CD13" s="42" t="n"/>
      <c r="CE13" s="42" t="n"/>
      <c r="CF13" s="42" t="n"/>
      <c r="CG13" s="42" t="n"/>
      <c r="CH13" s="42" t="n"/>
      <c r="CI13" s="42" t="n"/>
      <c r="CJ13" s="42" t="n">
        <v>1</v>
      </c>
      <c r="CK13" s="42" t="n">
        <v>1</v>
      </c>
      <c r="CL13" s="42" t="n">
        <v>1</v>
      </c>
      <c r="CM13" s="42" t="n">
        <v>1</v>
      </c>
      <c r="CN13" s="42" t="n">
        <v>1</v>
      </c>
      <c r="CO13" s="42" t="n"/>
      <c r="CP13" s="42" t="n"/>
      <c r="CQ13" s="42" t="n"/>
      <c r="CR13" s="42" t="n"/>
      <c r="CS13" s="42" t="n"/>
      <c r="CT13" s="42" t="n"/>
      <c r="CU13" s="42" t="n"/>
      <c r="CV13" s="42" t="n"/>
      <c r="CW13" s="42" t="n"/>
      <c r="CX13" s="42" t="n"/>
      <c r="CY13" s="42" t="n"/>
      <c r="CZ13" s="42" t="n"/>
      <c r="DA13" s="42" t="n"/>
      <c r="DB13" s="42" t="n"/>
      <c r="DC13" s="42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r="14" ht="70" customHeight="1">
      <c r="A14" s="39" t="inlineStr">
        <is>
          <t>Все</t>
        </is>
      </c>
      <c r="B14" s="39" t="inlineStr">
        <is>
          <t>Все</t>
        </is>
      </c>
      <c r="C14" s="39" t="inlineStr">
        <is>
          <t>Маркетплейс</t>
        </is>
      </c>
      <c r="D14" s="39" t="inlineStr">
        <is>
          <t>охват/лиды</t>
        </is>
      </c>
      <c r="E14" s="39" t="n">
        <v/>
      </c>
      <c r="F14" s="39" t="n">
        <v/>
      </c>
      <c r="G14" s="39" t="n">
        <v/>
      </c>
      <c r="H14" s="39" t="n">
        <v/>
      </c>
      <c r="I14" s="39" t="n">
        <v/>
      </c>
      <c r="J14" s="39" t="inlineStr">
        <is>
          <t>\\DOCS\Public\_Подрядчики (прайсы, презентации, ТТ)\СберМаркет</t>
        </is>
      </c>
      <c r="K14" s="39" t="inlineStr">
        <is>
          <t>Alexander Veselkov
+79254892362
сотрудник сбера</t>
        </is>
      </c>
      <c r="L14" s="39" t="n">
        <v/>
      </c>
      <c r="M14" s="39" t="inlineStr">
        <is>
          <t>500т.р.</t>
        </is>
      </c>
      <c r="N14" s="39" t="n">
        <v/>
      </c>
      <c r="O14" s="39" t="n">
        <v/>
      </c>
      <c r="P14" s="39" t="n">
        <v>1</v>
      </c>
      <c r="Q14" s="39" t="n">
        <v>2</v>
      </c>
      <c r="R14" s="39">
        <f>S14</f>
        <v/>
      </c>
      <c r="S14" s="39" t="inlineStr">
        <is>
          <t>СберМаркет</t>
        </is>
      </c>
      <c r="T14" s="39" t="inlineStr">
        <is>
          <t>Стартовый баннер при входе в приложение</t>
        </is>
      </c>
      <c r="U14" s="39" t="inlineStr">
        <is>
          <t>Баннер</t>
        </is>
      </c>
      <c r="V14" s="39" t="inlineStr"/>
      <c r="W14" s="39" t="inlineStr">
        <is>
          <t>Динамика</t>
        </is>
      </c>
      <c r="X14" s="39" t="inlineStr">
        <is>
          <t>пакет</t>
        </is>
      </c>
      <c r="Y14" s="39">
        <f>COUNT(AV14:DC14)</f>
        <v/>
      </c>
      <c r="Z14" s="39" t="inlineStr">
        <is>
          <t>неделя</t>
        </is>
      </c>
      <c r="AA14" s="39">
        <f>AB14/Y14</f>
        <v/>
      </c>
      <c r="AB14" s="39" t="n">
        <v>1</v>
      </c>
      <c r="AC14" s="40" t="n">
        <v>300000</v>
      </c>
      <c r="AD14" s="39" t="n">
        <v>1.5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>3.1</v>
      </c>
      <c r="AK14" s="39">
        <f>AI14/AJ14</f>
        <v/>
      </c>
      <c r="AL14" s="41" t="inlineStr"/>
      <c r="AM14" s="39">
        <f>AB14</f>
        <v/>
      </c>
      <c r="AN14" s="41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/>
      <c r="BJ14" s="42" t="n"/>
      <c r="BK14" s="42" t="n"/>
      <c r="BL14" s="42" t="n"/>
      <c r="BM14" s="42" t="n"/>
      <c r="BN14" s="42" t="n"/>
      <c r="BO14" s="42" t="n"/>
      <c r="BP14" s="42" t="n"/>
      <c r="BQ14" s="42" t="n"/>
      <c r="BR14" s="42" t="n"/>
      <c r="BS14" s="42" t="n"/>
      <c r="BT14" s="42" t="n"/>
      <c r="BU14" s="42" t="n"/>
      <c r="BV14" s="42" t="n"/>
      <c r="BW14" s="42" t="n"/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>
        <v>1</v>
      </c>
      <c r="CK14" s="42" t="n">
        <v>1</v>
      </c>
      <c r="CL14" s="42" t="n">
        <v>1</v>
      </c>
      <c r="CM14" s="42" t="n">
        <v>1</v>
      </c>
      <c r="CN14" s="42" t="n">
        <v>1</v>
      </c>
      <c r="CO14" s="42" t="n"/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r="15" ht="70" customHeight="1">
      <c r="A15" s="39" t="inlineStr">
        <is>
          <t>Все</t>
        </is>
      </c>
      <c r="B15" s="39" t="inlineStr">
        <is>
          <t>Все</t>
        </is>
      </c>
      <c r="C15" s="39" t="inlineStr">
        <is>
          <t>Маркетплейс</t>
        </is>
      </c>
      <c r="D15" s="39" t="inlineStr">
        <is>
          <t>охват/лиды</t>
        </is>
      </c>
      <c r="E15" s="39" t="n">
        <v/>
      </c>
      <c r="F15" s="39" t="n">
        <v/>
      </c>
      <c r="G15" s="39" t="n">
        <v/>
      </c>
      <c r="H15" s="39" t="inlineStr">
        <is>
          <t>Условия размещения для Клиентов/для агентства- единые</t>
        </is>
      </c>
      <c r="I15" s="39" t="inlineStr">
        <is>
          <t xml:space="preserve">Очень долго отвечают //2-3 дня
</t>
        </is>
      </c>
      <c r="J15" s="39" t="inlineStr">
        <is>
          <t>\\DOCS\Public\_Подрядчики (прайсы, презентации, ТТ)\Ozon</t>
        </is>
      </c>
      <c r="K15" s="39" t="inlineStr">
        <is>
          <t>Ovodkova Yuliya Leonidovna &lt;yovodkova@ozon.ru&gt;
Burov Dmitriy Dmitrievich' &lt;dburov@ozon.ru&gt;</t>
        </is>
      </c>
      <c r="L15" s="39" t="n">
        <v/>
      </c>
      <c r="M15" s="39" t="n">
        <v/>
      </c>
      <c r="N15" s="39" t="n">
        <v/>
      </c>
      <c r="O15" s="39" t="inlineStr">
        <is>
          <t>нижняя часть воронки/маркетплейс</t>
        </is>
      </c>
      <c r="P15" s="39" t="n">
        <v>2</v>
      </c>
      <c r="Q15" s="39" t="n">
        <v>3</v>
      </c>
      <c r="R15" s="39">
        <f>S15</f>
        <v/>
      </c>
      <c r="S15" s="39" t="inlineStr">
        <is>
          <t>ozon</t>
        </is>
      </c>
      <c r="T15" s="39" t="inlineStr">
        <is>
          <t>В карточке товара (целевых или смежных категорий товаров)</t>
        </is>
      </c>
      <c r="U15" s="39" t="inlineStr">
        <is>
          <t>Баннер</t>
        </is>
      </c>
      <c r="V15" s="39" t="inlineStr"/>
      <c r="W15" s="39" t="inlineStr">
        <is>
          <t>Динамика</t>
        </is>
      </c>
      <c r="X15" s="39" t="inlineStr">
        <is>
          <t>1000 показов</t>
        </is>
      </c>
      <c r="Y15" s="39">
        <f>COUNT(AV15:DC15)</f>
        <v/>
      </c>
      <c r="Z15" s="39" t="inlineStr">
        <is>
          <t>недели</t>
        </is>
      </c>
      <c r="AA15" s="39">
        <f>AB15/Y15</f>
        <v/>
      </c>
      <c r="AB15" s="39" t="n">
        <v>2940.899680030115</v>
      </c>
      <c r="AC15" s="40" t="n">
        <v>70.84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/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/>
      <c r="BJ15" s="42" t="n"/>
      <c r="BK15" s="42" t="n"/>
      <c r="BL15" s="42" t="n"/>
      <c r="BM15" s="42" t="n"/>
      <c r="BN15" s="42" t="n"/>
      <c r="BO15" s="42" t="n"/>
      <c r="BP15" s="42" t="n"/>
      <c r="BQ15" s="42" t="n"/>
      <c r="BR15" s="42" t="n"/>
      <c r="BS15" s="42" t="n"/>
      <c r="BT15" s="42" t="n"/>
      <c r="BU15" s="42" t="n"/>
      <c r="BV15" s="42" t="n"/>
      <c r="BW15" s="42" t="n"/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>
        <v>1</v>
      </c>
      <c r="CK15" s="42" t="n">
        <v>1</v>
      </c>
      <c r="CL15" s="42" t="n">
        <v>1</v>
      </c>
      <c r="CM15" s="42" t="n">
        <v>1</v>
      </c>
      <c r="CN15" s="42" t="n">
        <v>1</v>
      </c>
      <c r="CO15" s="42" t="n"/>
      <c r="CP15" s="42" t="n"/>
      <c r="CQ15" s="42" t="n"/>
      <c r="CR15" s="42" t="n"/>
      <c r="CS15" s="42" t="n"/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r="16" ht="70" customHeight="1">
      <c r="A16" s="39" t="inlineStr">
        <is>
          <t>Все</t>
        </is>
      </c>
      <c r="B16" s="39" t="inlineStr">
        <is>
          <t>Все</t>
        </is>
      </c>
      <c r="C16" s="39" t="inlineStr">
        <is>
          <t>Услуга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n">
        <v/>
      </c>
      <c r="K16" s="39" t="inlineStr">
        <is>
          <t>через ТГ/битрикс
Жуковская Елена
ZhukovskayaEG@sbermarketing.ru
79067970262</t>
        </is>
      </c>
      <c r="L16" s="39" t="n">
        <v/>
      </c>
      <c r="M16" s="39" t="n">
        <v/>
      </c>
      <c r="N16" s="39" t="n">
        <v/>
      </c>
      <c r="O16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16" s="39" t="n">
        <v>3</v>
      </c>
      <c r="Q16" s="39" t="n">
        <v>4</v>
      </c>
      <c r="R16" s="39">
        <f>S16</f>
        <v/>
      </c>
      <c r="S16" s="39" t="inlineStr">
        <is>
          <t>Репутационный маркетинг</t>
        </is>
      </c>
      <c r="T16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16" s="39" t="n">
        <v/>
      </c>
      <c r="V16" s="39" t="inlineStr"/>
      <c r="W16" s="39" t="n">
        <v/>
      </c>
      <c r="X16" s="39" t="inlineStr">
        <is>
          <t>месяц</t>
        </is>
      </c>
      <c r="Y16" s="39">
        <f>COUNT(AV16:DC16)</f>
        <v/>
      </c>
      <c r="Z16" s="39" t="inlineStr">
        <is>
          <t>месяца</t>
        </is>
      </c>
      <c r="AA16" s="39">
        <f>AB16/Y16</f>
        <v/>
      </c>
      <c r="AB16" s="39" t="n">
        <v>3</v>
      </c>
      <c r="AC16" s="40" t="n">
        <v>30000</v>
      </c>
      <c r="AD16" s="39" t="n">
        <v>1</v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/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/>
      <c r="BJ16" s="42" t="n"/>
      <c r="BK16" s="42" t="n"/>
      <c r="BL16" s="42" t="n"/>
      <c r="BM16" s="42" t="n"/>
      <c r="BN16" s="42" t="n"/>
      <c r="BO16" s="42" t="n"/>
      <c r="BP16" s="42" t="n"/>
      <c r="BQ16" s="42" t="n"/>
      <c r="BR16" s="42" t="n"/>
      <c r="BS16" s="42" t="n"/>
      <c r="BT16" s="42" t="n"/>
      <c r="BU16" s="42" t="n"/>
      <c r="BV16" s="42" t="n"/>
      <c r="BW16" s="42" t="n"/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>
        <v>1</v>
      </c>
      <c r="CK16" s="42" t="n">
        <v>1</v>
      </c>
      <c r="CL16" s="42" t="n">
        <v>1</v>
      </c>
      <c r="CM16" s="42" t="n">
        <v>1</v>
      </c>
      <c r="CN16" s="42" t="n">
        <v>1</v>
      </c>
      <c r="CO16" s="42" t="n"/>
      <c r="CP16" s="42" t="n"/>
      <c r="CQ16" s="42" t="n"/>
      <c r="CR16" s="42" t="n"/>
      <c r="CS16" s="42" t="n"/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r="17" ht="70" customHeight="1">
      <c r="A17" s="39" t="inlineStr">
        <is>
          <t>Все</t>
        </is>
      </c>
      <c r="B17" s="39" t="inlineStr">
        <is>
          <t>Все</t>
        </is>
      </c>
      <c r="C17" s="39" t="inlineStr">
        <is>
          <t>Услуга</t>
        </is>
      </c>
      <c r="D17" s="39" t="inlineStr">
        <is>
          <t>охват</t>
        </is>
      </c>
      <c r="E17" s="39" t="n">
        <v/>
      </c>
      <c r="F17" s="39" t="n">
        <v/>
      </c>
      <c r="G17" s="39" t="n">
        <v/>
      </c>
      <c r="H17" s="39" t="n">
        <v/>
      </c>
      <c r="I17" s="39" t="n">
        <v/>
      </c>
      <c r="J17" s="39" t="n">
        <v/>
      </c>
      <c r="K17" s="39" t="inlineStr">
        <is>
          <t>через ТГ/битрикс
Иванов Илья
+79360000066
IvanovIA@sbermarketing.ru</t>
        </is>
      </c>
      <c r="L17" s="39" t="n">
        <v/>
      </c>
      <c r="M17" s="39" t="n">
        <v/>
      </c>
      <c r="N17" s="39" t="n">
        <v/>
      </c>
      <c r="O17" s="39" t="inlineStr">
        <is>
          <t>добавляем отдельно как рекомендация (отдельным файлом)</t>
        </is>
      </c>
      <c r="P17" s="39" t="n">
        <v/>
      </c>
      <c r="Q17" s="39" t="n">
        <v>5</v>
      </c>
      <c r="R17" s="39">
        <f>S17</f>
        <v/>
      </c>
      <c r="S17" s="39" t="inlineStr">
        <is>
          <t>Блоггеры</t>
        </is>
      </c>
      <c r="T17" s="39" t="n">
        <v/>
      </c>
      <c r="U17" s="39" t="n">
        <v/>
      </c>
      <c r="V17" s="39" t="inlineStr"/>
      <c r="W17" s="39" t="n">
        <v/>
      </c>
      <c r="X17" s="39" t="n">
        <v/>
      </c>
      <c r="Y17" s="39">
        <f>COUNT(AV17:DC17)</f>
        <v/>
      </c>
      <c r="Z17" s="39" t="n">
        <v/>
      </c>
      <c r="AA17" s="39">
        <f>AB17/Y17</f>
        <v/>
      </c>
      <c r="AB17" s="39" t="n">
        <v/>
      </c>
      <c r="AC17" s="40" t="n">
        <v/>
      </c>
      <c r="AD17" s="39" t="n">
        <v/>
      </c>
      <c r="AE17" s="39" t="n">
        <v>0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/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/>
      <c r="BJ17" s="42" t="n"/>
      <c r="BK17" s="42" t="n"/>
      <c r="BL17" s="42" t="n"/>
      <c r="BM17" s="42" t="n"/>
      <c r="BN17" s="42" t="n"/>
      <c r="BO17" s="42" t="n"/>
      <c r="BP17" s="42" t="n"/>
      <c r="BQ17" s="42" t="n"/>
      <c r="BR17" s="42" t="n"/>
      <c r="BS17" s="42" t="n"/>
      <c r="BT17" s="42" t="n"/>
      <c r="BU17" s="42" t="n"/>
      <c r="BV17" s="42" t="n"/>
      <c r="BW17" s="42" t="n"/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>
        <v>1</v>
      </c>
      <c r="CK17" s="42" t="n">
        <v>1</v>
      </c>
      <c r="CL17" s="42" t="n">
        <v>1</v>
      </c>
      <c r="CM17" s="42" t="n">
        <v>1</v>
      </c>
      <c r="CN17" s="42" t="n">
        <v>1</v>
      </c>
      <c r="CO17" s="42" t="n"/>
      <c r="CP17" s="42" t="n"/>
      <c r="CQ17" s="42" t="n"/>
      <c r="CR17" s="42" t="n"/>
      <c r="CS17" s="42" t="n"/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r="18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4" t="n"/>
      <c r="R18" s="44" t="n"/>
      <c r="S18" s="44" t="n"/>
      <c r="T18" s="44" t="n"/>
      <c r="U18" s="44" t="n"/>
      <c r="V18" s="44" t="n"/>
      <c r="W18" s="44" t="n"/>
      <c r="X18" s="44" t="n"/>
      <c r="Y18" s="44" t="n"/>
      <c r="Z18" s="44" t="n"/>
      <c r="AA18" s="44" t="n"/>
      <c r="AB18" s="44" t="n"/>
      <c r="AC18" s="45" t="n"/>
      <c r="AD18" s="44" t="n"/>
      <c r="AE18" s="44" t="inlineStr">
        <is>
          <t>Итого:</t>
        </is>
      </c>
      <c r="AF18" s="44">
        <f>SUMIF(AI13:AI17,"&gt;0",AG13:AG17)/AI18*1000</f>
        <v/>
      </c>
      <c r="AG18" s="45">
        <f>SUM(AG13:AG17)</f>
        <v/>
      </c>
      <c r="AH18" s="45">
        <f>SUM(AH13:AH17)</f>
        <v/>
      </c>
      <c r="AI18" s="44">
        <f>SUM(AI13:AI17)</f>
        <v/>
      </c>
      <c r="AJ18" s="44">
        <f>SUMIF(AK13:AK17,"&gt;0",AI13:AI17)/AK18</f>
        <v/>
      </c>
      <c r="AK18" s="44">
        <f>SUM(AK13:AK17)*0.8</f>
        <v/>
      </c>
      <c r="AL18" s="46">
        <f>SUMIF(AI13:AI17,"&gt;0",AM13:AM17)/AI18</f>
        <v/>
      </c>
      <c r="AM18" s="44">
        <f>SUM(AM13:AM17)</f>
        <v/>
      </c>
      <c r="AN18" s="46">
        <f>SUMIF(AI13:AI17,"&gt;0",AO13:AO17)/AI18</f>
        <v/>
      </c>
      <c r="AO18" s="44">
        <f>SUM(AO13:AO17)</f>
        <v/>
      </c>
      <c r="AP18" s="45">
        <f>SUMIF(AI13:AI17,"&gt;0",AG13:AG17)/AI18*1000</f>
        <v/>
      </c>
      <c r="AQ18" s="45">
        <f>SUMIF(AK13:AK17,"&gt;0",AG13:AG17)/AK18*1000</f>
        <v/>
      </c>
      <c r="AR18" s="45">
        <f>SUMIF(AM13:AM17,"&gt;0",AG13:AG17)/AM18</f>
        <v/>
      </c>
      <c r="AS18" s="45">
        <f>SUMIF(AO13:AO17,"&gt;0",AG13:AG17)/AO18</f>
        <v/>
      </c>
      <c r="AT18" s="44">
        <f>SUM(AT13:AM17)</f>
        <v/>
      </c>
      <c r="AU18" s="45">
        <f>SUMIF(AT13:AT17,"&gt;0",AG13:AG17)/AT18</f>
        <v/>
      </c>
      <c r="AV18" s="44">
        <f>SUMIF(AU13:AU17,"&gt;0",AG13:AG17)/AU18</f>
        <v/>
      </c>
      <c r="AW18" s="43" t="n"/>
      <c r="AX18" s="43" t="n"/>
      <c r="AY18" s="43" t="n"/>
      <c r="AZ18" s="43" t="n"/>
      <c r="BA18" s="43" t="n"/>
      <c r="BB18" s="43" t="n"/>
      <c r="BC18" s="43" t="n"/>
      <c r="BD18" s="43" t="n"/>
      <c r="BE18" s="43" t="n"/>
      <c r="BF18" s="43" t="n"/>
      <c r="BG18" s="43" t="n"/>
      <c r="BH18" s="43" t="n"/>
      <c r="BI18" s="43" t="n"/>
      <c r="BJ18" s="43" t="n"/>
      <c r="BK18" s="43" t="n"/>
      <c r="BL18" s="43" t="n"/>
      <c r="BM18" s="43" t="n"/>
      <c r="BN18" s="43" t="n"/>
      <c r="BO18" s="43" t="n"/>
      <c r="BP18" s="43" t="n"/>
      <c r="BQ18" s="43" t="n"/>
      <c r="BR18" s="43" t="n"/>
      <c r="BS18" s="43" t="n"/>
      <c r="BT18" s="43" t="n"/>
      <c r="BU18" s="43" t="n"/>
      <c r="BV18" s="43" t="n"/>
      <c r="BW18" s="43" t="n"/>
      <c r="BX18" s="43" t="n"/>
      <c r="BY18" s="43" t="n"/>
      <c r="BZ18" s="43" t="n"/>
      <c r="CA18" s="43" t="n"/>
      <c r="CB18" s="43" t="n"/>
      <c r="CC18" s="43" t="n"/>
      <c r="CD18" s="43" t="n"/>
      <c r="CE18" s="43" t="n"/>
      <c r="CF18" s="43" t="n"/>
      <c r="CG18" s="43" t="n"/>
      <c r="CH18" s="43" t="n"/>
      <c r="CI18" s="43" t="n"/>
      <c r="CJ18" s="43" t="n"/>
      <c r="CK18" s="43" t="n"/>
      <c r="CL18" s="43" t="n"/>
      <c r="CM18" s="43" t="n"/>
      <c r="CN18" s="43" t="n"/>
      <c r="CO18" s="43" t="n"/>
      <c r="CP18" s="43" t="n"/>
      <c r="CQ18" s="43" t="n"/>
      <c r="CR18" s="43" t="n"/>
      <c r="CS18" s="43" t="n"/>
      <c r="CT18" s="43" t="n"/>
      <c r="CU18" s="43" t="n"/>
      <c r="CV18" s="43" t="n"/>
      <c r="CW18" s="43" t="n"/>
      <c r="CX18" s="43" t="n"/>
      <c r="CY18" s="43" t="n"/>
      <c r="CZ18" s="43" t="n"/>
      <c r="DA18" s="43" t="n"/>
      <c r="DB18" s="43" t="n"/>
      <c r="DC18" s="43" t="n"/>
      <c r="DD18" s="43" t="n"/>
      <c r="DE18" s="43" t="n"/>
      <c r="DF18" s="43" t="n"/>
      <c r="DG18" s="43" t="n"/>
      <c r="DH18" s="43" t="n"/>
      <c r="DI18" s="43" t="n"/>
      <c r="DJ18" s="43" t="n"/>
      <c r="DK18" s="43" t="n"/>
      <c r="DL18" s="43" t="n"/>
      <c r="DM18" s="43" t="n"/>
      <c r="DN18" s="43" t="n"/>
    </row>
    <row r="19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7" t="inlineStr">
        <is>
          <t>Сервис DCM</t>
        </is>
      </c>
      <c r="AD19" s="43" t="n"/>
      <c r="AE19" s="43" t="n"/>
      <c r="AF19" s="43" t="n"/>
      <c r="AG19" s="40">
        <f>(AI18*2.5)*1.5/1000</f>
        <v/>
      </c>
      <c r="AH19" s="43" t="n"/>
      <c r="AI19" s="43" t="n"/>
      <c r="AJ19" s="43" t="n"/>
      <c r="AK19" s="43" t="n"/>
      <c r="AL19" s="48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43" t="n"/>
      <c r="AZ19" s="43" t="n"/>
      <c r="BA19" s="43" t="n"/>
      <c r="BB19" s="43" t="n"/>
      <c r="BC19" s="43" t="n"/>
      <c r="BD19" s="43" t="n"/>
      <c r="BE19" s="43" t="n"/>
      <c r="BF19" s="43" t="n"/>
      <c r="BG19" s="43" t="n"/>
      <c r="BH19" s="43" t="n"/>
      <c r="BI19" s="43" t="n"/>
      <c r="BJ19" s="43" t="n"/>
      <c r="BK19" s="43" t="n"/>
      <c r="BL19" s="43" t="n"/>
      <c r="BM19" s="43" t="n"/>
      <c r="BN19" s="43" t="n"/>
      <c r="BO19" s="43" t="n"/>
      <c r="BP19" s="43" t="n"/>
      <c r="BQ19" s="43" t="n"/>
      <c r="BR19" s="43" t="n"/>
      <c r="BS19" s="43" t="n"/>
      <c r="BT19" s="43" t="n"/>
      <c r="BU19" s="43" t="n"/>
      <c r="BV19" s="43" t="n"/>
      <c r="BW19" s="43" t="n"/>
      <c r="BX19" s="43" t="n"/>
      <c r="BY19" s="43" t="n"/>
      <c r="BZ19" s="43" t="n"/>
      <c r="CA19" s="43" t="n"/>
      <c r="CB19" s="43" t="n"/>
      <c r="CC19" s="43" t="n"/>
      <c r="CD19" s="43" t="n"/>
      <c r="CE19" s="43" t="n"/>
      <c r="CF19" s="43" t="n"/>
      <c r="CG19" s="43" t="n"/>
      <c r="CH19" s="43" t="n"/>
      <c r="CI19" s="43" t="n"/>
      <c r="CJ19" s="43" t="n"/>
      <c r="CK19" s="43" t="n"/>
      <c r="CL19" s="43" t="n"/>
      <c r="CM19" s="43" t="n"/>
      <c r="CN19" s="43" t="n"/>
      <c r="CO19" s="43" t="n"/>
      <c r="CP19" s="43" t="n"/>
      <c r="CQ19" s="43" t="n"/>
      <c r="CR19" s="43" t="n"/>
      <c r="CS19" s="43" t="n"/>
      <c r="CT19" s="43" t="n"/>
      <c r="CU19" s="43" t="n"/>
      <c r="CV19" s="43" t="n"/>
      <c r="CW19" s="43" t="n"/>
      <c r="CX19" s="43" t="n"/>
      <c r="CY19" s="43" t="n"/>
      <c r="CZ19" s="43" t="n"/>
      <c r="DA19" s="43" t="n"/>
      <c r="DB19" s="43" t="n"/>
      <c r="DC19" s="43" t="n"/>
      <c r="DD19" s="43" t="n"/>
      <c r="DE19" s="43" t="n"/>
      <c r="DF19" s="43" t="n"/>
      <c r="DG19" s="43" t="n"/>
      <c r="DH19" s="43" t="n"/>
      <c r="DI19" s="43" t="n"/>
      <c r="DJ19" s="43" t="n"/>
      <c r="DK19" s="43" t="n"/>
      <c r="DL19" s="43" t="n"/>
      <c r="DM19" s="43" t="n"/>
      <c r="DN19" s="43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  <c r="AC20" s="47" t="inlineStr">
        <is>
          <t>Итого медиа бюджет</t>
        </is>
      </c>
      <c r="AD20" s="43" t="n"/>
      <c r="AE20" s="43" t="n"/>
      <c r="AF20" s="43" t="n"/>
      <c r="AG20" s="40">
        <f>SUM(AG18:AG19)</f>
        <v/>
      </c>
      <c r="AH20" s="43" t="n"/>
      <c r="AI20" s="43" t="n"/>
      <c r="AJ20" s="43" t="n"/>
      <c r="AK20" s="43" t="n"/>
      <c r="AL20" s="48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  <c r="BF20" s="43" t="n"/>
      <c r="BG20" s="43" t="n"/>
      <c r="BH20" s="43" t="n"/>
      <c r="BI20" s="43" t="n"/>
      <c r="BJ20" s="43" t="n"/>
      <c r="BK20" s="43" t="n"/>
      <c r="BL20" s="43" t="n"/>
      <c r="BM20" s="43" t="n"/>
      <c r="BN20" s="43" t="n"/>
      <c r="BO20" s="43" t="n"/>
      <c r="BP20" s="43" t="n"/>
      <c r="BQ20" s="43" t="n"/>
      <c r="BR20" s="43" t="n"/>
      <c r="BS20" s="43" t="n"/>
      <c r="BT20" s="43" t="n"/>
      <c r="BU20" s="43" t="n"/>
      <c r="BV20" s="43" t="n"/>
      <c r="BW20" s="43" t="n"/>
      <c r="BX20" s="43" t="n"/>
      <c r="BY20" s="43" t="n"/>
      <c r="BZ20" s="43" t="n"/>
      <c r="CA20" s="43" t="n"/>
      <c r="CB20" s="43" t="n"/>
      <c r="CC20" s="43" t="n"/>
      <c r="CD20" s="43" t="n"/>
      <c r="CE20" s="43" t="n"/>
      <c r="CF20" s="43" t="n"/>
      <c r="CG20" s="43" t="n"/>
      <c r="CH20" s="43" t="n"/>
      <c r="CI20" s="43" t="n"/>
      <c r="CJ20" s="43" t="n"/>
      <c r="CK20" s="43" t="n"/>
      <c r="CL20" s="43" t="n"/>
      <c r="CM20" s="43" t="n"/>
      <c r="CN20" s="43" t="n"/>
      <c r="CO20" s="43" t="n"/>
      <c r="CP20" s="43" t="n"/>
      <c r="CQ20" s="43" t="n"/>
      <c r="CR20" s="43" t="n"/>
      <c r="CS20" s="43" t="n"/>
      <c r="CT20" s="43" t="n"/>
      <c r="CU20" s="43" t="n"/>
      <c r="CV20" s="43" t="n"/>
      <c r="CW20" s="43" t="n"/>
      <c r="CX20" s="43" t="n"/>
      <c r="CY20" s="43" t="n"/>
      <c r="CZ20" s="43" t="n"/>
      <c r="DA20" s="43" t="n"/>
      <c r="DB20" s="43" t="n"/>
      <c r="DC20" s="43" t="n"/>
      <c r="DD20" s="43" t="n"/>
      <c r="DE20" s="43" t="n"/>
      <c r="DF20" s="43" t="n"/>
      <c r="DG20" s="43" t="n"/>
      <c r="DH20" s="43" t="n"/>
      <c r="DI20" s="43" t="n"/>
      <c r="DJ20" s="43" t="n"/>
      <c r="DK20" s="43" t="n"/>
      <c r="DL20" s="43" t="n"/>
      <c r="DM20" s="43" t="n"/>
      <c r="DN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  <c r="AC21" s="47" t="inlineStr">
        <is>
          <t>АК</t>
        </is>
      </c>
      <c r="AD21" s="43" t="n"/>
      <c r="AE21" s="43" t="n"/>
      <c r="AF21" s="43" t="inlineStr">
        <is>
          <t>10%</t>
        </is>
      </c>
      <c r="AG21" s="40">
        <f>AG20*AF21</f>
        <v/>
      </c>
      <c r="AH21" s="43" t="n"/>
      <c r="AI21" s="43" t="n"/>
      <c r="AJ21" s="43" t="n"/>
      <c r="AK21" s="43" t="n"/>
      <c r="AL21" s="48" t="n"/>
      <c r="AM21" s="43" t="n"/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  <c r="BG21" s="43" t="n"/>
      <c r="BH21" s="43" t="n"/>
      <c r="BI21" s="43" t="n"/>
      <c r="BJ21" s="43" t="n"/>
      <c r="BK21" s="43" t="n"/>
      <c r="BL21" s="43" t="n"/>
      <c r="BM21" s="43" t="n"/>
      <c r="BN21" s="43" t="n"/>
      <c r="BO21" s="43" t="n"/>
      <c r="BP21" s="43" t="n"/>
      <c r="BQ21" s="43" t="n"/>
      <c r="BR21" s="43" t="n"/>
      <c r="BS21" s="43" t="n"/>
      <c r="BT21" s="43" t="n"/>
      <c r="BU21" s="43" t="n"/>
      <c r="BV21" s="43" t="n"/>
      <c r="BW21" s="43" t="n"/>
      <c r="BX21" s="43" t="n"/>
      <c r="BY21" s="43" t="n"/>
      <c r="BZ21" s="43" t="n"/>
      <c r="CA21" s="43" t="n"/>
      <c r="CB21" s="43" t="n"/>
      <c r="CC21" s="43" t="n"/>
      <c r="CD21" s="43" t="n"/>
      <c r="CE21" s="43" t="n"/>
      <c r="CF21" s="43" t="n"/>
      <c r="CG21" s="43" t="n"/>
      <c r="CH21" s="43" t="n"/>
      <c r="CI21" s="43" t="n"/>
      <c r="CJ21" s="43" t="n"/>
      <c r="CK21" s="43" t="n"/>
      <c r="CL21" s="43" t="n"/>
      <c r="CM21" s="43" t="n"/>
      <c r="CN21" s="43" t="n"/>
      <c r="CO21" s="43" t="n"/>
      <c r="CP21" s="43" t="n"/>
      <c r="CQ21" s="43" t="n"/>
      <c r="CR21" s="43" t="n"/>
      <c r="CS21" s="43" t="n"/>
      <c r="CT21" s="43" t="n"/>
      <c r="CU21" s="43" t="n"/>
      <c r="CV21" s="43" t="n"/>
      <c r="CW21" s="43" t="n"/>
      <c r="CX21" s="43" t="n"/>
      <c r="CY21" s="43" t="n"/>
      <c r="CZ21" s="43" t="n"/>
      <c r="DA21" s="43" t="n"/>
      <c r="DB21" s="43" t="n"/>
      <c r="DC21" s="43" t="n"/>
      <c r="DD21" s="43" t="n"/>
      <c r="DE21" s="43" t="n"/>
      <c r="DF21" s="43" t="n"/>
      <c r="DG21" s="43" t="n"/>
      <c r="DH21" s="43" t="n"/>
      <c r="DI21" s="43" t="n"/>
      <c r="DJ21" s="43" t="n"/>
      <c r="DK21" s="43" t="n"/>
      <c r="DL21" s="43" t="n"/>
      <c r="DM21" s="43" t="n"/>
      <c r="DN21" s="43" t="n"/>
    </row>
    <row r="22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  <c r="AC22" s="47" t="inlineStr">
        <is>
          <t>НДС</t>
        </is>
      </c>
      <c r="AD22" s="43" t="n"/>
      <c r="AE22" s="43" t="n"/>
      <c r="AF22" s="43" t="inlineStr">
        <is>
          <t>20%</t>
        </is>
      </c>
      <c r="AG22" s="40">
        <f>((AG20)+AG21)*AF22</f>
        <v/>
      </c>
      <c r="AH22" s="43" t="n"/>
      <c r="AI22" s="43" t="n"/>
      <c r="AJ22" s="43" t="n"/>
      <c r="AK22" s="43" t="n"/>
      <c r="AL22" s="48" t="n"/>
      <c r="AM22" s="43" t="n"/>
      <c r="AN22" s="43" t="n"/>
      <c r="AO22" s="43" t="n"/>
      <c r="AP22" s="43" t="n"/>
      <c r="AQ22" s="43" t="n"/>
      <c r="AR22" s="43" t="n"/>
      <c r="AS22" s="43" t="n"/>
      <c r="AT22" s="43" t="n"/>
      <c r="AU22" s="43" t="n"/>
      <c r="AV22" s="43" t="n"/>
      <c r="AW22" s="43" t="n"/>
      <c r="AX22" s="43" t="n"/>
      <c r="AY22" s="43" t="n"/>
      <c r="AZ22" s="43" t="n"/>
      <c r="BA22" s="43" t="n"/>
      <c r="BB22" s="43" t="n"/>
      <c r="BC22" s="43" t="n"/>
      <c r="BD22" s="43" t="n"/>
      <c r="BE22" s="43" t="n"/>
      <c r="BF22" s="43" t="n"/>
      <c r="BG22" s="43" t="n"/>
      <c r="BH22" s="43" t="n"/>
      <c r="BI22" s="43" t="n"/>
      <c r="BJ22" s="43" t="n"/>
      <c r="BK22" s="43" t="n"/>
      <c r="BL22" s="43" t="n"/>
      <c r="BM22" s="43" t="n"/>
      <c r="BN22" s="43" t="n"/>
      <c r="BO22" s="43" t="n"/>
      <c r="BP22" s="43" t="n"/>
      <c r="BQ22" s="43" t="n"/>
      <c r="BR22" s="43" t="n"/>
      <c r="BS22" s="43" t="n"/>
      <c r="BT22" s="43" t="n"/>
      <c r="BU22" s="43" t="n"/>
      <c r="BV22" s="43" t="n"/>
      <c r="BW22" s="43" t="n"/>
      <c r="BX22" s="43" t="n"/>
      <c r="BY22" s="43" t="n"/>
      <c r="BZ22" s="43" t="n"/>
      <c r="CA22" s="43" t="n"/>
      <c r="CB22" s="43" t="n"/>
      <c r="CC22" s="43" t="n"/>
      <c r="CD22" s="43" t="n"/>
      <c r="CE22" s="43" t="n"/>
      <c r="CF22" s="43" t="n"/>
      <c r="CG22" s="43" t="n"/>
      <c r="CH22" s="43" t="n"/>
      <c r="CI22" s="43" t="n"/>
      <c r="CJ22" s="43" t="n"/>
      <c r="CK22" s="43" t="n"/>
      <c r="CL22" s="43" t="n"/>
      <c r="CM22" s="43" t="n"/>
      <c r="CN22" s="43" t="n"/>
      <c r="CO22" s="43" t="n"/>
      <c r="CP22" s="43" t="n"/>
      <c r="CQ22" s="43" t="n"/>
      <c r="CR22" s="43" t="n"/>
      <c r="CS22" s="43" t="n"/>
      <c r="CT22" s="43" t="n"/>
      <c r="CU22" s="43" t="n"/>
      <c r="CV22" s="43" t="n"/>
      <c r="CW22" s="43" t="n"/>
      <c r="CX22" s="43" t="n"/>
      <c r="CY22" s="43" t="n"/>
      <c r="CZ22" s="43" t="n"/>
      <c r="DA22" s="43" t="n"/>
      <c r="DB22" s="43" t="n"/>
      <c r="DC22" s="43" t="n"/>
      <c r="DD22" s="43" t="n"/>
      <c r="DE22" s="43" t="n"/>
      <c r="DF22" s="43" t="n"/>
      <c r="DG22" s="43" t="n"/>
      <c r="DH22" s="43" t="n"/>
      <c r="DI22" s="43" t="n"/>
      <c r="DJ22" s="43" t="n"/>
      <c r="DK22" s="43" t="n"/>
      <c r="DL22" s="43" t="n"/>
      <c r="DM22" s="43" t="n"/>
      <c r="DN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  <c r="AC23" s="47" t="inlineStr">
        <is>
          <t>Производство ролика, с НДС</t>
        </is>
      </c>
      <c r="AD23" s="43" t="n"/>
      <c r="AE23" s="43" t="n"/>
      <c r="AF23" s="43" t="n"/>
      <c r="AG23" s="40" t="inlineStr">
        <is>
          <t>0.00р</t>
        </is>
      </c>
      <c r="AH23" s="43" t="n"/>
      <c r="AI23" s="43" t="n"/>
      <c r="AJ23" s="43" t="n"/>
      <c r="AK23" s="43" t="n"/>
      <c r="AL23" s="48" t="n"/>
      <c r="AM23" s="43" t="n"/>
      <c r="AN23" s="43" t="n"/>
      <c r="AO23" s="43" t="n"/>
      <c r="AP23" s="43" t="n"/>
      <c r="AQ23" s="43" t="n"/>
      <c r="AR23" s="43" t="n"/>
      <c r="AS23" s="43" t="n"/>
      <c r="AT23" s="43" t="n"/>
      <c r="AU23" s="43" t="n"/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  <c r="BE23" s="43" t="n"/>
      <c r="BF23" s="43" t="n"/>
      <c r="BG23" s="43" t="n"/>
      <c r="BH23" s="43" t="n"/>
      <c r="BI23" s="43" t="n"/>
      <c r="BJ23" s="43" t="n"/>
      <c r="BK23" s="43" t="n"/>
      <c r="BL23" s="43" t="n"/>
      <c r="BM23" s="43" t="n"/>
      <c r="BN23" s="43" t="n"/>
      <c r="BO23" s="43" t="n"/>
      <c r="BP23" s="43" t="n"/>
      <c r="BQ23" s="43" t="n"/>
      <c r="BR23" s="43" t="n"/>
      <c r="BS23" s="43" t="n"/>
      <c r="BT23" s="43" t="n"/>
      <c r="BU23" s="43" t="n"/>
      <c r="BV23" s="43" t="n"/>
      <c r="BW23" s="43" t="n"/>
      <c r="BX23" s="43" t="n"/>
      <c r="BY23" s="43" t="n"/>
      <c r="BZ23" s="43" t="n"/>
      <c r="CA23" s="43" t="n"/>
      <c r="CB23" s="43" t="n"/>
      <c r="CC23" s="43" t="n"/>
      <c r="CD23" s="43" t="n"/>
      <c r="CE23" s="43" t="n"/>
      <c r="CF23" s="43" t="n"/>
      <c r="CG23" s="43" t="n"/>
      <c r="CH23" s="43" t="n"/>
      <c r="CI23" s="43" t="n"/>
      <c r="CJ23" s="43" t="n"/>
      <c r="CK23" s="43" t="n"/>
      <c r="CL23" s="43" t="n"/>
      <c r="CM23" s="43" t="n"/>
      <c r="CN23" s="43" t="n"/>
      <c r="CO23" s="43" t="n"/>
      <c r="CP23" s="43" t="n"/>
      <c r="CQ23" s="43" t="n"/>
      <c r="CR23" s="43" t="n"/>
      <c r="CS23" s="43" t="n"/>
      <c r="CT23" s="43" t="n"/>
      <c r="CU23" s="43" t="n"/>
      <c r="CV23" s="43" t="n"/>
      <c r="CW23" s="43" t="n"/>
      <c r="CX23" s="43" t="n"/>
      <c r="CY23" s="43" t="n"/>
      <c r="CZ23" s="43" t="n"/>
      <c r="DA23" s="43" t="n"/>
      <c r="DB23" s="43" t="n"/>
      <c r="DC23" s="43" t="n"/>
      <c r="DD23" s="43" t="n"/>
      <c r="DE23" s="43" t="n"/>
      <c r="DF23" s="43" t="n"/>
      <c r="DG23" s="43" t="n"/>
      <c r="DH23" s="43" t="n"/>
      <c r="DI23" s="43" t="n"/>
      <c r="DJ23" s="43" t="n"/>
      <c r="DK23" s="43" t="n"/>
      <c r="DL23" s="43" t="n"/>
      <c r="DM23" s="43" t="n"/>
      <c r="DN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  <c r="AC24" s="47" t="inlineStr">
        <is>
          <t>Итого (с учётом НДС и АК)</t>
        </is>
      </c>
      <c r="AD24" s="49" t="n"/>
      <c r="AE24" s="49" t="n"/>
      <c r="AF24" s="49" t="n"/>
      <c r="AG24" s="40">
        <f>SUM(AG20:AG23)</f>
        <v/>
      </c>
      <c r="AH24" s="43" t="n"/>
      <c r="AI24" s="43" t="n"/>
      <c r="AJ24" s="43" t="n"/>
      <c r="AK24" s="43" t="n"/>
      <c r="AL24" s="48" t="n"/>
      <c r="AM24" s="43" t="n"/>
      <c r="AN24" s="43" t="n"/>
      <c r="AO24" s="43" t="n"/>
      <c r="AP24" s="43" t="n"/>
      <c r="AQ24" s="43" t="n"/>
      <c r="AR24" s="43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  <c r="BL24" s="43" t="n"/>
      <c r="BM24" s="43" t="n"/>
      <c r="BN24" s="43" t="n"/>
      <c r="BO24" s="43" t="n"/>
      <c r="BP24" s="43" t="n"/>
      <c r="BQ24" s="43" t="n"/>
      <c r="BR24" s="43" t="n"/>
      <c r="BS24" s="43" t="n"/>
      <c r="BT24" s="43" t="n"/>
      <c r="BU24" s="43" t="n"/>
      <c r="BV24" s="43" t="n"/>
      <c r="BW24" s="43" t="n"/>
      <c r="BX24" s="43" t="n"/>
      <c r="BY24" s="43" t="n"/>
      <c r="BZ24" s="43" t="n"/>
      <c r="CA24" s="43" t="n"/>
      <c r="CB24" s="43" t="n"/>
      <c r="CC24" s="43" t="n"/>
      <c r="CD24" s="43" t="n"/>
      <c r="CE24" s="43" t="n"/>
      <c r="CF24" s="43" t="n"/>
      <c r="CG24" s="43" t="n"/>
      <c r="CH24" s="43" t="n"/>
      <c r="CI24" s="43" t="n"/>
      <c r="CJ24" s="43" t="n"/>
      <c r="CK24" s="43" t="n"/>
      <c r="CL24" s="43" t="n"/>
      <c r="CM24" s="43" t="n"/>
      <c r="CN24" s="43" t="n"/>
      <c r="CO24" s="43" t="n"/>
      <c r="CP24" s="43" t="n"/>
      <c r="CQ24" s="43" t="n"/>
      <c r="CR24" s="43" t="n"/>
      <c r="CS24" s="43" t="n"/>
      <c r="CT24" s="43" t="n"/>
      <c r="CU24" s="43" t="n"/>
      <c r="CV24" s="43" t="n"/>
      <c r="CW24" s="43" t="n"/>
      <c r="CX24" s="43" t="n"/>
      <c r="CY24" s="43" t="n"/>
      <c r="CZ24" s="43" t="n"/>
      <c r="DA24" s="43" t="n"/>
      <c r="DB24" s="43" t="n"/>
      <c r="DC24" s="43" t="n"/>
      <c r="DD24" s="43" t="n"/>
      <c r="DE24" s="43" t="n"/>
      <c r="DF24" s="43" t="n"/>
      <c r="DG24" s="43" t="n"/>
      <c r="DH24" s="43" t="n"/>
      <c r="DI24" s="43" t="n"/>
      <c r="DJ24" s="43" t="n"/>
      <c r="DK24" s="43" t="n"/>
      <c r="DL24" s="43" t="n"/>
      <c r="DM24" s="43" t="n"/>
      <c r="DN24" s="43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sqref="X13:X17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17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