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385" windowWidth="22335" xWindow="17535" yWindow="3435"/>
  </bookViews>
  <sheets>
    <sheet name="Лист1" sheetId="1" state="visible" r:id="rId1"/>
  </sheets>
  <definedNames/>
  <calcPr calcId="191029" fullCalcOnLoad="1"/>
</workbook>
</file>

<file path=xl/styles.xml><?xml version="1.0" encoding="utf-8"?>
<styleSheet xmlns="http://schemas.openxmlformats.org/spreadsheetml/2006/main">
  <numFmts count="3">
    <numFmt formatCode="[$-419]d\ mmm;@" numFmtId="164"/>
    <numFmt formatCode="_-* #,##0.00\ _₽_-;\-* #,##0.00\ _₽_-;_-* &quot;-&quot;??\ _₽_-;_-@_-" numFmtId="165"/>
    <numFmt formatCode="yyyy-mm-dd h:mm:ss" numFmtId="166"/>
  </numFmts>
  <fonts count="7">
    <font>
      <name val="Calibri"/>
      <charset val="204"/>
      <family val="2"/>
      <color theme="1"/>
      <sz val="11"/>
      <scheme val="minor"/>
    </font>
    <font>
      <name val="Arial"/>
      <charset val="204"/>
      <family val="2"/>
      <sz val="10"/>
    </font>
    <font>
      <name val="Arial"/>
      <charset val="204"/>
      <family val="2"/>
      <b val="1"/>
      <color theme="0"/>
      <sz val="10"/>
    </font>
    <font>
      <name val="Calibri"/>
      <charset val="204"/>
      <family val="2"/>
      <color theme="1"/>
      <sz val="11"/>
      <scheme val="minor"/>
    </font>
    <font>
      <name val="Calibri"/>
      <charset val="204"/>
      <family val="2"/>
      <b val="1"/>
      <color theme="0"/>
      <sz val="11"/>
      <scheme val="minor"/>
    </font>
    <font>
      <name val="Arial"/>
      <charset val="204"/>
      <family val="2"/>
      <color theme="1"/>
      <sz val="10"/>
    </font>
    <font>
      <color rgb="FFFFFFFF"/>
    </font>
  </fonts>
  <fills count="7">
    <fill>
      <patternFill/>
    </fill>
    <fill>
      <patternFill patternType="gray125"/>
    </fill>
    <fill>
      <patternFill patternType="solid">
        <fgColor rgb="FF800000"/>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rgb="0000b050"/>
        <bgColor rgb="0000b050"/>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indexed="64"/>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style="thin">
        <color rgb="FF000000"/>
      </left>
      <right style="thin">
        <color rgb="FF000000"/>
      </right>
      <top style="thin">
        <color rgb="FF000000"/>
      </top>
      <bottom style="thin">
        <color rgb="FF000000"/>
      </bottom>
    </border>
    <border>
      <bottom style="thin">
        <color rgb="FF000000"/>
      </bottom>
    </border>
    <border>
      <left style="thin">
        <color rgb="FF000000"/>
      </left>
    </border>
    <border>
      <left style="thin">
        <color rgb="FF000000"/>
      </left>
      <top style="thin">
        <color rgb="FF000000"/>
      </top>
      <bottom style="thin">
        <color rgb="FF000000"/>
      </bottom>
    </border>
  </borders>
  <cellStyleXfs count="3">
    <xf borderId="0" fillId="0" fontId="3" numFmtId="0"/>
    <xf borderId="0" fillId="0" fontId="1" numFmtId="0"/>
    <xf borderId="0" fillId="0" fontId="3" numFmtId="165"/>
  </cellStyleXfs>
  <cellXfs count="58">
    <xf borderId="0" fillId="0" fontId="0" numFmtId="0" pivotButton="0" quotePrefix="0" xfId="0"/>
    <xf borderId="0" fillId="5" fontId="0" numFmtId="0" pivotButton="0" quotePrefix="0" xfId="0"/>
    <xf borderId="0" fillId="5" fontId="0" numFmtId="0" pivotButton="0" quotePrefix="0" xfId="0"/>
    <xf applyAlignment="1" borderId="0" fillId="5" fontId="0" numFmtId="0" pivotButton="0" quotePrefix="0" xfId="0">
      <alignment horizontal="right"/>
    </xf>
    <xf applyAlignment="1" borderId="0" fillId="5" fontId="5" numFmtId="0" pivotButton="0" quotePrefix="0" xfId="0">
      <alignment horizontal="center" vertical="center"/>
    </xf>
    <xf applyAlignment="1" borderId="5" fillId="2" fontId="2" numFmtId="0" pivotButton="0" quotePrefix="0" xfId="1">
      <alignment horizontal="center" vertical="center" wrapText="1"/>
    </xf>
    <xf applyAlignment="1" borderId="5" fillId="3" fontId="2" numFmtId="0" pivotButton="0" quotePrefix="0" xfId="1">
      <alignment horizontal="center" vertical="center" wrapText="1"/>
    </xf>
    <xf applyAlignment="1" borderId="6" fillId="3" fontId="2" numFmtId="0" pivotButton="0" quotePrefix="0" xfId="1">
      <alignment horizontal="center" vertical="center" wrapText="1"/>
    </xf>
    <xf applyAlignment="1" borderId="5" fillId="4" fontId="2" numFmtId="164" pivotButton="0" quotePrefix="0" xfId="1">
      <alignment horizontal="center" vertical="center" wrapText="1"/>
    </xf>
    <xf applyAlignment="1" borderId="1" fillId="4" fontId="2" numFmtId="164" pivotButton="0" quotePrefix="0" xfId="1">
      <alignment horizontal="center" vertical="center" wrapText="1"/>
    </xf>
    <xf applyAlignment="1" borderId="2" fillId="4" fontId="2" numFmtId="164" pivotButton="0" quotePrefix="0" xfId="1">
      <alignment horizontal="center" vertical="center" wrapText="1"/>
    </xf>
    <xf borderId="0" fillId="0" fontId="0" numFmtId="0" pivotButton="0" quotePrefix="0" xfId="0"/>
    <xf applyAlignment="1" borderId="1" fillId="4" fontId="4" numFmtId="0" pivotButton="0" quotePrefix="0" xfId="0">
      <alignment horizontal="center" vertical="center"/>
    </xf>
    <xf applyAlignment="1" borderId="2" fillId="4" fontId="2" numFmtId="0" pivotButton="0" quotePrefix="0" xfId="1">
      <alignment horizontal="center" vertical="center" wrapText="1"/>
    </xf>
    <xf applyAlignment="1" borderId="3" fillId="4" fontId="2" numFmtId="0" pivotButton="0" quotePrefix="0" xfId="1">
      <alignment horizontal="center" vertical="center" wrapText="1"/>
    </xf>
    <xf applyAlignment="1" borderId="4" fillId="4" fontId="2" numFmtId="0" pivotButton="0" quotePrefix="0" xfId="1">
      <alignment horizontal="center" vertical="center" wrapText="1"/>
    </xf>
    <xf applyAlignment="1" borderId="1" fillId="4" fontId="2" numFmtId="0" pivotButton="0" quotePrefix="0" xfId="1">
      <alignment horizontal="center" vertical="center" wrapText="1"/>
    </xf>
    <xf applyAlignment="1" borderId="1" fillId="4" fontId="4" numFmtId="0" pivotButton="0" quotePrefix="0" xfId="0">
      <alignment horizontal="center" vertical="center" wrapText="1"/>
    </xf>
    <xf applyAlignment="1" borderId="5" fillId="4" fontId="4" numFmtId="0" pivotButton="0" quotePrefix="0" xfId="0">
      <alignment horizontal="center" vertical="center" wrapText="1"/>
    </xf>
    <xf applyAlignment="1" borderId="1" fillId="4" fontId="2" numFmtId="165" pivotButton="0" quotePrefix="0" xfId="2">
      <alignment horizontal="center" vertical="center" wrapText="1"/>
    </xf>
    <xf applyAlignment="1" borderId="1" fillId="4" fontId="4" numFmtId="0" pivotButton="0" quotePrefix="0" xfId="0">
      <alignment horizontal="center"/>
    </xf>
    <xf applyAlignment="1" borderId="5" fillId="4" fontId="4" numFmtId="0" pivotButton="0" quotePrefix="0" xfId="0">
      <alignment horizontal="center" vertical="center"/>
    </xf>
    <xf applyAlignment="1" borderId="7" fillId="4" fontId="4" numFmtId="0" pivotButton="0" quotePrefix="0" xfId="0">
      <alignment horizontal="center" vertical="center"/>
    </xf>
    <xf applyAlignment="1" borderId="8" fillId="4" fontId="4" numFmtId="0" pivotButton="0" quotePrefix="0" xfId="0">
      <alignment horizontal="center" vertical="center"/>
    </xf>
    <xf applyAlignment="1" borderId="15" fillId="4" fontId="4" numFmtId="0" pivotButton="0" quotePrefix="0" xfId="0">
      <alignment horizontal="center" vertical="center"/>
    </xf>
    <xf borderId="11" fillId="0" fontId="0" numFmtId="0" pivotButton="0" quotePrefix="0" xfId="0"/>
    <xf borderId="19" fillId="0" fontId="0" numFmtId="0" pivotButton="0" quotePrefix="0" xfId="0"/>
    <xf borderId="20" fillId="0" fontId="0" numFmtId="0" pivotButton="0" quotePrefix="0" xfId="0"/>
    <xf applyAlignment="1" borderId="1" fillId="4" fontId="2" numFmtId="165" pivotButton="0" quotePrefix="0" xfId="2">
      <alignment horizontal="center" vertical="center" wrapText="1"/>
    </xf>
    <xf applyAlignment="1" borderId="21" fillId="4" fontId="2" numFmtId="0" pivotButton="0" quotePrefix="0" xfId="1">
      <alignment horizontal="center" vertical="center" wrapText="1"/>
    </xf>
    <xf borderId="23" fillId="0" fontId="0" numFmtId="0" pivotButton="0" quotePrefix="0" xfId="0"/>
    <xf borderId="7" fillId="0" fontId="0" numFmtId="0" pivotButton="0" quotePrefix="0" xfId="0"/>
    <xf borderId="17" fillId="0" fontId="0" numFmtId="0" pivotButton="0" quotePrefix="0" xfId="0"/>
    <xf borderId="9" fillId="0" fontId="0" numFmtId="0" pivotButton="0" quotePrefix="0" xfId="0"/>
    <xf borderId="12" fillId="0" fontId="0" numFmtId="0" pivotButton="0" quotePrefix="0" xfId="0"/>
    <xf applyAlignment="1" borderId="1" fillId="4" fontId="2" numFmtId="164" pivotButton="0" quotePrefix="0" xfId="1">
      <alignment horizontal="center" vertical="center" wrapText="1"/>
    </xf>
    <xf applyAlignment="1" borderId="2" fillId="4" fontId="2" numFmtId="164" pivotButton="0" quotePrefix="0" xfId="1">
      <alignment horizontal="center" vertical="center" wrapText="1"/>
    </xf>
    <xf borderId="8" fillId="0" fontId="0" numFmtId="0" pivotButton="0" quotePrefix="0" xfId="0"/>
    <xf borderId="18" fillId="0" fontId="0" numFmtId="0" pivotButton="0" quotePrefix="0" xfId="0"/>
    <xf borderId="13" fillId="0" fontId="0" numFmtId="0" pivotButton="0" quotePrefix="0" xfId="0"/>
    <xf borderId="14" fillId="0" fontId="0" numFmtId="0" pivotButton="0" quotePrefix="0" xfId="0"/>
    <xf applyAlignment="1" borderId="5" fillId="4" fontId="2" numFmtId="164" pivotButton="0" quotePrefix="0" xfId="1">
      <alignment horizontal="center" vertical="center" wrapText="1"/>
    </xf>
    <xf applyAlignment="1" borderId="24" fillId="0" fontId="0" numFmtId="0" pivotButton="0" quotePrefix="0" xfId="0">
      <alignment vertical="top" wrapText="1"/>
    </xf>
    <xf applyAlignment="1" borderId="24" fillId="0" fontId="0" numFmtId="37" pivotButton="0" quotePrefix="0" xfId="0">
      <alignment vertical="top" wrapText="1"/>
    </xf>
    <xf applyAlignment="1" borderId="24" fillId="0" fontId="0" numFmtId="7" pivotButton="0" quotePrefix="0" xfId="0">
      <alignment vertical="top" wrapText="1"/>
    </xf>
    <xf applyAlignment="1" borderId="24" fillId="0" fontId="0" numFmtId="10" pivotButton="0" quotePrefix="0" xfId="0">
      <alignment vertical="top" wrapText="1"/>
    </xf>
    <xf applyAlignment="1" borderId="24" fillId="6" fontId="0" numFmtId="0" pivotButton="0" quotePrefix="0" xfId="0">
      <alignment vertical="top" wrapText="1"/>
    </xf>
    <xf applyAlignment="1" borderId="24" fillId="0" fontId="0" numFmtId="166" pivotButton="0" quotePrefix="0" xfId="0">
      <alignment vertical="top" wrapText="1"/>
    </xf>
    <xf applyAlignment="1" borderId="0" fillId="0" fontId="0" numFmtId="0" pivotButton="0" quotePrefix="0" xfId="0">
      <alignment vertical="top" wrapText="1"/>
    </xf>
    <xf applyAlignment="1" borderId="0" fillId="6" fontId="6" numFmtId="0" pivotButton="0" quotePrefix="0" xfId="0">
      <alignment vertical="top" wrapText="1"/>
    </xf>
    <xf applyAlignment="1" borderId="0" fillId="6" fontId="6" numFmtId="37" pivotButton="0" quotePrefix="0" xfId="0">
      <alignment vertical="top" wrapText="1"/>
    </xf>
    <xf applyAlignment="1" borderId="0" fillId="6" fontId="6" numFmtId="7" pivotButton="0" quotePrefix="0" xfId="0">
      <alignment vertical="top" wrapText="1"/>
    </xf>
    <xf applyAlignment="1" borderId="0" fillId="6" fontId="6" numFmtId="10" pivotButton="0" quotePrefix="0" xfId="0">
      <alignment vertical="top" wrapText="1"/>
    </xf>
    <xf applyAlignment="1" borderId="0" fillId="0" fontId="0" numFmtId="37" pivotButton="0" quotePrefix="0" xfId="0">
      <alignment vertical="top" wrapText="1"/>
    </xf>
    <xf applyAlignment="1" borderId="26" fillId="0" fontId="0" numFmtId="0" pivotButton="0" quotePrefix="0" xfId="0">
      <alignment vertical="top" wrapText="1"/>
    </xf>
    <xf applyAlignment="1" borderId="0" fillId="0" fontId="0" numFmtId="10" pivotButton="0" quotePrefix="0" xfId="0">
      <alignment vertical="top" wrapText="1"/>
    </xf>
    <xf applyAlignment="1" borderId="27" fillId="0" fontId="0" numFmtId="0" pivotButton="0" quotePrefix="0" xfId="0">
      <alignment vertical="top" wrapText="1"/>
    </xf>
    <xf applyAlignment="1" borderId="25" fillId="0" fontId="0" numFmtId="0" pivotButton="0" quotePrefix="0" xfId="0">
      <alignment vertical="top" wrapText="1"/>
    </xf>
  </cellXfs>
  <cellStyles count="3">
    <cellStyle builtinId="0" name="Обычный" xfId="0"/>
    <cellStyle name="Обычный_ИФД Капитал интернет окт-дек 12 08 04. xls" xfId="1"/>
    <cellStyle builtinId="3" name="Финансовый"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comments/comment1.xml><?xml version="1.0" encoding="utf-8"?>
<comments xmlns="http://schemas.openxmlformats.org/spreadsheetml/2006/main">
  <authors>
    <author>.</author>
  </authors>
  <commentList>
    <comment authorId="0" ref="T17" shapeId="0">
      <text>
        <t>Comment: Аудиторные сегменты:
 by Воеводина Евгения Владимировна</t>
      </text>
    </comment>
    <comment authorId="0" ref="S18" shapeId="0">
      <text>
        <t>Comment: Десктопные версии Главной страницы и вкладки браузера и Мобильная версия Главной страницы сайта Yandex.ru
 by Воеводина Евгения Владимировна</t>
      </text>
    </comment>
    <comment authorId="0" ref="T18" shapeId="0">
      <text>
        <t>Comment: 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by Воеводина Евгения Владимировна</t>
      </text>
    </comment>
    <comment authorId="0" ref="U18" shapeId="0">
      <text>
        <t>Comment: 728×90 на  Десктопной версии Главной страницы сайта Яндекс и  вкладки Браузера  320×67 на мобильной версии Главной страницы сайта Яндекс. by Воеводина Евгения Владимировна</t>
      </text>
    </comment>
    <comment authorId="0" ref="X18" shapeId="0">
      <text>
        <t>Comment: Не более одного пакета на рекламодателя.
Кол-во показов в заказе  - 5000К. by Воеводина Евгения Владимировна</t>
      </text>
    </comment>
    <comment authorId="0" ref="AD18" shapeId="0">
      <text>
        <t>Comment: 0,7 - сезон.коэф by Воеводина Евгения Владимировна</t>
      </text>
    </comment>
    <comment authorId="0" ref="S19" shapeId="0">
      <text>
        <t>Comment: Десктопные версии Главной страницы и вкладки браузера и Мобильная версия Главной страницы сайта Yandex.ru
 by Воеводина Евгения Владимировна</t>
      </text>
    </comment>
    <comment authorId="0" ref="T19" shapeId="0">
      <text>
        <t>Comment: 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by Воеводина Евгения Владимировна</t>
      </text>
    </comment>
    <comment authorId="0" ref="U19" shapeId="0">
      <text>
        <t>Comment: 728×90 на  Десктопной версии Главной страницы сайта Яндекс и  вкладки Браузера  320×67 на мобильной версии Главной страницы сайта Яндекс. by Воеводина Евгения Владимировна</t>
      </text>
    </comment>
    <comment authorId="0" ref="X19" shapeId="0">
      <text>
        <t>Comment: Не более одного пакета на рекламодателя.
Кол-во показов в заказе  - 5000К. by Воеводина Евгения Владимировна</t>
      </text>
    </comment>
    <comment authorId="0" ref="AD19" shapeId="0">
      <text>
        <t>Comment: 0,8 - сезон.коэф by Воеводина Евгения Владимировна</t>
      </text>
    </comment>
    <comment authorId="0" ref="S20" shapeId="0">
      <text>
        <t>Comment: Десктопные версии Главной страницы и вкладки браузера и Мобильная версия Главной страницы сайта Yandex.ru
 by Воеводина Евгения Владимировна</t>
      </text>
    </comment>
    <comment authorId="0" ref="T20" shapeId="0">
      <text>
        <t>Comment: 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by Воеводина Евгения Владимировна</t>
      </text>
    </comment>
    <comment authorId="0" ref="U20" shapeId="0">
      <text>
        <t>Comment: 728×90 на  Десктопной версии Главной страницы сайта Яндекс и  вкладки Браузера  320×67 на мобильной версии Главной страницы сайта Яндекс. by Воеводина Евгения Владимировна</t>
      </text>
    </comment>
    <comment authorId="0" ref="X20" shapeId="0">
      <text>
        <t>Comment: Не более одного пакета на рекламодателя.
Кол-во показов в заказе  - 5000К. by Воеводина Евгения Владимировна</t>
      </text>
    </comment>
    <comment authorId="0" ref="S21" shapeId="0">
      <text>
        <t>Comment: Десктопные версии Главной страницы и вкладки браузера и Мобильная версия Главной страницы сайта Yandex.ru
 by Воеводина Евгения Владимировна</t>
      </text>
    </comment>
    <comment authorId="0" ref="T21" shapeId="0">
      <text>
        <t>Comment: 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by Воеводина Евгения Владимировна</t>
      </text>
    </comment>
    <comment authorId="0" ref="U21" shapeId="0">
      <text>
        <t>Comment: 728×90 на  Десктопной версии Главной страницы сайта Яндекс и  вкладки Браузера  320×67 на мобильной версии Главной страницы сайта Яндекс. by Воеводина Евгения Владимировна</t>
      </text>
    </comment>
    <comment authorId="0" ref="X21" shapeId="0">
      <text>
        <t>Comment: Не более одного пакета на рекламодателя.
Кол-во показов в заказе  - 5000К. by Воеводина Евгения Владимировна</t>
      </text>
    </comment>
    <comment authorId="0" ref="AD21" shapeId="0">
      <text>
        <t>Comment: 1,3 - сезон.коэф by Воеводина Евгения Владимировна</t>
      </text>
    </comment>
    <comment authorId="0" ref="S22"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2"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3"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3"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4"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4"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5"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5"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6"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6"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7"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7"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8"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8"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9"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9"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0"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0"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1"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1"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2"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2"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3"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3"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4"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4"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5"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5"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6"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6"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7"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7"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8"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8"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9"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9"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0"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0"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1"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1"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2"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2"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3"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3"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4"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4"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5"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5"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6"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46" shapeId="0">
      <text>
        <t>Comment: Размещение рекламного сообщения перед трансляций телевизионного
канала by Воеводина Евгения Владимировна</t>
      </text>
    </comment>
    <comment authorId="0" ref="S47"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47" shapeId="0">
      <text>
        <t>Comment: Размещение рекламного сообщения перед трансляций телевизионного
канала by Воеводина Евгения Владимировна</t>
      </text>
    </comment>
    <comment authorId="0" ref="S48"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48" shapeId="0">
      <text>
        <t>Comment: Размещение рекламного сообщения перед трансляций телевизионного
канала by Воеводина Евгения Владимировна</t>
      </text>
    </comment>
    <comment authorId="0" ref="S49"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49" shapeId="0">
      <text>
        <t>Comment: Размещение рекламного сообщения перед трансляций телевизионного
канала by Воеводина Евгения Владимировна</t>
      </text>
    </comment>
    <comment authorId="0" ref="S50"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0" shapeId="0">
      <text>
        <t>Comment: Размещение рекламного сообщения перед трансляций телевизионного
канала by Воеводина Евгения Владимировна</t>
      </text>
    </comment>
    <comment authorId="0" ref="S51"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1" shapeId="0">
      <text>
        <t>Comment: Размещение рекламного сообщения перед трансляций телевизионного
канала by Воеводина Евгения Владимировна</t>
      </text>
    </comment>
    <comment authorId="0" ref="S52"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2" shapeId="0">
      <text>
        <t>Comment: Размещение рекламного сообщения перед трансляций телевизионного
канала by Воеводина Евгения Владимировна</t>
      </text>
    </comment>
    <comment authorId="0" ref="S53"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3" shapeId="0">
      <text>
        <t>Comment: Размещение рекламного сообщения перед трансляций телевизионного
канала by Воеводина Евгения Владимировна</t>
      </text>
    </comment>
    <comment authorId="0" ref="S54"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4" shapeId="0">
      <text>
        <t>Comment: Размещение рекламного сообщения перед трансляций телевизионного
канала by Воеводина Евгения Владимировна</t>
      </text>
    </comment>
    <comment authorId="0" ref="S55"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5" shapeId="0">
      <text>
        <t>Comment: Размещение рекламного сообщения перед трансляций телевизионного
канала by Воеводина Евгения Владимировна</t>
      </text>
    </comment>
    <comment authorId="0" ref="S56"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6" shapeId="0">
      <text>
        <t>Comment: Размещение рекламного сообщения перед трансляций телевизионного
канала by Воеводина Евгения Владимировна</t>
      </text>
    </comment>
    <comment authorId="0" ref="S57"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7" shapeId="0">
      <text>
        <t>Comment: Размещение рекламного сообщения перед трансляций телевизионного
канала by Воеводина Евгения Владимировна</t>
      </text>
    </comment>
    <comment authorId="0" ref="S58"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8" shapeId="0">
      <text>
        <t>Comment: Размещение рекламного сообщения перед трансляций телевизионного
канала by Воеводина Евгения Владимировна</t>
      </text>
    </comment>
    <comment authorId="0" ref="S59"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9" shapeId="0">
      <text>
        <t>Comment: Размещение рекламного сообщения перед трансляций телевизионного
канала by Воеводина Евгения Владимировна</t>
      </text>
    </comment>
    <comment authorId="0" ref="S60"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0" shapeId="0">
      <text>
        <t>Comment: Размещение рекламного сообщения перед трансляций телевизионного
канала by Воеводина Евгения Владимировна</t>
      </text>
    </comment>
    <comment authorId="0" ref="S61"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1" shapeId="0">
      <text>
        <t>Comment: Размещение рекламного сообщения перед трансляций телевизионного
канала by Воеводина Евгения Владимировна</t>
      </text>
    </comment>
    <comment authorId="0" ref="S62"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2" shapeId="0">
      <text>
        <t>Comment: Размещение рекламного сообщения перед трансляций телевизионного
канала by Воеводина Евгения Владимировна</t>
      </text>
    </comment>
    <comment authorId="0" ref="S63"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3" shapeId="0">
      <text>
        <t>Comment: Размещение рекламного сообщения перед трансляций телевизионного
канала by Воеводина Евгения Владимировна</t>
      </text>
    </comment>
    <comment authorId="0" ref="S64"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4" shapeId="0">
      <text>
        <t>Comment: Размещение рекламного сообщения перед трансляций телевизионного
канала by Воеводина Евгения Владимировна</t>
      </text>
    </comment>
    <comment authorId="0" ref="S65"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5" shapeId="0">
      <text>
        <t>Comment: Размещение рекламного сообщения перед трансляций телевизионного
канала by Воеводина Евгения Владимировна</t>
      </text>
    </comment>
    <comment authorId="0" ref="S66"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6" shapeId="0">
      <text>
        <t>Comment: Размещение рекламного сообщения перед трансляций телевизионного
канала by Воеводина Евгения Владимировна</t>
      </text>
    </comment>
    <comment authorId="0" ref="S67"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7" shapeId="0">
      <text>
        <t>Comment: Размещение рекламного сообщения перед трансляций телевизионного
канала by Воеводина Евгения Владимировна</t>
      </text>
    </comment>
    <comment authorId="0" ref="S68"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8" shapeId="0">
      <text>
        <t>Comment: Размещение рекламного сообщения перед трансляций телевизионного
канала by Воеводина Евгения Владимировна</t>
      </text>
    </comment>
    <comment authorId="0" ref="S69"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9" shapeId="0">
      <text>
        <t>Comment: Размещение рекламного сообщения перед трансляций телевизионного
канала by Воеводина Евгения Владимировна</t>
      </text>
    </comment>
    <comment authorId="0" ref="U70" shapeId="0">
      <text>
        <t>Comment: видео рекомендуем длительностью 5-15 сек
Допустимый хронометраж 5-60 сек by Воеводина Евгения Владимировна</t>
      </text>
    </comment>
    <comment authorId="0" ref="AG70" shapeId="0">
      <text>
        <t>Comment: Минимальный  бюджет 50 000р. by Воеводина Евгения Владимировна</t>
      </text>
    </comment>
    <comment authorId="0" ref="S71" shapeId="0">
      <text>
        <t>Comment: 1tv.ru*, Megogo.ru, Tvigle.ru, TvZavr.ru, Peers.tv, Vintera.tv, Россия by Воеводина Евгения Владимировна</t>
      </text>
    </comment>
    <comment authorId="0" ref="X71" shapeId="0">
      <text>
        <t>Comment: min 1млн. показов by Воеводина Евгения Владимировна</t>
      </text>
    </comment>
    <comment authorId="0" ref="Q72" shapeId="0">
      <text>
        <t>Comment: период размещения обсуждается дополнительно by Воеводина Евгения Владимировна</t>
      </text>
    </comment>
    <comment authorId="0" ref="U72" shapeId="0">
      <text>
        <t>Comment: с пометкой «промо» by Воеводина Евгения Владимировна</t>
      </text>
    </comment>
    <comment authorId="0" ref="X72" shapeId="0">
      <text>
        <t>Comment: досмотры ролика до конца или до 30-й секунды by Воеводина Евгения Владимировна</t>
      </text>
    </comment>
    <comment authorId="0" ref="AG72" shapeId="0">
      <text>
        <t>Comment: Минимальное пополнение 75 000 руб без НДС by Воеводина Евгения Владимировна</t>
      </text>
    </comment>
    <comment authorId="0" ref="Q73" shapeId="0">
      <text>
        <t>Comment: период размещения обсуждается дополнительно by Воеводина Евгения Владимировна</t>
      </text>
    </comment>
    <comment authorId="0" ref="X73" shapeId="0">
      <text>
        <t>Comment: дочитывание by Воеводина Евгения Владимировна</t>
      </text>
    </comment>
    <comment authorId="0" ref="AN73" shapeId="0">
      <text>
        <t>Comment: Переходы на сайт от дочитавших, CR by Воеводина Евгения Владимировна</t>
      </text>
    </comment>
    <comment authorId="0" ref="T81" shapeId="0">
      <text>
        <t>Comment: *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by Воеводина Евгения Владимировна</t>
      </text>
    </comment>
    <comment authorId="0" ref="AD81" shapeId="0">
      <text>
        <t>Comment: +25% видео в баннере (автоплей)
+20% сезон коэф. by Воеводина Евгения Владимировна</t>
      </text>
    </comment>
    <comment authorId="0" ref="AE81" shapeId="0">
      <text>
        <t>Comment: скидка на первое размещение by Воеводина Евгения Владимировна</t>
      </text>
    </comment>
    <comment authorId="0" ref="U82" shapeId="0">
      <text>
        <t>Comment: звук без автозапуска, только если включит сам пользователь by Воеводина Евгения Владимировна</t>
      </text>
    </comment>
    <comment authorId="0" ref="AD82" shapeId="0">
      <text>
        <t>Comment: +30% сезон коэф.
 +25% видео в баннере (автоплей) -БОНУС by Воеводина Евгения Владимировна</t>
      </text>
    </comment>
    <comment authorId="0" ref="AQ82" shapeId="0">
      <text>
        <t>Comment: С УЧЕТОМ БОНУСА by Воеводина Евгения Владимировна</t>
      </text>
    </comment>
    <comment authorId="0" ref="U83" shapeId="0">
      <text>
        <t>Comment: звук без автозапуска, только если включит сам пользователь by Воеводина Евгения Владимировна</t>
      </text>
    </comment>
    <comment authorId="0" ref="AD83" shapeId="0">
      <text>
        <t>Comment: +30% сезон коэф.
 +25% видео в баннере (автоплей) -БОНУС by Воеводина Евгения Владимировна</t>
      </text>
    </comment>
    <comment authorId="0" ref="AE83" shapeId="0">
      <text>
        <t>Comment: скидка на первое размещение by Воеводина Евгения Владимировна</t>
      </text>
    </comment>
    <comment authorId="0" ref="U84" shapeId="0">
      <text>
        <t>Comment: ТТ для ТГБ: http://www.gdeetotdom.ru/trebovaniya-k-reklame/#tgb by Воеводина Евгения Владимировна</t>
      </text>
    </comment>
    <comment authorId="0" ref="U85" shapeId="0">
      <text>
        <t>Comment: •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by Воеводина Евгения Владимировна</t>
      </text>
    </comment>
    <comment authorId="0" ref="U86" shapeId="0">
      <text>
        <t>Comment: размещение и сопровождение объявлений на соответствующих сайтах
ТТ: фид в любом формате (Яндекс, ЦИАН, Авито)
Предпочтение: фид Яндекса –  более адаптивный
 by Воеводина Евгения Владимировна</t>
      </text>
    </comment>
    <comment authorId="0" ref="U87" shapeId="0">
      <text>
        <t>Comment: 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 by Воеводина Евгения Владимировна</t>
      </text>
    </comment>
    <comment authorId="0" ref="X96" shapeId="0">
      <text>
        <t>Comment: 550 кликов by Воеводина Евгения Владимировна</t>
      </text>
    </comment>
    <comment authorId="0" ref="C99"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99" shapeId="0">
      <text>
        <t>Comment: *Бронь менее 150 000 руб. до НДС  не может быть скорректирована в сторону уменьшения by Воеводина Евгения Владимировна</t>
      </text>
    </comment>
    <comment authorId="0" ref="AQ99" shapeId="0">
      <text>
        <t>Comment: С УЧЕТОМ БОНУСА by Воеводина Евгения Владимировна</t>
      </text>
    </comment>
    <comment authorId="0" ref="U100" shapeId="0">
      <text>
        <t>Comment: преимущества формата - полноэкранный формат, 100% видимость.  К сети подключены топовые приложения by Воеводина Евгения Владимировна</t>
      </text>
    </comment>
    <comment authorId="0" ref="AD100" shapeId="0">
      <text>
        <t>Comment: +30%
Таргетинг на аудиторные интересы  by Воеводина Евгения Владимировна</t>
      </text>
    </comment>
    <comment authorId="0" ref="S101" shapeId="0">
      <text>
        <t>Comment: 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 by Воеводина Евгения Владимировна</t>
      </text>
    </comment>
    <comment authorId="0" ref="U101" shapeId="0">
      <text>
        <t>Comment: Баннер в верхней части сайта
300х250, 320х250,320х100, 1000х120 by Воеводина Евгения Владимировна</t>
      </text>
    </comment>
    <comment authorId="0" ref="AD101" shapeId="0">
      <text>
        <t>Comment: +30%
Таргетинг по возрасту  by Воеводина Евгения Владимировна</t>
      </text>
    </comment>
    <comment authorId="0" ref="S102"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2" shapeId="0">
      <text>
        <t>Comment: 0,8 - сезон.коэф. январь by Воеводина Евгения Владимировна</t>
      </text>
    </comment>
    <comment authorId="0" ref="S103"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3" shapeId="0">
      <text>
        <t>Comment: 0,9 - сезон.коэф. февраль by Воеводина Евгения Владимировна</t>
      </text>
    </comment>
    <comment authorId="0" ref="S104"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S105"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5" shapeId="0">
      <text>
        <t>Comment: 1,3 - сезон.коэф. by Воеводина Евгения Владимировна</t>
      </text>
    </comment>
    <comment authorId="0" ref="S106"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6" shapeId="0">
      <text>
        <t>Comment: 0,8 - сезон.коэф. январь by Воеводина Евгения Владимировна</t>
      </text>
    </comment>
    <comment authorId="0" ref="S107"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7" shapeId="0">
      <text>
        <t>Comment: 0,9 - сезон.коэф. февраль by Воеводина Евгения Владимировна</t>
      </text>
    </comment>
    <comment authorId="0" ref="S108"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S109"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9" shapeId="0">
      <text>
        <t>Comment: 1,3 - сезон.коэф. by Воеводина Евгения Владимировна</t>
      </text>
    </comment>
    <comment authorId="0" ref="S110"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10" shapeId="0">
      <text>
        <t>Comment: 0,8 - сезон.коэф. январь by Воеводина Евгения Владимировна</t>
      </text>
    </comment>
    <comment authorId="0" ref="S111"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11" shapeId="0">
      <text>
        <t>Comment: 0,9 - сезон.коэф. февраль by Воеводина Евгения Владимировна</t>
      </text>
    </comment>
    <comment authorId="0" ref="S112"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S113"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13" shapeId="0">
      <text>
        <t>Comment: 1,3 - сезон.коэф. by Воеводина Евгения Владимировна</t>
      </text>
    </comment>
    <comment authorId="0" ref="C114" shapeId="0">
      <text>
        <t>Comment: Устройства: Desktop+Mobile. Форматы: баннеры, видео.  by Воеводина Евгения Владимировна</t>
      </text>
    </comment>
    <comment authorId="0" ref="S114" shapeId="0">
      <text>
        <t>Comment: Таргетинги
# ======= Соцдем ======= 
1  "Социально-демографические характеристики"
# пол 
5  "Пол"
6  "Муж"
7  "Жен"
# Возраст 
8  "Возраст"
9  "0-11"
10  "12-16"
11  "17-21"
12  "22-25"
13  "26-30"
14  "31-35"
15  "36-40"
16  "41-50"
17  "51"
# Доход 
18  "Доход"
19  "Низкий"
20  "Средний"
21  "Высокий"
# Образование 
22  "Образование"
23  "Школа"
24  "Колледж"
25  "Университет"
26  "Top20 RU"
27  "Западное"
# Семейный статус 
28  "Семейный статус"
29  "Есть дети"
30  "Одинокие (без пары)"
# ======= Интересы ======= 
100  "Интересы"
101  "Игры"
102  "Казуальные игры"
103  "MMORPG игры"
104  "Донорство"
105  "Диеты и фитнес"
106  "Развлечения"
107  "Мужские развлечения"
108  "Юмор"
109  "Фильмы
110  "Локальные события"
111  "Малые предприниматели"
112  "Окружающая среда"
113  "Здоровье"
114  "Хобби"
115  "Ремонт
116  "Соискатели"
117  "Фильмы"
118  "Скидки"
119  "Подкасты
120  "Родители"
121  "Руководства для родителей"
122  "Товары для детей"
123  "Красота"
124  "Кулинария"
125  "High-end Мода"
126  "Роскошь
127  "Домашние животные"
128  "Политика"
131  "Образование"
132  "Еда и напитки"
133  "Литература"
134  "Фотография"
135  "Новости"
136  "Личные финансы"
138  "Женщины"
#=============Шоппинг============ 
139  "Шоппинг"
140  "Онлайн шоппинг"
141  "Шопоголики"
142  "Авто и запчасти"
143  "Новые"
144  "Б/У"
145  "Производитель"
146  "Страна производства"
147  "Россия"
148  "Германия"
149  "Япония"
150  "США"
151  "Канада"
152  "Франция"
153  "Испания"
154  "Великобритания"
155  "Мексика"
156  "Бельгия"
157  "Италия"
158  "Южная Корея"
159  "Дети"
160  "Книги"
161  "Офис и бизнес"
162  "Товары из супермаркета"
164  "Цветы и подарки"
165  "Еда и вино"
167  "Дом и сад"
168  "Мобильные гаджеты"
169  "Фильмы"
170  "Музыка"
171  "Музыкальные инструменты"
172  "Домашние животные"
173  "Спорт"
# ============Услуги============= 
#"311"  "Перевозки и путешествия"
# ============Автомобили============= 
203  "Автомобили"
204  "A мини класс"
205  "Acura"
206  "Audi"
207  "Audi Q7"
208  "Bentley"
209  "BMW"
210  "Buick"
211  "Cadillac"
212  "Chevrolet"
213  "Chrysler"
214  "Citroen"
215  "Авто класса D"
216  "Dodge"
217  "Авто класса E (бизнес)"
218  "Авто класса F (luxury)"
219  "Ferrari"
220  "Fiat"
221  "Ford"
222  "GAZ"
223  "GM-Daewoo"
224  "GMC"
225  "Honda"
226  "Hummer"
227  "Hyundai"
228  "Infiniti"
229  "Isuzu"
230  "Внедорожники"
231  "Jaguar"
232  "Jeep"
233  "KAMAZ"
234  "Kia"
235  "Lamborghini"
236  "LandRover"
237  "Lexus"
238  "Lincoln"
239  "Maserati"
240  "Mazda"
241  "Mercedes-Benz"
242  "Mini"
243  "Mitsubishi"
244  "Мотоциклы"
245  "Nissan"
246  "Opel"
247  "Peugeot"
248  "Pontiac"
249  "Porsche"
250  "Renault"
251  "Rolls-Royce"
252  "Авто класса S (спорт)"
253  "Saab"
254  "Scion"
255  "Service"
256  "SsangYoung"
257  "Subaru"
258  "Suzuki"
259  "Toyota"
260  "Trucks"
261  "UAZ"
262  "Vauxhall"
263  "VAZ"
264  "Volkswagen"
265  "Volvo"
266  "ZAZ"
267  "Городские авто"
268  "Многофункциональные авто"
269  "Универсалы"
271  "Автофорумы"
#============Lifestyle============= 
272  "Lifestyle"
273  "Почти не смотрят ТВ"
274  "Много смотрят ТВ"
275  "Владельцы автомобилей"
276  "Владельцы недвижимости"
277  "Арендуют недвижимость"
278  "Курильщики"
279  "Ортодоксы"
280  "Недавно переехавшие"
281  "Хипстеры"
282  "Бросающие курить"
#============Языки============= 
283  "Языки"
284  "Знают английский"
285  "Знают немецкий"
#============Профессии============= 
286  "Профессии"
287  "Медицина"
288  "Офисные работники"
289  "Городские служащие"
290  "Веб-дизайн"
291  "Маркетинг и реклама"
292  "Оборона и государство"
293  "Финансы и бухгалтерия"
294  "Сельское хозяйство"
295  "Искусство
296  "Строительство"
297  "Образование
298  "Инженеры и архитекторы"
299  "HR"
300  "IT"
301  "Юристы"
302  "Бизнес и управление"
303  "Производство"
304  "Медиа и СМИ"
305  "Недвижимость"
306  "Продажи"
307  "Наука
308  "Транспорт и логистика"
309  "Туризм и рестораны"
310  "Финансовая аналитика"
#============Фармокология============= 
311  "Фармакология"
312  "Алкогольная и никотиновая зависимости"
313  "Антибактериальные препараты"
314  "Бронхиальная астма"
315  "Вакцины"
316  "Витамины"
317  "Гинекология"
318  "Гомеопатия"
319  "Гормональные"
320  "Дерматология"
321  "Детоксикация"
322  "Диагностические средства"
323  "Желудочно-кишечные"
324  "Корректоры метаболизма"
325  "Наркотики и анестезия"
326  "Обезболивающие
327  "Тонизирующие"
328  "Венозные"
329  "Глаза"
330  "Скелетно-двигательный аппарат"
331  "Противоаллергенные"
332  "Противовирусные"
333  "Противогрибковые"
334  "Противоопухоливые"
335  "Противопаразитные"
336  "Anticatarrhal"
337  "Психоневрологические"
338  "Сердечно-сосудистые"
339  "Средства
340  "Стоматология"
341  "Урология"
342  "Фитотерапия"
343  "Эндокринология"
344  "Геморрой"
345  "Улучшение потенции"
346  "Уши"
347  "Лечебно-профилактические"
348  "Для мам и детей"
349  "Медицинские устройства"
350  "Ирригаторы"
351  "ТОнометры"
352  "Косметика
353  "Еда"
354  "Ароматерапия"
355  "Оптика"
356  "БАДы"
357  "Респираторные заболевания"
#===========Спорт========== 
129  "Спорт"
358  "Футбол"
359  "Бокс"
360  "Хоккей"
361  "Теннис"
362  "Зимние виды спорта"
363  "Танцы"
364  "Бег"
365  "Детский спорт"
#===========Технические энтузиасты========== 
130  "Технические энтузиасты"
366  "Apple"
367  "Apple аксессуары"
368  "Android"
369  "Камеры"
370  "Компьютеры"
371  "Гаджеты"
372  "Плееры"
373  "Программное обеспечение"
374  "Сетевая безопасность"
375  "Планшеты и ридеры"
#===========Недвижимость========== 
137  "Недвижимость"
# 
376  "Городская недвижимость"
377  "Квартиры (первичный рынок)"
378  "Квартиры (вторичный рынок)"
379  "Таунхаусы"
380  "Комнаты"
381  "Гаражи"
# 
382  "Загородная недвижимость"
383  "Коттеджи"
384  "Земельные участки"
385  "Коммерческая недвижимость"
386  "Недвижимость за границей"
387  "Для аренды"
388  "Для продажи"
389  "Недвижимость эконом"
390  "Недвижимость средний бюджет"
391  "Элитная недвижимость"
# ============Услуги============= 
184  "Услуги"
185  "Искусство и развлечения"
186  "Автомобильная промышленность"
187  "Бизнес услуги"
188  "Компьютеры и интернет"
189  "Подрядчики
190  "Образование"
192  "Медицина и здоровье"
193  "Дом и сад"
194  "Юристы"
195  "Производство"
196  "Домашние животные"
197  "Недвижимость
199  "Розница"
200  "Спорт и Отдых"
201  "Телекоммуникации"
202  "Перевозки и путешествия"
#===========Услуги-Финансы и страхование========== 
191  "Финансы и страхование"
392  "Банкинг"
393  "Сбережение"
394  "Кредитные карты"
395  "Банкоматы"
396  "Пенсионное планирование"
397  "Микрокредиты"
398  "Страхование"
399  "Автострахование"
400  "Страхование недвижимости"
401  "Страхование здоровья"
402  "Инвестирование"
403  "Ипотека"
405  "Таможенные брокеры"
#===========Услуги-Рестораны========== 
198  "Рестораны"
406  "Гриль"
407  "Азиатские"
408  "Кофейни"
409  "Итальянские рестораны"
# ============Услуги============= 
410  "SEO"
# ============(139)Шоппинг-&gt;Упакованные потребительские товары============= 
411  "Упакованные потребительские товары"
# 
412  "Напитки"
413  "Кофе"
414  "Чай"
# ============(139)Шоппинг-&gt;Здоровье и красота============= 
166  "Здоровье и красота"
415  "Дезодоранты"
416  "Косметика"
417  "Ароматы"
418  "Для волос"
419  "Для кожи"
420  "Зубная паста"
# ============(139)Шоппинг-&gt;Мода============= 
163  "Мода"
421  "Аксессуары"
422  "Часы и ювелирные"
423  "Туфли"
424  "Женская мода"
425  "Мужская мода"
# ============(174)Путешествия============= 
174  "Путешествия"
175  "Обычные путешественники"
176  "Энтузиасты путешествий"
177  "Жилье"
179  "Скидки на поездки"
180  "Круизы"
181  "Аренда машин"
182  "Перелеты"
183  "Бизнес поездки"
178  "Местоположение"
426  "Африка"
427  "Египет"
428  "Европа"
429  "Турция"
430  "Греция"
431  "Хорватия"
432  "Испания"
433  "Норвегия"
434  "Франция"
435  "Германия"
436  "Италия"
437  "Нидерланды"
438  "Португалия"
439  "Великобритания"
440  "Швейцария"
441  "Россия"
442  "Азия"
443  "Китай"
444  "Гонконг"
445  "Индонезия"
446  "Япония"
447  "Филиппины"
448  "Сингапур"
449  "Корея"
450  "Тайлинд"
451  "Малайзия"
452  "Северная Америка"
453  "США"
454  "Канада"
455  "Южная Америка"
456  "Австралия"
#======= Категории Авито ========= 
457  "Категории Авито"
458  "Потребительская электроника"
459  "Аудио и видео"
460  "Игры"
461  "Десктопы"
462  "Ноутбуки"
463  "Офисные принадлежности"
464  "Планшеты и е-книги"
465  "Мобильные телефоны"
466  "Компьютерные аксессуары"
467  "Фото аксессуары"
468  "Для бизнеса"
469  "Готовые бизнесы"
470  "Бизнес принадлежности"
471  "Дом и сад"
472  "Техника"
473  "Фурнитура и интерьер"
474  "Для кухни"
475  "Еда"
476  "Растения"
477  "Ремонт и строительство"
478  "Домашние животные"
479  "Аквариумы"
480  "Другие животные"
481  "Кошки"
482  "Птицы"
483  "Собаки"
484  "Принадлежности для собак"
485  "Личные принадлежности"
486  "Детская одежда и обувь"
487  "Красота и здоровье"
488  "Одежда
489  "Детская продукция и игрушки"
490  "Часы и ювелирные"
491  "Недвижимость"
492  "Гаражи и парковки"
493  "Дома
494  "Участки"
495  "Квартиры"
496  "Коммерческая недвижимость"
497  "Комнаты"
498  "Недвижимость за границей"
499  "Работа"
500  "Вакансии"
501  "Резюме"
502  "Транспорт"
503  "Б/у автомобили"
504  "Водный транспорт"
505  "Специальный транспорт"
507  "Запчасти"
508  "Мотоциклы"
509  "Новые автомобили"
510  "Услуги"
511  "Запросы на услуги"
512  "Предложения услуг"
513  "Хобби и досуг"
514  "Билеты и путешествия"
515  "Мотоциклы"
516  "Сайты знакомств"
517  "Книги и журналы"
518  "Коллекционирование"
519  "Музыкальные инструменты"
520  "Охота и рыбалка"
521  "Спорт и отдых"
 Любители фаст-фуда
 by Воеводина Евгения Владимировна</t>
      </text>
    </comment>
    <comment authorId="0" ref="AD114" shapeId="0">
      <text>
        <t>Comment: user:
Наценки применяются в зависимости от брифа. by user</t>
      </text>
    </comment>
    <comment authorId="0" ref="C115" shapeId="0">
      <text>
        <t>Comment: 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by Воеводина Евгения Владимировна</t>
      </text>
    </comment>
    <comment authorId="0" ref="H115" shapeId="0">
      <text>
        <t>Comment: Скидка агентству согласовывается с ГПМД.
 by user</t>
      </text>
    </comment>
    <comment authorId="0" ref="AD115" shapeId="0">
      <text>
        <t>Comment: user:
Наценки применяются в зависимости от брифа. by user</t>
      </text>
    </comment>
    <comment authorId="0" ref="C116" shapeId="0">
      <text>
        <t>Comment: 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by Воеводина Евгения Владимировна</t>
      </text>
    </comment>
    <comment authorId="0" ref="H116" shapeId="0">
      <text>
        <t>Comment: Скидка агентству согласовывается с ГПМД.
 by user</t>
      </text>
    </comment>
    <comment authorId="0" ref="AD116" shapeId="0">
      <text>
        <t>Comment: user:
Наценки применяются в зависимости от брифа. by user</t>
      </text>
    </comment>
    <comment authorId="0" ref="AG117" shapeId="0">
      <text>
        <t>Comment: минимальный бюджет на согласовании, возможны корректировки by Воеводина Евгения Владимировна</t>
      </text>
    </comment>
    <comment authorId="0" ref="T118" shapeId="0">
      <text>
        <t>Comment: 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by Воеводина Евгения Владимировна</t>
      </text>
    </comment>
    <comment authorId="0" ref="AB118" shapeId="0">
      <text>
        <t>Comment: минимальный заказ от 100 000 показов by Воеводина Евгения Владимировна</t>
      </text>
    </comment>
    <comment authorId="0" ref="Q119" shapeId="0">
      <text>
        <t>Comment: старт РК проходит еженедельно, по вторникам by Воеводина Евгения Владимировна</t>
      </text>
    </comment>
    <comment authorId="0" ref="T119" shapeId="0">
      <text>
        <t>Comment: Страница "Онбординг" by Воеводина Евгения Владимировна</t>
      </text>
    </comment>
    <comment authorId="0" ref="U119" shapeId="0">
      <text>
        <t>Comment: 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 by Воеводина Евгения Владимировна</t>
      </text>
    </comment>
    <comment authorId="0" ref="X119" shapeId="0">
      <text>
        <t>Comment: Не более одного пакета на рекламодателя.
Кол-во показов в заказе  - 5000К. by Воеводина Евгения Владимировна</t>
      </text>
    </comment>
    <comment authorId="0" ref="AD119" shapeId="0">
      <text>
        <t>Comment: +50% сезон.коэф. by Воеводина Евгения Владимировна</t>
      </text>
    </comment>
    <comment authorId="0" ref="AO119" shapeId="0">
      <text>
        <t>Comment: кликаута нет, поэтому если и будут какие-то ссылки - только во на площадке СберМаркета by Воеводина Евгения Владимировна</t>
      </text>
    </comment>
    <comment authorId="0" ref="Q120" shapeId="0">
      <text>
        <t>Comment: старт РК проходит еженедельно, по вторникам by Воеводина Евгения Владимировна</t>
      </text>
    </comment>
    <comment authorId="0" ref="T120" shapeId="0">
      <text>
        <t>Comment: Страница "Онбординг" by Воеводина Евгения Владимировна</t>
      </text>
    </comment>
    <comment authorId="0" ref="U120" shapeId="0">
      <text>
        <t>Comment: 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 by Воеводина Евгения Владимировна</t>
      </text>
    </comment>
    <comment authorId="0" ref="X120" shapeId="0">
      <text>
        <t>Comment: Не более одного пакета на рекламодателя.
Кол-во показов в заказе  - 5000К. by Воеводина Евгения Владимировна</t>
      </text>
    </comment>
    <comment authorId="0" ref="AD120" shapeId="0">
      <text>
        <t>Comment: +50% сезон.коэф. by Воеводина Евгения Владимировна</t>
      </text>
    </comment>
    <comment authorId="0" ref="AO120" shapeId="0">
      <text>
        <t>Comment: кликаута нет, поэтому если и будут какие-то ссылки - только во на площадке СберМаркета by Воеводина Евгения Владимировна</t>
      </text>
    </comment>
    <comment authorId="0" ref="C121"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1" shapeId="0">
      <text>
        <t>Comment: * Flex - набор площадок, с возможностью по согласованию исключать до 3х сайтов by Воеводина Евгения Владимировна</t>
      </text>
    </comment>
    <comment authorId="0" ref="C122"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2" shapeId="0">
      <text>
        <t>Comment: * Flex - набор площадок, с возможностью по согласованию исключать до 3х сайтов by Воеводина Евгения Владимировна</t>
      </text>
    </comment>
    <comment authorId="0" ref="C123"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3" shapeId="0">
      <text>
        <t>Comment: * Flex - набор площадок, с возможностью по согласованию исключать до 3х сайтов by Воеводина Евгения Владимировна</t>
      </text>
    </comment>
    <comment authorId="0" ref="C124"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4" shapeId="0">
      <text>
        <t>Comment: * Flex - набор площадок, с возможностью по согласованию исключать до 3х сайтов by Воеводина Евгения Владимировна</t>
      </text>
    </comment>
    <comment authorId="0" ref="C125"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5" shapeId="0">
      <text>
        <t>Comment: * Flex - набор площадок, с возможностью по согласованию исключать до 3х сайтов by Воеводина Евгения Владимировна</t>
      </text>
    </comment>
    <comment authorId="0" ref="C126"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6" shapeId="0">
      <text>
        <t>Comment: * Flex - набор площадок, с возможностью по согласованию исключать до 3х сайтов by Воеводина Евгения Владимировна</t>
      </text>
    </comment>
    <comment authorId="0" ref="C127"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7" shapeId="0">
      <text>
        <t>Comment: * Flex - набор площадок, с возможностью по согласованию исключать до 3х сайтов by Воеводина Евгения Владимировна</t>
      </text>
    </comment>
    <comment authorId="0" ref="C128"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8" shapeId="0">
      <text>
        <t>Comment: * Flex - набор площадок, с возможностью по согласованию исключать до 3х сайтов by Воеводина Евгения Владимировна</t>
      </text>
    </comment>
    <comment authorId="0" ref="C129"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9"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T129" shapeId="0">
      <text>
        <t>Comment: аудиторные сегменты: by Воеводина Евгения Владимировна</t>
      </text>
    </comment>
    <comment authorId="0" ref="AD129" shapeId="0">
      <text>
        <t>Comment: сезонных коэф. нет by Воеводина Евгения Владимировна</t>
      </text>
    </comment>
    <comment authorId="0" ref="AG129" shapeId="0">
      <text>
        <t>Comment: Не менее 250 000 руб. без учета НДС (после скидки) при первом размещении. by Воеводина Евгения Владимировна</t>
      </text>
    </comment>
    <comment authorId="0" ref="C130"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30"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T130" shapeId="0">
      <text>
        <t>Comment: аудиторные сегменты: by Воеводина Евгения Владимировна</t>
      </text>
    </comment>
    <comment authorId="0" ref="AD130" shapeId="0">
      <text>
        <t>Comment: сезонных коэф. нет by Воеводина Евгения Владимировна</t>
      </text>
    </comment>
    <comment authorId="0" ref="AG130" shapeId="0">
      <text>
        <t>Comment: Не менее 250 000 руб. без учета НДС (после скидки) при первом размещении. by Воеводина Евгения Владимировна</t>
      </text>
    </comment>
    <comment authorId="0" ref="C131" shapeId="0">
      <text>
        <t>Comment: 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by Воеводина Евгения Владимировна</t>
      </text>
    </comment>
    <comment authorId="0" ref="S131" shapeId="0">
      <text>
        <t>Comment: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by Воеводина Евгения Владимировна</t>
      </text>
    </comment>
    <comment authorId="0" ref="C132" shapeId="0">
      <text>
        <t>Comment: 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by Воеводина Евгения Владимировна</t>
      </text>
    </comment>
    <comment authorId="0" ref="S132" shapeId="0">
      <text>
        <t>Comment: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by Воеводина Евгения Владимировна</t>
      </text>
    </comment>
  </commentList>
</comment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O132"/>
  <sheetViews>
    <sheetView tabSelected="1" topLeftCell="Q1" workbookViewId="0" zoomScale="78" zoomScaleNormal="78">
      <selection activeCell="W6" sqref="W6"/>
    </sheetView>
  </sheetViews>
  <sheetFormatPr baseColWidth="8" defaultRowHeight="15"/>
  <cols>
    <col customWidth="1" max="2" min="1" style="11" width="17.140625"/>
    <col customWidth="1" max="3" min="3" style="11" width="16.85546875"/>
    <col customWidth="1" max="4" min="4" style="11" width="16.7109375"/>
    <col customWidth="1" max="5" min="5" style="11" width="16.28515625"/>
    <col customWidth="1" max="6" min="6" style="11" width="14.7109375"/>
    <col customWidth="1" max="7" min="7" style="11" width="18.7109375"/>
    <col customWidth="1" max="8" min="8" style="11" width="13.85546875"/>
    <col customWidth="1" max="9" min="9" style="11" width="13.42578125"/>
    <col customWidth="1" max="11" min="10" style="11" width="14.7109375"/>
    <col customWidth="1" max="12" min="12" style="11" width="17.7109375"/>
    <col customWidth="1" max="13" min="13" style="11" width="18.7109375"/>
    <col customWidth="1" max="14" min="14" style="11" width="15.85546875"/>
    <col customWidth="1" max="15" min="15" style="11" width="17.7109375"/>
    <col customWidth="1" max="16" min="16" style="11" width="17"/>
    <col customWidth="1" max="17" min="17" style="11" width="6.42578125"/>
    <col customWidth="1" max="18" min="18" style="11" width="14.7109375"/>
    <col customWidth="1" max="19" min="19" style="11" width="17.42578125"/>
    <col customWidth="1" max="20" min="20" style="11" width="37.7109375"/>
    <col customWidth="1" max="21" min="21" style="11" width="27.7109375"/>
    <col customWidth="1" hidden="1" max="22" min="22" style="11" width="22.140625"/>
    <col customWidth="1" max="23" min="23" style="11" width="16.85546875"/>
    <col customWidth="1" max="24" min="24" style="11" width="17.140625"/>
    <col customWidth="1" max="25" min="25" style="11" width="6"/>
    <col customWidth="1" max="26" min="26" style="11" width="10.5703125"/>
    <col customWidth="1" max="27" min="27" style="11" width="13.28515625"/>
    <col customWidth="1" max="28" min="28" style="11" width="13.5703125"/>
    <col customWidth="1" max="29" min="29" style="11" width="13.85546875"/>
    <col customWidth="1" max="30" min="30" style="11" width="14.85546875"/>
    <col customWidth="1" max="31" min="31" style="11" width="11.5703125"/>
    <col customWidth="1" max="32" min="32" style="11" width="18.28515625"/>
    <col customWidth="1" max="33" min="33" style="11" width="17.7109375"/>
    <col customWidth="1" max="34" min="34" style="11" width="19.140625"/>
    <col customWidth="1" max="35" min="35" style="11" width="13.28515625"/>
    <col customWidth="1" max="36" min="36" style="11" width="10.5703125"/>
    <col customWidth="1" max="37" min="37" style="11" width="13.42578125"/>
    <col customWidth="1" max="38" min="38" style="11" width="11"/>
    <col customWidth="1" max="39" min="39" style="11" width="12.85546875"/>
    <col customWidth="1" max="41" min="41" style="11" width="12.140625"/>
    <col customWidth="1" max="42" min="42" style="11" width="11.28515625"/>
    <col customWidth="1" max="43" min="43" style="11" width="10.5703125"/>
    <col customWidth="1" max="45" min="44" style="11" width="13.42578125"/>
    <col customWidth="1" hidden="1" max="46" min="46" style="11" width="11.85546875"/>
    <col customWidth="1" hidden="1" max="47" min="47" style="11" width="13.42578125"/>
    <col customWidth="1" max="48" min="48" style="11" width="0.01"/>
    <col customWidth="1" max="49" min="49" style="11" width="0.01"/>
    <col customWidth="1" max="50" min="50" style="11" width="0.01"/>
    <col customWidth="1" max="51" min="51" style="11" width="0.01"/>
    <col customWidth="1" max="52" min="52" style="11" width="0.01"/>
    <col customWidth="1" max="53" min="53" style="11" width="0.01"/>
    <col customWidth="1" max="54" min="54" style="11" width="0.01"/>
    <col customWidth="1" max="55" min="55" style="11" width="0.01"/>
    <col customWidth="1" max="56" min="56" style="11" width="0.01"/>
    <col customWidth="1" max="57" min="57" style="11" width="0.01"/>
    <col customWidth="1" max="58" min="58" style="11" width="0.01"/>
    <col customWidth="1" max="59" min="59" style="11" width="0.01"/>
    <col customWidth="1" max="60" min="60" style="11" width="0.01"/>
    <col customWidth="1" max="61" min="61" style="11" width="8"/>
    <col customWidth="1" max="62" min="62" style="11" width="8"/>
    <col customWidth="1" max="63" min="63" style="11" width="8"/>
    <col customWidth="1" max="64" min="64" style="11" width="8"/>
    <col customWidth="1" max="65" min="65" style="11" width="8"/>
    <col customWidth="1" max="66" min="66" style="11" width="8"/>
    <col customWidth="1" max="67" min="67" style="11" width="8"/>
    <col customWidth="1" max="68" min="68" style="11" width="8"/>
    <col customWidth="1" max="69" min="69" style="11" width="0.01"/>
    <col customWidth="1" max="70" min="70" style="11" width="0.01"/>
    <col customWidth="1" max="71" min="71" style="11" width="0.01"/>
    <col customWidth="1" max="72" min="72" style="11" width="0.01"/>
    <col customWidth="1" max="73" min="73" style="11" width="0.01"/>
    <col customWidth="1" max="74" min="74" style="11" width="0.01"/>
    <col customWidth="1" max="75" min="75" style="11" width="0.01"/>
    <col customWidth="1" max="76" min="76" style="11" width="0.01"/>
    <col customWidth="1" max="77" min="77" style="11" width="0.01"/>
    <col customWidth="1" max="78" min="78" style="11" width="0.01"/>
    <col customWidth="1" max="79" min="79" style="11" width="0.01"/>
    <col customWidth="1" max="80" min="80" style="11" width="0.01"/>
    <col customWidth="1" max="81" min="81" style="11" width="0.01"/>
    <col customWidth="1" max="82" min="82" style="11" width="0.01"/>
    <col customWidth="1" max="83" min="83" style="11" width="0.01"/>
    <col customWidth="1" max="84" min="84" style="11" width="0.01"/>
    <col customWidth="1" max="85" min="85" style="11" width="0.01"/>
    <col customWidth="1" max="86" min="86" style="11" width="0.01"/>
    <col customWidth="1" max="87" min="87" style="11" width="0.01"/>
    <col customWidth="1" max="88" min="88" style="11" width="0.01"/>
    <col customWidth="1" max="89" min="89" style="11" width="0.01"/>
    <col customWidth="1" max="90" min="90" style="11" width="0.01"/>
    <col customWidth="1" max="91" min="91" style="11" width="0.01"/>
    <col customWidth="1" max="92" min="92" style="11" width="0.01"/>
    <col customWidth="1" max="93" min="93" style="11" width="0.01"/>
    <col customWidth="1" max="94" min="94" style="11" width="0.01"/>
    <col customWidth="1" max="95" min="95" style="11" width="0.01"/>
    <col customWidth="1" max="96" min="96" style="11" width="0.01"/>
    <col customWidth="1" max="97" min="97" style="11" width="0.01"/>
    <col customWidth="1" max="98" min="98" style="11" width="0.01"/>
    <col customWidth="1" max="99" min="99" style="11" width="0.01"/>
    <col customWidth="1" max="100" min="100" style="11" width="0.01"/>
    <col customWidth="1" max="101" min="101" style="11" width="0.01"/>
    <col customWidth="1" max="102" min="102" style="11" width="0.01"/>
    <col customWidth="1" max="103" min="103" style="11" width="0.01"/>
    <col customWidth="1" max="104" min="104" style="11" width="0.01"/>
    <col customWidth="1" max="105" min="105" style="11" width="0.01"/>
    <col customWidth="1" max="106" min="106" style="11" width="0.01"/>
    <col customWidth="1" max="107" min="107" style="11" width="0.01"/>
  </cols>
  <sheetData>
    <row r="1">
      <c r="A1" s="2" t="n"/>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2" t="n"/>
      <c r="BM1" s="2" t="n"/>
      <c r="BN1" s="2" t="n"/>
      <c r="BO1" s="2" t="n"/>
      <c r="BP1" s="2" t="n"/>
      <c r="BQ1" s="2" t="n"/>
      <c r="BR1" s="2" t="n"/>
      <c r="BS1" s="2" t="n"/>
      <c r="BT1" s="2" t="n"/>
      <c r="BU1" s="2" t="n"/>
      <c r="BV1" s="2" t="n"/>
      <c r="BW1" s="2" t="n"/>
      <c r="BX1" s="2" t="n"/>
      <c r="BY1" s="2" t="n"/>
      <c r="BZ1" s="2" t="n"/>
      <c r="CA1" s="2" t="n"/>
      <c r="CB1" s="2" t="n"/>
      <c r="CC1" s="2" t="n"/>
      <c r="CD1" s="2" t="n"/>
      <c r="CE1" s="2" t="n"/>
      <c r="CF1" s="2" t="n"/>
      <c r="CG1" s="2" t="n"/>
      <c r="CH1" s="2" t="n"/>
      <c r="CI1" s="2" t="n"/>
      <c r="CJ1" s="2" t="n"/>
      <c r="CK1" s="2" t="n"/>
      <c r="CL1" s="2" t="n"/>
      <c r="CM1" s="2" t="n"/>
      <c r="CN1" s="2" t="n"/>
      <c r="CO1" s="2" t="n"/>
      <c r="CP1" s="2" t="n"/>
      <c r="CQ1" s="2" t="n"/>
      <c r="CR1" s="2" t="n"/>
      <c r="CS1" s="2" t="n"/>
      <c r="CT1" s="2" t="n"/>
      <c r="CU1" s="2" t="n"/>
      <c r="CV1" s="2" t="n"/>
      <c r="CW1" s="2" t="n"/>
      <c r="CX1" s="2" t="n"/>
      <c r="CY1" s="2" t="n"/>
      <c r="CZ1" s="2" t="n"/>
      <c r="DA1" s="2" t="n"/>
      <c r="DB1" s="2" t="n"/>
      <c r="DC1" s="2" t="n"/>
    </row>
    <row r="2">
      <c r="A2" s="2" t="n"/>
      <c r="B2" s="2" t="n"/>
      <c r="C2" s="2" t="n"/>
      <c r="D2" s="2" t="n"/>
      <c r="E2" s="2" t="n"/>
      <c r="F2" s="2" t="n"/>
      <c r="G2" s="2" t="n"/>
      <c r="H2" s="2" t="n"/>
      <c r="I2" s="2" t="n"/>
      <c r="J2" s="2" t="n"/>
      <c r="K2" s="2" t="n"/>
      <c r="L2" s="2" t="n"/>
      <c r="M2" s="2" t="n"/>
      <c r="N2" s="2" t="n"/>
      <c r="O2" s="2" t="n"/>
      <c r="P2" s="2" t="n"/>
      <c r="Q2" s="2" t="n"/>
      <c r="R2" s="2" t="n"/>
      <c r="S2" s="3" t="inlineStr">
        <is>
          <t>Клиент/Брэнд</t>
        </is>
      </c>
      <c r="T2" s="2" t="inlineStr">
        <is>
          <t>л</t>
        </is>
      </c>
      <c r="U2" s="2"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2" t="n"/>
      <c r="AU2" s="2" t="n"/>
      <c r="AV2" s="2" t="n"/>
      <c r="AW2" s="2" t="n"/>
      <c r="AX2" s="2" t="n"/>
      <c r="AY2" s="2" t="n"/>
      <c r="AZ2" s="2" t="n"/>
      <c r="BA2" s="2" t="n"/>
      <c r="BB2" s="2" t="n"/>
      <c r="BC2" s="2" t="n"/>
      <c r="BD2" s="2" t="n"/>
      <c r="BE2" s="2" t="n"/>
      <c r="BF2" s="2" t="n"/>
      <c r="BG2" s="2" t="n"/>
      <c r="BH2" s="2" t="n"/>
      <c r="BI2" s="2" t="n"/>
      <c r="BJ2" s="2" t="n"/>
      <c r="BK2" s="2" t="n"/>
      <c r="BL2" s="2" t="n"/>
      <c r="BM2" s="2" t="n"/>
      <c r="BN2" s="2" t="n"/>
      <c r="BO2" s="2" t="n"/>
      <c r="BP2" s="2" t="n"/>
      <c r="BQ2" s="2" t="n"/>
      <c r="BR2" s="2" t="n"/>
      <c r="BS2" s="2" t="n"/>
      <c r="BT2" s="2" t="n"/>
      <c r="BU2" s="2" t="n"/>
      <c r="BV2" s="2" t="n"/>
      <c r="BW2" s="2" t="n"/>
      <c r="BX2" s="2" t="n"/>
      <c r="BY2" s="2" t="n"/>
      <c r="BZ2" s="2" t="n"/>
      <c r="CA2" s="2" t="n"/>
      <c r="CB2" s="2" t="n"/>
      <c r="CC2" s="2" t="n"/>
      <c r="CD2" s="2" t="n"/>
      <c r="CE2" s="2" t="n"/>
      <c r="CF2" s="2" t="n"/>
      <c r="CG2" s="2" t="n"/>
      <c r="CH2" s="2" t="n"/>
      <c r="CI2" s="2" t="n"/>
      <c r="CJ2" s="2" t="n"/>
      <c r="CK2" s="2" t="n"/>
      <c r="CL2" s="2" t="n"/>
      <c r="CM2" s="2" t="n"/>
      <c r="CN2" s="2" t="n"/>
      <c r="CO2" s="2" t="n"/>
      <c r="CP2" s="2" t="n"/>
      <c r="CQ2" s="2" t="n"/>
      <c r="CR2" s="2" t="n"/>
      <c r="CS2" s="2" t="n"/>
      <c r="CT2" s="2" t="n"/>
      <c r="CU2" s="2" t="n"/>
      <c r="CV2" s="2" t="n"/>
      <c r="CW2" s="2" t="n"/>
      <c r="CX2" s="2" t="n"/>
      <c r="CY2" s="2" t="n"/>
      <c r="CZ2" s="2" t="n"/>
      <c r="DA2" s="2" t="n"/>
      <c r="DB2" s="2" t="n"/>
      <c r="DC2" s="2" t="n"/>
    </row>
    <row r="3">
      <c r="A3" s="2" t="n"/>
      <c r="B3" s="2" t="n"/>
      <c r="C3" s="2" t="n"/>
      <c r="D3" s="2" t="n"/>
      <c r="E3" s="2" t="n"/>
      <c r="F3" s="2" t="n"/>
      <c r="G3" s="2" t="n"/>
      <c r="H3" s="2" t="n"/>
      <c r="I3" s="2" t="n"/>
      <c r="J3" s="2" t="n"/>
      <c r="K3" s="2" t="n"/>
      <c r="L3" s="2" t="n"/>
      <c r="M3" s="2" t="n"/>
      <c r="N3" s="2" t="n"/>
      <c r="O3" s="2" t="n"/>
      <c r="P3" s="2" t="n"/>
      <c r="Q3" s="2" t="n"/>
      <c r="R3" s="2" t="n"/>
      <c r="S3" s="3" t="inlineStr">
        <is>
          <t>Продукт/Кампания</t>
        </is>
      </c>
      <c r="T3" s="2" t="inlineStr"/>
      <c r="U3" s="2" t="n"/>
      <c r="V3" s="2" t="n"/>
      <c r="W3" s="2" t="n"/>
      <c r="X3" s="2" t="n"/>
      <c r="Y3" s="2" t="n"/>
      <c r="Z3" s="2" t="n"/>
      <c r="AA3" s="2" t="n"/>
      <c r="AB3" s="2" t="n"/>
      <c r="AC3" s="2" t="n"/>
      <c r="AD3" s="2" t="n"/>
      <c r="AE3" s="2" t="n"/>
      <c r="AF3" s="2" t="n"/>
      <c r="AG3" s="2" t="n"/>
      <c r="AH3" s="2" t="n"/>
      <c r="AI3" s="2" t="n"/>
      <c r="AJ3" s="2" t="n"/>
      <c r="AK3" s="2" t="n"/>
      <c r="AL3" s="2" t="n"/>
      <c r="AM3" s="2" t="n"/>
      <c r="AN3" s="2" t="n"/>
      <c r="AO3" s="2" t="n"/>
      <c r="AP3" s="2" t="n"/>
      <c r="AQ3" s="2" t="n"/>
      <c r="AR3" s="2" t="n"/>
      <c r="AS3" s="2" t="n"/>
      <c r="AT3" s="2" t="n"/>
      <c r="AU3" s="2" t="n"/>
      <c r="AV3" s="2" t="n"/>
      <c r="AW3" s="2" t="n"/>
      <c r="AX3" s="2" t="n"/>
      <c r="AY3" s="2" t="n"/>
      <c r="AZ3" s="2" t="n"/>
      <c r="BA3" s="2" t="n"/>
      <c r="BB3" s="2" t="n"/>
      <c r="BC3" s="2" t="n"/>
      <c r="BD3" s="2" t="n"/>
      <c r="BE3" s="2" t="n"/>
      <c r="BF3" s="2" t="n"/>
      <c r="BG3" s="2" t="n"/>
      <c r="BH3" s="2" t="n"/>
      <c r="BI3" s="2" t="n"/>
      <c r="BJ3" s="2" t="n"/>
      <c r="BK3" s="2" t="n"/>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row>
    <row r="4">
      <c r="A4" s="2" t="n"/>
      <c r="B4" s="2" t="n"/>
      <c r="C4" s="2" t="n"/>
      <c r="D4" s="2" t="n"/>
      <c r="E4" s="2" t="n"/>
      <c r="F4" s="2" t="n"/>
      <c r="G4" s="2" t="n"/>
      <c r="H4" s="2" t="n"/>
      <c r="I4" s="2" t="n"/>
      <c r="J4" s="2" t="n"/>
      <c r="K4" s="2" t="n"/>
      <c r="L4" s="2" t="n"/>
      <c r="M4" s="2" t="n"/>
      <c r="N4" s="2" t="n"/>
      <c r="O4" s="2" t="n"/>
      <c r="P4" s="2" t="n"/>
      <c r="Q4" s="2" t="n"/>
      <c r="R4" s="2" t="n"/>
      <c r="S4" s="3" t="inlineStr">
        <is>
          <t>Посадочная</t>
        </is>
      </c>
      <c r="T4" s="2" t="inlineStr"/>
      <c r="U4" s="2" t="n"/>
      <c r="V4" s="2" t="n"/>
      <c r="W4" s="2" t="n"/>
      <c r="X4" s="2" t="n"/>
      <c r="Y4" s="2" t="n"/>
      <c r="Z4" s="2" t="n"/>
      <c r="AA4" s="2" t="n"/>
      <c r="AB4" s="2" t="n"/>
      <c r="AC4" s="2" t="n"/>
      <c r="AD4" s="2" t="n"/>
      <c r="AE4" s="2" t="n"/>
      <c r="AF4" s="2" t="n"/>
      <c r="AG4" s="2" t="n"/>
      <c r="AH4" s="2" t="n"/>
      <c r="AI4" s="2" t="n"/>
      <c r="AJ4" s="2" t="n"/>
      <c r="AK4" s="2" t="n"/>
      <c r="AL4" s="2" t="n"/>
      <c r="AM4" s="2" t="n"/>
      <c r="AN4" s="2" t="n"/>
      <c r="AO4" s="2" t="n"/>
      <c r="AP4" s="2" t="n"/>
      <c r="AQ4" s="2" t="n"/>
      <c r="AR4" s="2" t="n"/>
      <c r="AS4" s="2" t="n"/>
      <c r="AT4" s="2" t="n"/>
      <c r="AU4" s="2" t="n"/>
      <c r="AV4" s="2" t="n"/>
      <c r="AW4" s="2" t="n"/>
      <c r="AX4" s="2" t="n"/>
      <c r="AY4" s="2" t="n"/>
      <c r="AZ4" s="2" t="n"/>
      <c r="BA4" s="2" t="n"/>
      <c r="BB4" s="2" t="n"/>
      <c r="BC4" s="2" t="n"/>
      <c r="BD4" s="2" t="n"/>
      <c r="BE4" s="2" t="n"/>
      <c r="BF4" s="2" t="n"/>
      <c r="BG4" s="2" t="n"/>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row>
    <row r="5">
      <c r="A5" s="2" t="n"/>
      <c r="B5" s="2" t="n"/>
      <c r="C5" s="2" t="n"/>
      <c r="D5" s="2" t="n"/>
      <c r="E5" s="2" t="n"/>
      <c r="F5" s="2" t="n"/>
      <c r="G5" s="2" t="n"/>
      <c r="H5" s="2" t="n"/>
      <c r="I5" s="2" t="n"/>
      <c r="J5" s="2" t="n"/>
      <c r="K5" s="2" t="n"/>
      <c r="L5" s="2" t="n"/>
      <c r="M5" s="2" t="n"/>
      <c r="N5" s="2" t="n"/>
      <c r="O5" s="2" t="n"/>
      <c r="P5" s="2" t="n"/>
      <c r="Q5" s="2" t="n"/>
      <c r="R5" s="2" t="n"/>
      <c r="S5" s="3" t="inlineStr">
        <is>
          <t>ЦА</t>
        </is>
      </c>
      <c r="T5" s="2" t="inlineStr">
        <is>
          <t>None, None, None</t>
        </is>
      </c>
      <c r="U5" s="2" t="n"/>
      <c r="V5" s="2" t="n"/>
      <c r="W5" s="2" t="n"/>
      <c r="X5" s="2" t="n"/>
      <c r="Y5" s="2" t="n"/>
      <c r="Z5" s="2" t="n"/>
      <c r="AA5" s="2" t="n"/>
      <c r="AB5" s="2" t="n"/>
      <c r="AC5" s="2" t="n"/>
      <c r="AD5" s="2" t="n"/>
      <c r="AE5" s="2" t="n"/>
      <c r="AF5" s="2" t="n"/>
      <c r="AG5" s="2" t="n"/>
      <c r="AH5" s="2" t="n"/>
      <c r="AI5" s="2" t="n"/>
      <c r="AJ5" s="2" t="n"/>
      <c r="AK5" s="2" t="n"/>
      <c r="AL5" s="2" t="n"/>
      <c r="AM5" s="2" t="n"/>
      <c r="AN5" s="2" t="n"/>
      <c r="AO5" s="2" t="n"/>
      <c r="AP5" s="2" t="n"/>
      <c r="AQ5" s="2" t="n"/>
      <c r="AR5" s="2" t="n"/>
      <c r="AS5" s="2" t="n"/>
      <c r="AT5" s="2" t="n"/>
      <c r="AU5" s="2" t="n"/>
      <c r="AV5" s="2" t="n"/>
      <c r="AW5" s="2" t="n"/>
      <c r="AX5" s="2" t="n"/>
      <c r="AY5" s="2" t="n"/>
      <c r="AZ5" s="2" t="n"/>
      <c r="BA5" s="2" t="n"/>
      <c r="BB5" s="2" t="n"/>
      <c r="BC5" s="2" t="n"/>
      <c r="BD5" s="2" t="n"/>
      <c r="BE5" s="2" t="n"/>
      <c r="BF5" s="2" t="n"/>
      <c r="BG5" s="2" t="n"/>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row>
    <row r="6">
      <c r="A6" s="2" t="n"/>
      <c r="B6" s="2" t="n"/>
      <c r="C6" s="2" t="n"/>
      <c r="D6" s="2" t="n"/>
      <c r="E6" s="2" t="n"/>
      <c r="F6" s="2" t="n"/>
      <c r="G6" s="2" t="n"/>
      <c r="H6" s="2" t="n"/>
      <c r="I6" s="2" t="n"/>
      <c r="J6" s="2" t="n"/>
      <c r="K6" s="2" t="n"/>
      <c r="L6" s="2" t="n"/>
      <c r="M6" s="2" t="n"/>
      <c r="N6" s="2" t="n"/>
      <c r="O6" s="2" t="n"/>
      <c r="P6" s="2" t="n"/>
      <c r="Q6" s="2" t="n"/>
      <c r="R6" s="2" t="n"/>
      <c r="S6" s="3" t="inlineStr">
        <is>
          <t>Гео</t>
        </is>
      </c>
      <c r="T6" s="2" t="inlineStr">
        <is>
          <t>, None</t>
        </is>
      </c>
      <c r="U6" s="2" t="n"/>
      <c r="V6" s="2" t="n"/>
      <c r="W6" s="2" t="n"/>
      <c r="X6" s="2" t="n"/>
      <c r="Y6" s="2" t="n"/>
      <c r="Z6" s="2" t="n"/>
      <c r="AA6" s="2" t="n"/>
      <c r="AB6" s="2" t="n"/>
      <c r="AC6" s="2" t="n"/>
      <c r="AD6" s="2" t="n"/>
      <c r="AE6" s="2" t="n"/>
      <c r="AF6" s="2" t="n"/>
      <c r="AG6" s="2" t="n"/>
      <c r="AH6" s="2" t="n"/>
      <c r="AI6" s="2" t="n"/>
      <c r="AJ6" s="2" t="n"/>
      <c r="AK6" s="2" t="n"/>
      <c r="AL6" s="2" t="n"/>
      <c r="AM6" s="2" t="n"/>
      <c r="AN6" s="2" t="n"/>
      <c r="AO6" s="2" t="n"/>
      <c r="AP6" s="2" t="n"/>
      <c r="AQ6" s="2" t="n"/>
      <c r="AR6" s="2" t="n"/>
      <c r="AS6" s="2" t="n"/>
      <c r="AT6" s="2" t="n"/>
      <c r="AU6" s="2" t="n"/>
      <c r="AV6" s="2" t="n"/>
      <c r="AW6" s="2" t="n"/>
      <c r="AX6" s="2" t="n"/>
      <c r="AY6" s="2" t="n"/>
      <c r="AZ6" s="2" t="n"/>
      <c r="BA6" s="2" t="n"/>
      <c r="BB6" s="2" t="n"/>
      <c r="BC6" s="2" t="n"/>
      <c r="BD6" s="2" t="n"/>
      <c r="BE6" s="2" t="n"/>
      <c r="BF6" s="2" t="n"/>
      <c r="BG6" s="2" t="n"/>
      <c r="BH6" s="2"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row>
    <row r="7">
      <c r="A7" s="2" t="n"/>
      <c r="B7" s="2" t="n"/>
      <c r="C7" s="2" t="n"/>
      <c r="D7" s="2" t="n"/>
      <c r="E7" s="2" t="n"/>
      <c r="F7" s="2" t="n"/>
      <c r="G7" s="2" t="n"/>
      <c r="H7" s="2" t="n"/>
      <c r="I7" s="2" t="n"/>
      <c r="J7" s="2" t="n"/>
      <c r="K7" s="2" t="n"/>
      <c r="L7" s="2" t="n"/>
      <c r="M7" s="2" t="n"/>
      <c r="N7" s="2" t="n"/>
      <c r="O7" s="2" t="n"/>
      <c r="P7" s="2" t="n"/>
      <c r="Q7" s="2" t="n"/>
      <c r="R7" s="2" t="n"/>
      <c r="S7" s="3" t="inlineStr">
        <is>
          <t>KPI</t>
        </is>
      </c>
      <c r="T7" s="2" t="inlineStr"/>
      <c r="U7" s="2" t="n"/>
      <c r="V7" s="2" t="n"/>
      <c r="W7" s="2" t="n"/>
      <c r="X7" s="2" t="n"/>
      <c r="Y7" s="2" t="n"/>
      <c r="Z7" s="2" t="n"/>
      <c r="AA7" s="2" t="n"/>
      <c r="AB7" s="2" t="n"/>
      <c r="AC7" s="2" t="n"/>
      <c r="AD7" s="2" t="n"/>
      <c r="AE7" s="2" t="n"/>
      <c r="AF7" s="2" t="n"/>
      <c r="AG7" s="2" t="n"/>
      <c r="AH7" s="2" t="n"/>
      <c r="AI7" s="2" t="n"/>
      <c r="AJ7" s="2" t="n"/>
      <c r="AK7" s="2" t="n"/>
      <c r="AL7" s="2" t="n"/>
      <c r="AM7" s="2" t="n"/>
      <c r="AN7" s="2" t="n"/>
      <c r="AO7" s="2" t="n"/>
      <c r="AP7" s="2" t="n"/>
      <c r="AQ7" s="2" t="n"/>
      <c r="AR7" s="2" t="n"/>
      <c r="AS7" s="2" t="n"/>
      <c r="AT7" s="2" t="n"/>
      <c r="AU7" s="2" t="n"/>
      <c r="AV7" s="2" t="n"/>
      <c r="AW7" s="2" t="n"/>
      <c r="AX7" s="2" t="n"/>
      <c r="AY7" s="2" t="n"/>
      <c r="AZ7" s="2" t="n"/>
      <c r="BA7" s="2" t="n"/>
      <c r="BB7" s="2" t="n"/>
      <c r="BC7" s="2" t="n"/>
      <c r="BD7" s="2" t="n"/>
      <c r="BE7" s="2" t="n"/>
      <c r="BF7" s="2" t="n"/>
      <c r="BG7" s="2" t="n"/>
      <c r="BH7" s="2" t="n"/>
      <c r="BI7" s="2" t="n"/>
      <c r="BJ7" s="2" t="n"/>
      <c r="BK7" s="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row>
    <row r="8">
      <c r="A8" s="2" t="n"/>
      <c r="B8" s="2" t="n"/>
      <c r="C8" s="2" t="n"/>
      <c r="D8" s="2" t="n"/>
      <c r="E8" s="2" t="n"/>
      <c r="F8" s="2" t="n"/>
      <c r="G8" s="2" t="n"/>
      <c r="H8" s="2" t="n"/>
      <c r="I8" s="2" t="n"/>
      <c r="J8" s="2" t="n"/>
      <c r="K8" s="2" t="n"/>
      <c r="L8" s="2" t="n"/>
      <c r="M8" s="2" t="n"/>
      <c r="N8" s="2" t="n"/>
      <c r="O8" s="2" t="n"/>
      <c r="P8" s="2" t="n"/>
      <c r="Q8" s="2" t="n"/>
      <c r="R8" s="2" t="n"/>
      <c r="S8" s="2" t="n"/>
      <c r="T8" s="2" t="n"/>
      <c r="U8" s="2" t="n"/>
      <c r="V8" s="2" t="n"/>
      <c r="W8" s="2" t="n"/>
      <c r="X8" s="2" t="n"/>
      <c r="Y8" s="2" t="n"/>
      <c r="Z8" s="2" t="n"/>
      <c r="AA8" s="2" t="n"/>
      <c r="AB8" s="2" t="n"/>
      <c r="AC8" s="2" t="n"/>
      <c r="AD8" s="2" t="n"/>
      <c r="AE8" s="2" t="n"/>
      <c r="AF8" s="2" t="n"/>
      <c r="AG8" s="2" t="n"/>
      <c r="AH8" s="2" t="n"/>
      <c r="AI8" s="2" t="n"/>
      <c r="AJ8" s="2" t="n"/>
      <c r="AK8" s="2" t="n"/>
      <c r="AL8" s="2" t="n"/>
      <c r="AM8" s="2" t="n"/>
      <c r="AN8" s="2" t="n"/>
      <c r="AO8" s="2" t="n"/>
      <c r="AP8" s="2" t="n"/>
      <c r="AQ8" s="2" t="n"/>
      <c r="AR8" s="2" t="n"/>
      <c r="AS8" s="2" t="n"/>
      <c r="AT8" s="2" t="n"/>
      <c r="AU8" s="2" t="n"/>
      <c r="AV8" s="2" t="n"/>
      <c r="AW8" s="2" t="n"/>
      <c r="AX8" s="2" t="n"/>
      <c r="AY8" s="2" t="n"/>
      <c r="AZ8" s="2" t="n"/>
      <c r="BA8" s="2" t="n"/>
      <c r="BB8" s="2" t="n"/>
      <c r="BC8" s="2" t="n"/>
      <c r="BD8" s="2" t="n"/>
      <c r="BE8" s="2" t="n"/>
      <c r="BF8" s="2" t="n"/>
      <c r="BG8" s="2" t="n"/>
      <c r="BH8" s="2" t="n"/>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row>
    <row r="9">
      <c r="A9" s="2" t="n"/>
      <c r="B9" s="2" t="n"/>
      <c r="C9" s="2" t="n"/>
      <c r="D9" s="2" t="n"/>
      <c r="E9" s="2" t="n"/>
      <c r="F9" s="2" t="n"/>
      <c r="G9" s="2" t="n"/>
      <c r="H9" s="2" t="n"/>
      <c r="I9" s="2" t="n"/>
      <c r="J9" s="2" t="n"/>
      <c r="K9" s="2" t="n"/>
      <c r="L9" s="2" t="n"/>
      <c r="M9" s="2" t="n"/>
      <c r="N9" s="2" t="n"/>
      <c r="O9" s="2" t="n"/>
      <c r="P9" s="2" t="n"/>
      <c r="Q9" s="2" t="n"/>
      <c r="R9" s="2" t="n"/>
      <c r="S9" s="2" t="n"/>
      <c r="T9" s="2" t="n"/>
      <c r="U9" s="2" t="n"/>
      <c r="V9" s="2" t="n"/>
      <c r="W9" s="2" t="n"/>
      <c r="X9" s="2" t="n"/>
      <c r="Y9" s="2" t="n"/>
      <c r="Z9" s="2" t="n"/>
      <c r="AA9" s="2" t="n"/>
      <c r="AB9" s="2" t="n"/>
      <c r="AC9" s="2" t="n"/>
      <c r="AD9" s="2" t="n"/>
      <c r="AE9" s="2" t="n"/>
      <c r="AF9" s="2" t="n"/>
      <c r="AG9" s="2" t="n"/>
      <c r="AH9" s="2" t="n"/>
      <c r="AI9" s="2" t="n"/>
      <c r="AJ9" s="2" t="n"/>
      <c r="AK9" s="2" t="n"/>
      <c r="AL9" s="2" t="n"/>
      <c r="AM9" s="2" t="n"/>
      <c r="AN9" s="4" t="n"/>
      <c r="AO9" s="4" t="n"/>
      <c r="AP9" s="4" t="n"/>
      <c r="AQ9" s="4" t="n"/>
      <c r="AR9" s="2" t="n"/>
      <c r="AS9" s="2" t="n"/>
      <c r="AT9" s="2" t="n"/>
      <c r="AU9" s="2" t="n"/>
      <c r="AV9" s="2" t="n"/>
      <c r="AW9" s="2" t="n"/>
      <c r="AX9" s="2" t="n"/>
      <c r="AY9" s="2" t="n"/>
      <c r="AZ9" s="2" t="n"/>
      <c r="BA9" s="2" t="n"/>
      <c r="BB9" s="2" t="n"/>
      <c r="BC9" s="2" t="n"/>
      <c r="BD9" s="2" t="n"/>
      <c r="BE9" s="2" t="n"/>
      <c r="BF9" s="2" t="n"/>
      <c r="BG9" s="2" t="n"/>
      <c r="BH9" s="2"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row>
    <row customHeight="1" ht="21" r="10" s="11">
      <c r="A10" s="2" t="n"/>
      <c r="B10" s="2" t="n"/>
      <c r="C10" s="2" t="n"/>
      <c r="D10" s="2" t="n"/>
      <c r="E10" s="2" t="n"/>
      <c r="F10" s="2" t="n"/>
      <c r="G10" s="2" t="n"/>
      <c r="H10" s="2" t="n"/>
      <c r="I10" s="2" t="n"/>
      <c r="J10" s="2" t="n"/>
      <c r="K10" s="2" t="n"/>
      <c r="L10" s="2" t="n"/>
      <c r="M10" s="2" t="n"/>
      <c r="N10" s="2" t="n"/>
      <c r="O10" s="2" t="n"/>
      <c r="P10" s="2" t="n"/>
      <c r="Q10" s="12" t="inlineStr">
        <is>
          <t>#</t>
        </is>
      </c>
      <c r="R10" s="12" t="inlineStr">
        <is>
          <t>Селлер</t>
        </is>
      </c>
      <c r="S10" s="12" t="inlineStr">
        <is>
          <t>Сайт</t>
        </is>
      </c>
      <c r="T10" s="12" t="inlineStr">
        <is>
          <t>Место размещения на сайте и таргетинги</t>
        </is>
      </c>
      <c r="U10" s="24" t="inlineStr">
        <is>
          <t>Размер (в пикселях) / Формат</t>
        </is>
      </c>
      <c r="V10" s="24" t="inlineStr">
        <is>
          <t>Длительность видео</t>
        </is>
      </c>
      <c r="W10" s="12" t="inlineStr">
        <is>
          <t>Тип размещения</t>
        </is>
      </c>
      <c r="X10" s="12" t="inlineStr">
        <is>
          <t>Единица покупки</t>
        </is>
      </c>
      <c r="Y10" s="17" t="inlineStr">
        <is>
          <t>Период размещения</t>
        </is>
      </c>
      <c r="Z10" s="25" t="n"/>
      <c r="AA10" s="17" t="inlineStr">
        <is>
          <t xml:space="preserve">Количество единиц за период </t>
        </is>
      </c>
      <c r="AB10" s="17" t="inlineStr">
        <is>
          <t xml:space="preserve">Общее количество единиц </t>
        </is>
      </c>
      <c r="AC10" s="17" t="inlineStr">
        <is>
          <t>Цена 
(за единицу покупки), руб.</t>
        </is>
      </c>
      <c r="AD10" s="17" t="inlineStr">
        <is>
          <t>Наценки / Доп. Скидки</t>
        </is>
      </c>
      <c r="AE10" s="17" t="inlineStr">
        <is>
          <t>Скидка, %</t>
        </is>
      </c>
      <c r="AF10" s="17" t="inlineStr">
        <is>
          <t>CPM с учетом скидки</t>
        </is>
      </c>
      <c r="AG10" s="17" t="inlineStr">
        <is>
          <t>Стоимость размещения после скидки, руб.</t>
        </is>
      </c>
      <c r="AH10" s="17" t="inlineStr">
        <is>
          <t>Стоимость размещения после скидки, с НДС, руб.</t>
        </is>
      </c>
      <c r="AI10" s="20" t="inlineStr">
        <is>
          <t>Прогноз результатов</t>
        </is>
      </c>
      <c r="AJ10" s="26" t="n"/>
      <c r="AK10" s="26" t="n"/>
      <c r="AL10" s="26" t="n"/>
      <c r="AM10" s="26" t="n"/>
      <c r="AN10" s="26" t="n"/>
      <c r="AO10" s="26" t="n"/>
      <c r="AP10" s="26" t="n"/>
      <c r="AQ10" s="26" t="n"/>
      <c r="AR10" s="26" t="n"/>
      <c r="AS10" s="26" t="n"/>
      <c r="AT10" s="26" t="n"/>
      <c r="AU10" s="27" t="n"/>
      <c r="AV10" s="28" t="inlineStr">
        <is>
          <t>Январь</t>
        </is>
      </c>
      <c r="AW10" s="26" t="n"/>
      <c r="AX10" s="26" t="n"/>
      <c r="AY10" s="26" t="n"/>
      <c r="AZ10" s="27" t="n"/>
      <c r="BA10" s="28" t="inlineStr">
        <is>
          <t>Февраль</t>
        </is>
      </c>
      <c r="BB10" s="26" t="n"/>
      <c r="BC10" s="26" t="n"/>
      <c r="BD10" s="26" t="n"/>
      <c r="BE10" s="27" t="n"/>
      <c r="BF10" s="28" t="inlineStr">
        <is>
          <t>Март</t>
        </is>
      </c>
      <c r="BG10" s="26" t="n"/>
      <c r="BH10" s="26" t="n"/>
      <c r="BI10" s="26" t="n"/>
      <c r="BJ10" s="27" t="n"/>
      <c r="BK10" s="28" t="inlineStr">
        <is>
          <t>Апрель</t>
        </is>
      </c>
      <c r="BL10" s="26" t="n"/>
      <c r="BM10" s="26" t="n"/>
      <c r="BN10" s="26" t="n"/>
      <c r="BO10" s="27" t="n"/>
      <c r="BP10" s="29" t="inlineStr">
        <is>
          <t>Май</t>
        </is>
      </c>
      <c r="BQ10" s="26" t="n"/>
      <c r="BR10" s="26" t="n"/>
      <c r="BS10" s="26" t="n"/>
      <c r="BT10" s="30" t="n"/>
      <c r="BU10" s="29" t="inlineStr">
        <is>
          <t>Июнь</t>
        </is>
      </c>
      <c r="BV10" s="26" t="n"/>
      <c r="BW10" s="26" t="n"/>
      <c r="BX10" s="26" t="n"/>
      <c r="BY10" s="30" t="n"/>
      <c r="BZ10" s="29" t="inlineStr">
        <is>
          <t>Июль</t>
        </is>
      </c>
      <c r="CA10" s="26" t="n"/>
      <c r="CB10" s="26" t="n"/>
      <c r="CC10" s="26" t="n"/>
      <c r="CD10" s="30" t="n"/>
      <c r="CE10" s="29" t="inlineStr">
        <is>
          <t>Август</t>
        </is>
      </c>
      <c r="CF10" s="26" t="n"/>
      <c r="CG10" s="26" t="n"/>
      <c r="CH10" s="26" t="n"/>
      <c r="CI10" s="30" t="n"/>
      <c r="CJ10" s="29" t="inlineStr">
        <is>
          <t>Сентябрь</t>
        </is>
      </c>
      <c r="CK10" s="26" t="n"/>
      <c r="CL10" s="26" t="n"/>
      <c r="CM10" s="26" t="n"/>
      <c r="CN10" s="30" t="n"/>
      <c r="CO10" s="16" t="inlineStr">
        <is>
          <t>Октябрь</t>
        </is>
      </c>
      <c r="CP10" s="26" t="n"/>
      <c r="CQ10" s="26" t="n"/>
      <c r="CR10" s="26" t="n"/>
      <c r="CS10" s="27" t="n"/>
      <c r="CT10" s="16" t="inlineStr">
        <is>
          <t>Ноябрь</t>
        </is>
      </c>
      <c r="CU10" s="26" t="n"/>
      <c r="CV10" s="26" t="n"/>
      <c r="CW10" s="26" t="n"/>
      <c r="CX10" s="27" t="n"/>
      <c r="CY10" s="16" t="inlineStr">
        <is>
          <t>Декабрь</t>
        </is>
      </c>
      <c r="CZ10" s="26" t="n"/>
      <c r="DA10" s="26" t="n"/>
      <c r="DB10" s="26" t="n"/>
      <c r="DC10" s="27" t="n"/>
    </row>
    <row customHeight="1" ht="43.5" r="11" s="11">
      <c r="A11" s="2" t="n"/>
      <c r="B11" s="2" t="n"/>
      <c r="C11" s="2" t="n"/>
      <c r="D11" s="2" t="n"/>
      <c r="E11" s="2" t="n"/>
      <c r="F11" s="2" t="n"/>
      <c r="G11" s="2" t="n"/>
      <c r="H11" s="2" t="n"/>
      <c r="I11" s="2" t="n"/>
      <c r="J11" s="2" t="n"/>
      <c r="K11" s="2" t="n"/>
      <c r="L11" s="2" t="n"/>
      <c r="M11" s="2" t="n"/>
      <c r="N11" s="2" t="n"/>
      <c r="O11" s="2" t="n"/>
      <c r="P11" s="2" t="n"/>
      <c r="Q11" s="31" t="n"/>
      <c r="R11" s="31" t="n"/>
      <c r="S11" s="31" t="n"/>
      <c r="T11" s="31" t="n"/>
      <c r="U11" s="32" t="n"/>
      <c r="V11" s="32" t="n"/>
      <c r="W11" s="31" t="n"/>
      <c r="X11" s="31" t="n"/>
      <c r="Y11" s="33" t="n"/>
      <c r="Z11" s="34" t="n"/>
      <c r="AA11" s="31" t="n"/>
      <c r="AB11" s="31" t="n"/>
      <c r="AC11" s="31" t="n"/>
      <c r="AD11" s="31" t="n"/>
      <c r="AE11" s="31" t="n"/>
      <c r="AF11" s="31" t="n"/>
      <c r="AG11" s="31" t="n"/>
      <c r="AH11" s="31" t="n"/>
      <c r="AI11" s="17" t="inlineStr">
        <is>
          <t>Количество показов</t>
        </is>
      </c>
      <c r="AJ11" s="17" t="inlineStr">
        <is>
          <t>Частота</t>
        </is>
      </c>
      <c r="AK11" s="17" t="inlineStr">
        <is>
          <t>Охват технический</t>
        </is>
      </c>
      <c r="AL11" s="17" t="inlineStr">
        <is>
          <t>VTR,%</t>
        </is>
      </c>
      <c r="AM11" s="17" t="inlineStr">
        <is>
          <t>Количество просмотров</t>
        </is>
      </c>
      <c r="AN11" s="17" t="inlineStr">
        <is>
          <t>CTR%</t>
        </is>
      </c>
      <c r="AO11" s="17" t="inlineStr">
        <is>
          <t>Количество кликов</t>
        </is>
      </c>
      <c r="AP11" s="17" t="inlineStr">
        <is>
          <t>CPM, руб.</t>
        </is>
      </c>
      <c r="AQ11" s="17" t="inlineStr">
        <is>
          <t>CPT, руб.</t>
        </is>
      </c>
      <c r="AR11" s="17" t="inlineStr">
        <is>
          <t>Стоимость за просмотр</t>
        </is>
      </c>
      <c r="AS11" s="17" t="inlineStr">
        <is>
          <t>Стоимость за клик, руб.</t>
        </is>
      </c>
      <c r="AT11" s="17" t="inlineStr">
        <is>
          <t>Количество лидов</t>
        </is>
      </c>
      <c r="AU11" s="17" t="inlineStr">
        <is>
          <t>Стоимость за лид, руб.</t>
        </is>
      </c>
      <c r="AV11" s="35" t="n">
        <v>43831</v>
      </c>
      <c r="AW11" s="35">
        <f>AV12+1</f>
        <v/>
      </c>
      <c r="AX11" s="35">
        <f>AW12+1</f>
        <v/>
      </c>
      <c r="AY11" s="35">
        <f>AX12+1</f>
        <v/>
      </c>
      <c r="AZ11" s="35">
        <f>AY12+1</f>
        <v/>
      </c>
      <c r="BA11" s="35">
        <f>AZ12+1</f>
        <v/>
      </c>
      <c r="BB11" s="35">
        <f>BA12+1</f>
        <v/>
      </c>
      <c r="BC11" s="35">
        <f>BB12+1</f>
        <v/>
      </c>
      <c r="BD11" s="35">
        <f>BC12+1</f>
        <v/>
      </c>
      <c r="BE11" s="35">
        <f>BD12+1</f>
        <v/>
      </c>
      <c r="BF11" s="35">
        <f>BE11+1</f>
        <v/>
      </c>
      <c r="BG11" s="35">
        <f>BF12+1</f>
        <v/>
      </c>
      <c r="BH11" s="35">
        <f>BG12+1</f>
        <v/>
      </c>
      <c r="BI11" s="35">
        <f>BH12+1</f>
        <v/>
      </c>
      <c r="BJ11" s="35">
        <f>BI12+1</f>
        <v/>
      </c>
      <c r="BK11" s="35">
        <f>BJ12+1</f>
        <v/>
      </c>
      <c r="BL11" s="35">
        <f>BK12+1</f>
        <v/>
      </c>
      <c r="BM11" s="35">
        <f>BL12+1</f>
        <v/>
      </c>
      <c r="BN11" s="35">
        <f>BM12+1</f>
        <v/>
      </c>
      <c r="BO11" s="35">
        <f>BN12+1</f>
        <v/>
      </c>
      <c r="BP11" s="35">
        <f>BO12+1</f>
        <v/>
      </c>
      <c r="BQ11" s="35">
        <f>BP12+1</f>
        <v/>
      </c>
      <c r="BR11" s="35">
        <f>BQ12+1</f>
        <v/>
      </c>
      <c r="BS11" s="35">
        <f>BR12+1</f>
        <v/>
      </c>
      <c r="BT11" s="35">
        <f>BS12+1</f>
        <v/>
      </c>
      <c r="BU11" s="35">
        <f>BT12+1</f>
        <v/>
      </c>
      <c r="BV11" s="35">
        <f>BU12+1</f>
        <v/>
      </c>
      <c r="BW11" s="35">
        <f>BV12+1</f>
        <v/>
      </c>
      <c r="BX11" s="35">
        <f>BW12+1</f>
        <v/>
      </c>
      <c r="BY11" s="35">
        <f>BX12+1</f>
        <v/>
      </c>
      <c r="BZ11" s="35">
        <f>BY12+1</f>
        <v/>
      </c>
      <c r="CA11" s="35">
        <f>BZ12+1</f>
        <v/>
      </c>
      <c r="CB11" s="35">
        <f>CA12+1</f>
        <v/>
      </c>
      <c r="CC11" s="35">
        <f>CB12+1</f>
        <v/>
      </c>
      <c r="CD11" s="35">
        <f>CC12+1</f>
        <v/>
      </c>
      <c r="CE11" s="35">
        <f>CD12+1</f>
        <v/>
      </c>
      <c r="CF11" s="35">
        <f>CE12+1</f>
        <v/>
      </c>
      <c r="CG11" s="35">
        <f>CF12+1</f>
        <v/>
      </c>
      <c r="CH11" s="35">
        <f>CG12+1</f>
        <v/>
      </c>
      <c r="CI11" s="35">
        <f>CH12+1</f>
        <v/>
      </c>
      <c r="CJ11" s="35">
        <f>CI12+1</f>
        <v/>
      </c>
      <c r="CK11" s="35">
        <f>CJ12+1</f>
        <v/>
      </c>
      <c r="CL11" s="35">
        <f>CK12+1</f>
        <v/>
      </c>
      <c r="CM11" s="35">
        <f>CL12+1</f>
        <v/>
      </c>
      <c r="CN11" s="35">
        <f>CM12+1</f>
        <v/>
      </c>
      <c r="CO11" s="35">
        <f>CN12+1</f>
        <v/>
      </c>
      <c r="CP11" s="35">
        <f>CO12+1</f>
        <v/>
      </c>
      <c r="CQ11" s="35">
        <f>CP12+1</f>
        <v/>
      </c>
      <c r="CR11" s="35">
        <f>CQ12+1</f>
        <v/>
      </c>
      <c r="CS11" s="35">
        <f>CR12+1</f>
        <v/>
      </c>
      <c r="CT11" s="35">
        <f>CS12+1</f>
        <v/>
      </c>
      <c r="CU11" s="35">
        <f>CT12+1</f>
        <v/>
      </c>
      <c r="CV11" s="35">
        <f>CU12+1</f>
        <v/>
      </c>
      <c r="CW11" s="35">
        <f>CV12+1</f>
        <v/>
      </c>
      <c r="CX11" s="35">
        <f>CW12+1</f>
        <v/>
      </c>
      <c r="CY11" s="35">
        <f>CX12+1</f>
        <v/>
      </c>
      <c r="CZ11" s="35">
        <f>CY12+1</f>
        <v/>
      </c>
      <c r="DA11" s="35">
        <f>CZ12+1</f>
        <v/>
      </c>
      <c r="DB11" s="35">
        <f>DA12+1</f>
        <v/>
      </c>
      <c r="DC11" s="36">
        <f>DB12+1</f>
        <v/>
      </c>
    </row>
    <row customHeight="1" ht="36" r="12" s="11">
      <c r="A12" s="5" t="inlineStr">
        <is>
          <t>Категория Клиента</t>
        </is>
      </c>
      <c r="B12" s="6" t="inlineStr">
        <is>
          <t>Подкатегория</t>
        </is>
      </c>
      <c r="C12" s="6" t="inlineStr">
        <is>
          <t>Тематика сайта</t>
        </is>
      </c>
      <c r="D12" s="5" t="inlineStr">
        <is>
          <t>KPI</t>
        </is>
      </c>
      <c r="E12" s="6" t="inlineStr">
        <is>
          <t>ТТ</t>
        </is>
      </c>
      <c r="F12" s="6" t="inlineStr">
        <is>
          <t>dcm</t>
        </is>
      </c>
      <c r="G12" s="6" t="inlineStr">
        <is>
          <t>Запуск (нюансы)</t>
        </is>
      </c>
      <c r="H12" s="6" t="inlineStr">
        <is>
          <t>Маржа/
скидка аг-ву/стоимость для аг-ва</t>
        </is>
      </c>
      <c r="I12" s="6" t="inlineStr">
        <is>
          <t>Минусы</t>
        </is>
      </c>
      <c r="J12" s="6" t="inlineStr">
        <is>
          <t>Медиакит/
прайсы</t>
        </is>
      </c>
      <c r="K12" s="6" t="inlineStr">
        <is>
          <t>Контакты</t>
        </is>
      </c>
      <c r="L12" s="6" t="inlineStr">
        <is>
          <t>Доп.аналитика/
комментарии</t>
        </is>
      </c>
      <c r="M12" s="6" t="inlineStr">
        <is>
          <t>Входной бюджет</t>
        </is>
      </c>
      <c r="N12" s="6" t="inlineStr">
        <is>
          <t>Предоплата</t>
        </is>
      </c>
      <c r="O12" s="6" t="inlineStr">
        <is>
          <t>Преимущества</t>
        </is>
      </c>
      <c r="P12" s="7" t="inlineStr">
        <is>
          <t>Баинговые приоритеты</t>
        </is>
      </c>
      <c r="Q12" s="37" t="n"/>
      <c r="R12" s="37" t="n"/>
      <c r="S12" s="37" t="n"/>
      <c r="T12" s="37" t="n"/>
      <c r="U12" s="38" t="n"/>
      <c r="V12" s="38" t="n"/>
      <c r="W12" s="37" t="n"/>
      <c r="X12" s="37" t="n"/>
      <c r="Y12" s="39" t="n"/>
      <c r="Z12" s="40" t="n"/>
      <c r="AA12" s="37" t="n"/>
      <c r="AB12" s="37" t="n"/>
      <c r="AC12" s="37" t="n"/>
      <c r="AD12" s="37" t="n"/>
      <c r="AE12" s="37" t="n"/>
      <c r="AF12" s="37" t="n"/>
      <c r="AG12" s="37" t="n"/>
      <c r="AH12" s="37" t="n"/>
      <c r="AI12" s="37" t="n"/>
      <c r="AJ12" s="37" t="n"/>
      <c r="AK12" s="37" t="n"/>
      <c r="AL12" s="37" t="n"/>
      <c r="AM12" s="37" t="n"/>
      <c r="AN12" s="37" t="n"/>
      <c r="AO12" s="37" t="n"/>
      <c r="AP12" s="37" t="n"/>
      <c r="AQ12" s="37" t="n"/>
      <c r="AR12" s="37" t="n"/>
      <c r="AS12" s="37" t="n"/>
      <c r="AT12" s="37" t="n"/>
      <c r="AU12" s="37" t="n"/>
      <c r="AV12" s="41">
        <f>AV11+6</f>
        <v/>
      </c>
      <c r="AW12" s="41">
        <f>AW11+6</f>
        <v/>
      </c>
      <c r="AX12" s="41">
        <f>AX11+6</f>
        <v/>
      </c>
      <c r="AY12" s="41">
        <f>AY11+6</f>
        <v/>
      </c>
      <c r="AZ12" s="41">
        <f>AZ11+2</f>
        <v/>
      </c>
      <c r="BA12" s="41">
        <f>BA11+6</f>
        <v/>
      </c>
      <c r="BB12" s="41">
        <f>BB11+6</f>
        <v/>
      </c>
      <c r="BC12" s="41">
        <f>BC11+6</f>
        <v/>
      </c>
      <c r="BD12" s="41">
        <f>BD11+6</f>
        <v/>
      </c>
      <c r="BE12" s="41" t="n"/>
      <c r="BF12" s="41">
        <f>BF11+6</f>
        <v/>
      </c>
      <c r="BG12" s="41">
        <f>BG11+6</f>
        <v/>
      </c>
      <c r="BH12" s="41">
        <f>BH11+6</f>
        <v/>
      </c>
      <c r="BI12" s="41">
        <f>BI11+6</f>
        <v/>
      </c>
      <c r="BJ12" s="41">
        <f>BJ11+2</f>
        <v/>
      </c>
      <c r="BK12" s="41">
        <f>BK11+6</f>
        <v/>
      </c>
      <c r="BL12" s="41">
        <f>BL11+6</f>
        <v/>
      </c>
      <c r="BM12" s="41">
        <f>BM11+6</f>
        <v/>
      </c>
      <c r="BN12" s="41">
        <f>BN11+6</f>
        <v/>
      </c>
      <c r="BO12" s="41">
        <f>BO11+1</f>
        <v/>
      </c>
      <c r="BP12" s="41">
        <f>BP11+6</f>
        <v/>
      </c>
      <c r="BQ12" s="41">
        <f>BQ11+6</f>
        <v/>
      </c>
      <c r="BR12" s="41">
        <f>BR11+6</f>
        <v/>
      </c>
      <c r="BS12" s="41">
        <f>BS11+6</f>
        <v/>
      </c>
      <c r="BT12" s="41">
        <f>BT11+2</f>
        <v/>
      </c>
      <c r="BU12" s="41">
        <f>BU11+6</f>
        <v/>
      </c>
      <c r="BV12" s="41">
        <f>BV11+6</f>
        <v/>
      </c>
      <c r="BW12" s="41">
        <f>BW11+6</f>
        <v/>
      </c>
      <c r="BX12" s="41">
        <f>BX11+6</f>
        <v/>
      </c>
      <c r="BY12" s="41">
        <f>BY11+1</f>
        <v/>
      </c>
      <c r="BZ12" s="41">
        <f>BZ11+6</f>
        <v/>
      </c>
      <c r="CA12" s="41">
        <f>CA11+6</f>
        <v/>
      </c>
      <c r="CB12" s="41">
        <f>CB11+6</f>
        <v/>
      </c>
      <c r="CC12" s="41">
        <f>CC11+6</f>
        <v/>
      </c>
      <c r="CD12" s="41">
        <f>CD11+2</f>
        <v/>
      </c>
      <c r="CE12" s="41">
        <f>CE11+6</f>
        <v/>
      </c>
      <c r="CF12" s="41">
        <f>CF11+6</f>
        <v/>
      </c>
      <c r="CG12" s="41">
        <f>CG11+6</f>
        <v/>
      </c>
      <c r="CH12" s="41">
        <f>CH11+6</f>
        <v/>
      </c>
      <c r="CI12" s="41">
        <f>CI11+2</f>
        <v/>
      </c>
      <c r="CJ12" s="41">
        <f>CJ11+6</f>
        <v/>
      </c>
      <c r="CK12" s="41">
        <f>CK11+6</f>
        <v/>
      </c>
      <c r="CL12" s="41">
        <f>CL11+6</f>
        <v/>
      </c>
      <c r="CM12" s="41">
        <f>CM11+6</f>
        <v/>
      </c>
      <c r="CN12" s="41">
        <f>CN11+1</f>
        <v/>
      </c>
      <c r="CO12" s="41">
        <f>CO11+6</f>
        <v/>
      </c>
      <c r="CP12" s="41">
        <f>CP11+6</f>
        <v/>
      </c>
      <c r="CQ12" s="41">
        <f>CQ11+6</f>
        <v/>
      </c>
      <c r="CR12" s="41">
        <f>CR11+6</f>
        <v/>
      </c>
      <c r="CS12" s="41">
        <f>CS11+2</f>
        <v/>
      </c>
      <c r="CT12" s="41">
        <f>CT11+6</f>
        <v/>
      </c>
      <c r="CU12" s="41">
        <f>CU11+6</f>
        <v/>
      </c>
      <c r="CV12" s="41">
        <f>CV11+6</f>
        <v/>
      </c>
      <c r="CW12" s="41">
        <f>CW11+6</f>
        <v/>
      </c>
      <c r="CX12" s="41">
        <f>CX11+1</f>
        <v/>
      </c>
      <c r="CY12" s="41">
        <f>CY11+6</f>
        <v/>
      </c>
      <c r="CZ12" s="41">
        <f>CZ11+6</f>
        <v/>
      </c>
      <c r="DA12" s="41">
        <f>DA11+6</f>
        <v/>
      </c>
      <c r="DB12" s="41">
        <f>DB11+6</f>
        <v/>
      </c>
      <c r="DC12" s="41">
        <f>DC11+2</f>
        <v/>
      </c>
    </row>
    <row customHeight="1" ht="70" r="13" s="11">
      <c r="A13" s="42" t="inlineStr">
        <is>
          <t>Все</t>
        </is>
      </c>
      <c r="B13" s="42" t="inlineStr">
        <is>
          <t>Все</t>
        </is>
      </c>
      <c r="C13" s="42" t="inlineStr">
        <is>
          <t>Видеохостинг</t>
        </is>
      </c>
      <c r="D13" s="42" t="inlineStr">
        <is>
          <t>охват</t>
        </is>
      </c>
      <c r="E13" s="42" t="inlineStr">
        <is>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is>
      </c>
      <c r="F13" s="42" t="inlineStr">
        <is>
          <t>да</t>
        </is>
      </c>
      <c r="G13" s="42" t="inlineStr">
        <is>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is>
      </c>
      <c r="H13" s="42" t="n">
        <v/>
      </c>
      <c r="I13" s="42" t="n">
        <v/>
      </c>
      <c r="J13" s="42" t="inlineStr">
        <is>
          <t>https://support.google.com/google-ads/answer/2375464?hl=ru</t>
        </is>
      </c>
      <c r="K13" s="42" t="inlineStr">
        <is>
          <t>отдел performance</t>
        </is>
      </c>
      <c r="L13" s="42" t="inlineStr">
        <is>
          <t>Brand Lift 
5000 долл. США (~400т.р.) в неделю (1 вопрос)
https://support.google.com/google-ads/answer/9049373?hl=ru</t>
        </is>
      </c>
      <c r="M13" s="42" t="inlineStr">
        <is>
          <t>нет</t>
        </is>
      </c>
      <c r="N13" s="42" t="inlineStr">
        <is>
          <t>нет</t>
        </is>
      </c>
      <c r="O13" s="42" t="n">
        <v/>
      </c>
      <c r="P13" s="42" t="n">
        <v>0</v>
      </c>
      <c r="Q13" s="42" t="n">
        <v>1</v>
      </c>
      <c r="R13" s="42">
        <f>S13</f>
        <v/>
      </c>
      <c r="S13" s="42" t="inlineStr">
        <is>
          <t>YouTube+GDN</t>
        </is>
      </c>
      <c r="T13" s="42" t="inlineStr">
        <is>
          <t>ГЕО РФ, см. закладку "STA Таргетинги"</t>
        </is>
      </c>
      <c r="U13" s="42" t="inlineStr">
        <is>
          <t>Видео
In-stream (30 секунд)</t>
        </is>
      </c>
      <c r="V13" s="42" t="inlineStr"/>
      <c r="W13" s="42" t="inlineStr">
        <is>
          <t>Динамика</t>
        </is>
      </c>
      <c r="X13" s="42" t="inlineStr">
        <is>
          <t>просмотры</t>
        </is>
      </c>
      <c r="Y13" s="42">
        <f>COUNT(AV13:DC13)</f>
        <v/>
      </c>
      <c r="Z13" s="42" t="inlineStr">
        <is>
          <t>недель</t>
        </is>
      </c>
      <c r="AA13" s="43">
        <f>AB13/Y13</f>
        <v/>
      </c>
      <c r="AB13" s="43" t="n">
        <v>3313399.776744186</v>
      </c>
      <c r="AC13" s="44" t="n">
        <v>0.5375</v>
      </c>
      <c r="AD13" s="42" t="n">
        <v>1</v>
      </c>
      <c r="AE13" s="45" t="n">
        <v>0</v>
      </c>
      <c r="AF13" s="44">
        <f>IF(OR(X13="1000 показов",X13="клики",X13="engagement",X13="вовлечение",X13="просмотры"),IF(X13="клики",AG13*1000/AI13,IF(OR(X13="engagement",X13="просмотры",X13="вовлечение"),AG13*1000/AI13,AC13*AD13*(1-AE13))),IF(ISERR(AC13*AD13/AI13*1000*(1-AE13)),0,AC13*AD13*AB13*(1-AE13)/AI13*1000))</f>
        <v/>
      </c>
      <c r="AG13" s="44">
        <f>IF(X13="клики",AC13*AD13*(1-AE13)*AO13,IF(OR(X13="просмотры",X13="engagement",X13="вовлечение"),AB13*AC13*AD13*(1-AE13),IF(OR(X13="пакет",X13="неделя",X13="день",X13="месяц",X13="единица",X13="единиц"),AC13*AD13*(1-AE13)*AB13,AB13*AF13)))</f>
        <v/>
      </c>
      <c r="AH13" s="44">
        <f>AG13*1.2</f>
        <v/>
      </c>
      <c r="AI13" s="43">
        <f>AB13*1000</f>
        <v/>
      </c>
      <c r="AJ13" s="42" t="n">
        <v>2</v>
      </c>
      <c r="AK13" s="43">
        <f>AI13/AJ13</f>
        <v/>
      </c>
      <c r="AL13" s="45" t="inlineStr"/>
      <c r="AM13" s="43">
        <f>AB13</f>
        <v/>
      </c>
      <c r="AN13" s="45" t="inlineStr"/>
      <c r="AO13" s="43">
        <f>AI13*AN13</f>
        <v/>
      </c>
      <c r="AP13" s="44">
        <f>AG13/AI13*1000</f>
        <v/>
      </c>
      <c r="AQ13" s="44">
        <f>AG13/AK13*1000</f>
        <v/>
      </c>
      <c r="AR13" s="44">
        <f>AG13/AM13</f>
        <v/>
      </c>
      <c r="AS13" s="44">
        <f>AG13/AO13</f>
        <v/>
      </c>
      <c r="AT13" s="42" t="inlineStr"/>
      <c r="AU13" s="44">
        <f>AG13/AT13</f>
        <v/>
      </c>
      <c r="AV13" s="42" t="n"/>
      <c r="AW13" s="42" t="n"/>
      <c r="AX13" s="42" t="n"/>
      <c r="AY13" s="42" t="n"/>
      <c r="AZ13" s="42" t="n"/>
      <c r="BA13" s="42" t="n"/>
      <c r="BB13" s="42" t="n"/>
      <c r="BC13" s="42" t="n"/>
      <c r="BD13" s="42" t="n"/>
      <c r="BE13" s="42" t="n"/>
      <c r="BF13" s="42" t="n"/>
      <c r="BG13" s="42" t="n"/>
      <c r="BH13" s="42" t="n"/>
      <c r="BI13" s="46" t="n">
        <v>1</v>
      </c>
      <c r="BJ13" s="46" t="n">
        <v>1</v>
      </c>
      <c r="BK13" s="46" t="n">
        <v>1</v>
      </c>
      <c r="BL13" s="46" t="n">
        <v>1</v>
      </c>
      <c r="BM13" s="46" t="n">
        <v>1</v>
      </c>
      <c r="BN13" s="46" t="n">
        <v>1</v>
      </c>
      <c r="BO13" s="46" t="n">
        <v>1</v>
      </c>
      <c r="BP13" s="46" t="n">
        <v>1</v>
      </c>
      <c r="BQ13" s="42" t="n"/>
      <c r="BR13" s="42" t="n"/>
      <c r="BS13" s="42" t="n"/>
      <c r="BT13" s="42" t="n"/>
      <c r="BU13" s="42" t="n"/>
      <c r="BV13" s="42" t="n"/>
      <c r="BW13" s="42" t="n"/>
      <c r="BX13" s="42" t="n"/>
      <c r="BY13" s="42" t="n"/>
      <c r="BZ13" s="42" t="n"/>
      <c r="CA13" s="42" t="n"/>
      <c r="CB13" s="42" t="n"/>
      <c r="CC13" s="42" t="n"/>
      <c r="CD13" s="42" t="n"/>
      <c r="CE13" s="42" t="n"/>
      <c r="CF13" s="42" t="n"/>
      <c r="CG13" s="42" t="n"/>
      <c r="CH13" s="42" t="n"/>
      <c r="CI13" s="42" t="n"/>
      <c r="CJ13" s="42" t="n"/>
      <c r="CK13" s="42" t="n"/>
      <c r="CL13" s="42" t="n"/>
      <c r="CM13" s="42" t="n"/>
      <c r="CN13" s="42" t="n"/>
      <c r="CO13" s="42" t="n"/>
      <c r="CP13" s="42" t="n"/>
      <c r="CQ13" s="42" t="n"/>
      <c r="CR13" s="42" t="n"/>
      <c r="CS13" s="42" t="n"/>
      <c r="CT13" s="42" t="n"/>
      <c r="CU13" s="42" t="n"/>
      <c r="CV13" s="42" t="n"/>
      <c r="CW13" s="42" t="n"/>
      <c r="CX13" s="42" t="n"/>
      <c r="CY13" s="42" t="n"/>
      <c r="CZ13" s="42" t="n"/>
      <c r="DA13" s="42" t="n"/>
      <c r="DB13" s="42" t="n"/>
      <c r="DC13" s="42" t="n"/>
      <c r="DD13" s="42" t="n"/>
      <c r="DE13" s="42" t="n"/>
      <c r="DF13" s="42" t="n"/>
      <c r="DG13" s="42" t="n"/>
      <c r="DH13" s="42" t="n"/>
      <c r="DI13" s="42" t="n"/>
      <c r="DJ13" s="42" t="n"/>
      <c r="DK13" s="42" t="n"/>
      <c r="DL13" s="42" t="n"/>
      <c r="DM13" s="42" t="n"/>
      <c r="DN13" s="42" t="n"/>
      <c r="DO13" s="42" t="n"/>
    </row>
    <row customHeight="1" ht="70" r="14" s="11">
      <c r="A14" s="42" t="inlineStr">
        <is>
          <t>Все</t>
        </is>
      </c>
      <c r="B14" s="42" t="inlineStr">
        <is>
          <t>Все</t>
        </is>
      </c>
      <c r="C14" s="42" t="inlineStr">
        <is>
          <t>Видеохостинг</t>
        </is>
      </c>
      <c r="D14" s="42" t="inlineStr">
        <is>
          <t>охват</t>
        </is>
      </c>
      <c r="E14" s="42" t="n">
        <v/>
      </c>
      <c r="F14" s="42" t="inlineStr">
        <is>
          <t>да</t>
        </is>
      </c>
      <c r="G14" s="42" t="inlineStr">
        <is>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is>
      </c>
      <c r="H14" s="42" t="n">
        <v/>
      </c>
      <c r="I14" s="42" t="n">
        <v/>
      </c>
      <c r="J14" s="42" t="inlineStr">
        <is>
          <t>https://support.google.com/google-ads/answer/2375464?hl=ru</t>
        </is>
      </c>
      <c r="K14" s="42" t="inlineStr">
        <is>
          <t>отдел performance</t>
        </is>
      </c>
      <c r="L14" s="42" t="inlineStr">
        <is>
          <t>Brand Lift 
5000 долл. США (~400т.р.) в неделю (1 вопрос)
https://support.google.com/google-ads/answer/9049373?hl=ru</t>
        </is>
      </c>
      <c r="M14" s="42" t="inlineStr">
        <is>
          <t>нет</t>
        </is>
      </c>
      <c r="N14" s="42" t="inlineStr">
        <is>
          <t>нет</t>
        </is>
      </c>
      <c r="O14" s="42" t="n">
        <v/>
      </c>
      <c r="P14" s="42" t="n">
        <v>0</v>
      </c>
      <c r="Q14" s="42" t="n">
        <v>2</v>
      </c>
      <c r="R14" s="42">
        <f>S14</f>
        <v/>
      </c>
      <c r="S14" s="42" t="inlineStr">
        <is>
          <t>YouTube+GDN</t>
        </is>
      </c>
      <c r="T14" s="42" t="inlineStr">
        <is>
          <t>ГЕО РФ, см. закладку "STA Таргетинги"</t>
        </is>
      </c>
      <c r="U14" s="42" t="inlineStr">
        <is>
          <t>Видео
TrueView Unskippable, 20 секунд</t>
        </is>
      </c>
      <c r="V14" s="42" t="inlineStr"/>
      <c r="W14" s="42" t="inlineStr">
        <is>
          <t>Динамика</t>
        </is>
      </c>
      <c r="X14" s="42" t="inlineStr">
        <is>
          <t>1000 показов</t>
        </is>
      </c>
      <c r="Y14" s="42">
        <f>COUNT(AV14:DC14)</f>
        <v/>
      </c>
      <c r="Z14" s="42" t="inlineStr">
        <is>
          <t>недель</t>
        </is>
      </c>
      <c r="AA14" s="43">
        <f>AB14/Y14</f>
        <v/>
      </c>
      <c r="AB14" s="43" t="n">
        <v>18809.09786880694</v>
      </c>
      <c r="AC14" s="44" t="n">
        <v>139.75</v>
      </c>
      <c r="AD14" s="42" t="n">
        <v>1</v>
      </c>
      <c r="AE14" s="45" t="n">
        <v>0</v>
      </c>
      <c r="AF14" s="44">
        <f>IF(OR(X14="1000 показов",X14="клики",X14="engagement",X14="вовлечение",X14="просмотры"),IF(X14="клики",AG14*1000/AI14,IF(OR(X14="engagement",X14="просмотры",X14="вовлечение"),AG14*1000/AI14,AC14*AD14*(1-AE14))),IF(ISERR(AC14*AD14/AI14*1000*(1-AE14)),0,AC14*AD14*AB14*(1-AE14)/AI14*1000))</f>
        <v/>
      </c>
      <c r="AG14" s="44">
        <f>IF(X14="клики",AC14*AD14*(1-AE14)*AO14,IF(OR(X14="просмотры",X14="engagement",X14="вовлечение"),AB14*AC14*AD14*(1-AE14),IF(OR(X14="пакет",X14="неделя",X14="день",X14="месяц",X14="единица",X14="единиц"),AC14*AD14*(1-AE14)*AB14,AB14*AF14)))</f>
        <v/>
      </c>
      <c r="AH14" s="44">
        <f>AG14*1.2</f>
        <v/>
      </c>
      <c r="AI14" s="43">
        <f>AB14*1000</f>
        <v/>
      </c>
      <c r="AJ14" s="42" t="n">
        <v>2</v>
      </c>
      <c r="AK14" s="43">
        <f>AI14/AJ14</f>
        <v/>
      </c>
      <c r="AL14" s="45" t="inlineStr"/>
      <c r="AM14" s="43">
        <f>AB14</f>
        <v/>
      </c>
      <c r="AN14" s="45" t="inlineStr"/>
      <c r="AO14" s="43">
        <f>AI14*AN14</f>
        <v/>
      </c>
      <c r="AP14" s="44">
        <f>AG14/AI14*1000</f>
        <v/>
      </c>
      <c r="AQ14" s="44">
        <f>AG14/AK14*1000</f>
        <v/>
      </c>
      <c r="AR14" s="44">
        <f>AG14/AM14</f>
        <v/>
      </c>
      <c r="AS14" s="44">
        <f>AG14/AO14</f>
        <v/>
      </c>
      <c r="AT14" s="42" t="inlineStr"/>
      <c r="AU14" s="44">
        <f>AG14/AT14</f>
        <v/>
      </c>
      <c r="AV14" s="42" t="n"/>
      <c r="AW14" s="42" t="n"/>
      <c r="AX14" s="42" t="n"/>
      <c r="AY14" s="42" t="n"/>
      <c r="AZ14" s="42" t="n"/>
      <c r="BA14" s="42" t="n"/>
      <c r="BB14" s="42" t="n"/>
      <c r="BC14" s="42" t="n"/>
      <c r="BD14" s="42" t="n"/>
      <c r="BE14" s="42" t="n"/>
      <c r="BF14" s="42" t="n"/>
      <c r="BG14" s="42" t="n"/>
      <c r="BH14" s="42" t="n"/>
      <c r="BI14" s="46" t="n">
        <v>1</v>
      </c>
      <c r="BJ14" s="46" t="n">
        <v>1</v>
      </c>
      <c r="BK14" s="46" t="n">
        <v>1</v>
      </c>
      <c r="BL14" s="46" t="n">
        <v>1</v>
      </c>
      <c r="BM14" s="46" t="n">
        <v>1</v>
      </c>
      <c r="BN14" s="46" t="n">
        <v>1</v>
      </c>
      <c r="BO14" s="46" t="n">
        <v>1</v>
      </c>
      <c r="BP14" s="46" t="n">
        <v>1</v>
      </c>
      <c r="BQ14" s="42" t="n"/>
      <c r="BR14" s="42" t="n"/>
      <c r="BS14" s="42" t="n"/>
      <c r="BT14" s="42" t="n"/>
      <c r="BU14" s="42" t="n"/>
      <c r="BV14" s="42" t="n"/>
      <c r="BW14" s="42" t="n"/>
      <c r="BX14" s="42" t="n"/>
      <c r="BY14" s="42" t="n"/>
      <c r="BZ14" s="42" t="n"/>
      <c r="CA14" s="42" t="n"/>
      <c r="CB14" s="42" t="n"/>
      <c r="CC14" s="42" t="n"/>
      <c r="CD14" s="42" t="n"/>
      <c r="CE14" s="42" t="n"/>
      <c r="CF14" s="42" t="n"/>
      <c r="CG14" s="42" t="n"/>
      <c r="CH14" s="42" t="n"/>
      <c r="CI14" s="42" t="n"/>
      <c r="CJ14" s="42" t="n"/>
      <c r="CK14" s="42" t="n"/>
      <c r="CL14" s="42" t="n"/>
      <c r="CM14" s="42" t="n"/>
      <c r="CN14" s="42" t="n"/>
      <c r="CO14" s="42" t="n"/>
      <c r="CP14" s="42" t="n"/>
      <c r="CQ14" s="42" t="n"/>
      <c r="CR14" s="42" t="n"/>
      <c r="CS14" s="42" t="n"/>
      <c r="CT14" s="42" t="n"/>
      <c r="CU14" s="42" t="n"/>
      <c r="CV14" s="42" t="n"/>
      <c r="CW14" s="42" t="n"/>
      <c r="CX14" s="42" t="n"/>
      <c r="CY14" s="42" t="n"/>
      <c r="CZ14" s="42" t="n"/>
      <c r="DA14" s="42" t="n"/>
      <c r="DB14" s="42" t="n"/>
      <c r="DC14" s="42" t="n"/>
      <c r="DD14" s="42" t="n"/>
      <c r="DE14" s="42" t="n"/>
      <c r="DF14" s="42" t="n"/>
      <c r="DG14" s="42" t="n"/>
      <c r="DH14" s="42" t="n"/>
      <c r="DI14" s="42" t="n"/>
      <c r="DJ14" s="42" t="n"/>
      <c r="DK14" s="42" t="n"/>
      <c r="DL14" s="42" t="n"/>
      <c r="DM14" s="42" t="n"/>
      <c r="DN14" s="42" t="n"/>
      <c r="DO14" s="42" t="n"/>
    </row>
    <row customHeight="1" ht="70" r="15" s="11">
      <c r="A15" s="42" t="inlineStr">
        <is>
          <t>Все</t>
        </is>
      </c>
      <c r="B15" s="42" t="inlineStr">
        <is>
          <t>Все</t>
        </is>
      </c>
      <c r="C15" s="42" t="inlineStr">
        <is>
          <t>Видеохостинг</t>
        </is>
      </c>
      <c r="D15" s="42" t="inlineStr">
        <is>
          <t>охват</t>
        </is>
      </c>
      <c r="E15" s="42" t="n">
        <v/>
      </c>
      <c r="F15" s="42" t="inlineStr">
        <is>
          <t>да</t>
        </is>
      </c>
      <c r="G15" s="42" t="inlineStr">
        <is>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is>
      </c>
      <c r="H15" s="42" t="n">
        <v/>
      </c>
      <c r="I15" s="42" t="inlineStr">
        <is>
          <t>целевое касание будет не долгим и не качественным
Только на YT, без GDN</t>
        </is>
      </c>
      <c r="J15" s="42" t="inlineStr">
        <is>
          <t>https://support.google.com/google-ads/answer/2375464?hl=ru</t>
        </is>
      </c>
      <c r="K15" s="42" t="inlineStr">
        <is>
          <t>отдел performance</t>
        </is>
      </c>
      <c r="L15" s="42" t="inlineStr">
        <is>
          <t>Brand Lift 
5000 долл. США (~400т.р.) в неделю (1 вопрос)
https://support.google.com/google-ads/answer/9049373?hl=ru</t>
        </is>
      </c>
      <c r="M15" s="42" t="inlineStr">
        <is>
          <t>нет</t>
        </is>
      </c>
      <c r="N15" s="42" t="inlineStr">
        <is>
          <t>нет</t>
        </is>
      </c>
      <c r="O15" s="42" t="inlineStr">
        <is>
          <t>CPM менее 50р.
целевое касание будет не долгим и не качественным. Об этом говорит VTR
Kpi - Интерес к бренду и товарам</t>
        </is>
      </c>
      <c r="P15" s="42" t="n">
        <v>0</v>
      </c>
      <c r="Q15" s="42" t="n">
        <v>3</v>
      </c>
      <c r="R15" s="42">
        <f>S15</f>
        <v/>
      </c>
      <c r="S15" s="42" t="inlineStr">
        <is>
          <t>YouTube</t>
        </is>
      </c>
      <c r="T15" s="42" t="inlineStr">
        <is>
          <t>ГЕО РФ, см. закладку "STA Таргетинги"</t>
        </is>
      </c>
      <c r="U15" s="42" t="inlineStr">
        <is>
          <t>Видео
TrueView Discovery</t>
        </is>
      </c>
      <c r="V15" s="42" t="inlineStr"/>
      <c r="W15" s="42" t="inlineStr">
        <is>
          <t>Динамика</t>
        </is>
      </c>
      <c r="X15" s="42" t="inlineStr">
        <is>
          <t>просмотры</t>
        </is>
      </c>
      <c r="Y15" s="42">
        <f>COUNT(AV15:DC15)</f>
        <v/>
      </c>
      <c r="Z15" s="42" t="inlineStr">
        <is>
          <t>недель</t>
        </is>
      </c>
      <c r="AA15" s="43">
        <f>AB15/Y15</f>
        <v/>
      </c>
      <c r="AB15" s="43" t="n">
        <v>913195.3313116423</v>
      </c>
      <c r="AC15" s="44" t="n">
        <v>1.3975</v>
      </c>
      <c r="AD15" s="42" t="n">
        <v>1</v>
      </c>
      <c r="AE15" s="45" t="n">
        <v>0</v>
      </c>
      <c r="AF15" s="44">
        <f>IF(OR(X15="1000 показов",X15="клики",X15="engagement",X15="вовлечение",X15="просмотры"),IF(X15="клики",AG15*1000/AI15,IF(OR(X15="engagement",X15="просмотры",X15="вовлечение"),AG15*1000/AI15,AC15*AD15*(1-AE15))),IF(ISERR(AC15*AD15/AI15*1000*(1-AE15)),0,AC15*AD15*AB15*(1-AE15)/AI15*1000))</f>
        <v/>
      </c>
      <c r="AG15" s="44">
        <f>IF(X15="клики",AC15*AD15*(1-AE15)*AO15,IF(OR(X15="просмотры",X15="engagement",X15="вовлечение"),AB15*AC15*AD15*(1-AE15),IF(OR(X15="пакет",X15="неделя",X15="день",X15="месяц",X15="единица",X15="единиц"),AC15*AD15*(1-AE15)*AB15,AB15*AF15)))</f>
        <v/>
      </c>
      <c r="AH15" s="44">
        <f>AG15*1.2</f>
        <v/>
      </c>
      <c r="AI15" s="43">
        <f>AB15*1000</f>
        <v/>
      </c>
      <c r="AJ15" s="42" t="n">
        <v>2</v>
      </c>
      <c r="AK15" s="43">
        <f>AI15/AJ15</f>
        <v/>
      </c>
      <c r="AL15" s="45" t="inlineStr"/>
      <c r="AM15" s="43">
        <f>AB15</f>
        <v/>
      </c>
      <c r="AN15" s="45" t="inlineStr"/>
      <c r="AO15" s="43">
        <f>AI15*AN15</f>
        <v/>
      </c>
      <c r="AP15" s="44">
        <f>AG15/AI15*1000</f>
        <v/>
      </c>
      <c r="AQ15" s="44">
        <f>AG15/AK15*1000</f>
        <v/>
      </c>
      <c r="AR15" s="44">
        <f>AG15/AM15</f>
        <v/>
      </c>
      <c r="AS15" s="44">
        <f>AG15/AO15</f>
        <v/>
      </c>
      <c r="AT15" s="42" t="inlineStr"/>
      <c r="AU15" s="44">
        <f>AG15/AT15</f>
        <v/>
      </c>
      <c r="AV15" s="42" t="n"/>
      <c r="AW15" s="42" t="n"/>
      <c r="AX15" s="42" t="n"/>
      <c r="AY15" s="42" t="n"/>
      <c r="AZ15" s="42" t="n"/>
      <c r="BA15" s="42" t="n"/>
      <c r="BB15" s="42" t="n"/>
      <c r="BC15" s="42" t="n"/>
      <c r="BD15" s="42" t="n"/>
      <c r="BE15" s="42" t="n"/>
      <c r="BF15" s="42" t="n"/>
      <c r="BG15" s="42" t="n"/>
      <c r="BH15" s="42" t="n"/>
      <c r="BI15" s="46" t="n">
        <v>1</v>
      </c>
      <c r="BJ15" s="46" t="n">
        <v>1</v>
      </c>
      <c r="BK15" s="46" t="n">
        <v>1</v>
      </c>
      <c r="BL15" s="46" t="n">
        <v>1</v>
      </c>
      <c r="BM15" s="46" t="n">
        <v>1</v>
      </c>
      <c r="BN15" s="46" t="n">
        <v>1</v>
      </c>
      <c r="BO15" s="46" t="n">
        <v>1</v>
      </c>
      <c r="BP15" s="46" t="n">
        <v>1</v>
      </c>
      <c r="BQ15" s="42" t="n"/>
      <c r="BR15" s="42" t="n"/>
      <c r="BS15" s="42" t="n"/>
      <c r="BT15" s="42" t="n"/>
      <c r="BU15" s="42" t="n"/>
      <c r="BV15" s="42" t="n"/>
      <c r="BW15" s="42" t="n"/>
      <c r="BX15" s="42" t="n"/>
      <c r="BY15" s="42" t="n"/>
      <c r="BZ15" s="42" t="n"/>
      <c r="CA15" s="42" t="n"/>
      <c r="CB15" s="42" t="n"/>
      <c r="CC15" s="42" t="n"/>
      <c r="CD15" s="42" t="n"/>
      <c r="CE15" s="42" t="n"/>
      <c r="CF15" s="42" t="n"/>
      <c r="CG15" s="42" t="n"/>
      <c r="CH15" s="42" t="n"/>
      <c r="CI15" s="42" t="n"/>
      <c r="CJ15" s="42" t="n"/>
      <c r="CK15" s="42" t="n"/>
      <c r="CL15" s="42" t="n"/>
      <c r="CM15" s="42" t="n"/>
      <c r="CN15" s="42" t="n"/>
      <c r="CO15" s="42" t="n"/>
      <c r="CP15" s="42" t="n"/>
      <c r="CQ15" s="42" t="n"/>
      <c r="CR15" s="42" t="n"/>
      <c r="CS15" s="42" t="n"/>
      <c r="CT15" s="42" t="n"/>
      <c r="CU15" s="42" t="n"/>
      <c r="CV15" s="42" t="n"/>
      <c r="CW15" s="42" t="n"/>
      <c r="CX15" s="42" t="n"/>
      <c r="CY15" s="42" t="n"/>
      <c r="CZ15" s="42" t="n"/>
      <c r="DA15" s="42" t="n"/>
      <c r="DB15" s="42" t="n"/>
      <c r="DC15" s="42" t="n"/>
      <c r="DD15" s="42" t="n"/>
      <c r="DE15" s="42" t="n"/>
      <c r="DF15" s="42" t="n"/>
      <c r="DG15" s="42" t="n"/>
      <c r="DH15" s="42" t="n"/>
      <c r="DI15" s="42" t="n"/>
      <c r="DJ15" s="42" t="n"/>
      <c r="DK15" s="42" t="n"/>
      <c r="DL15" s="42" t="n"/>
      <c r="DM15" s="42" t="n"/>
      <c r="DN15" s="42" t="n"/>
      <c r="DO15" s="42" t="n"/>
    </row>
    <row customHeight="1" ht="70" r="16" s="11">
      <c r="A16" s="42" t="inlineStr">
        <is>
          <t>Все</t>
        </is>
      </c>
      <c r="B16" s="42" t="inlineStr">
        <is>
          <t>Все</t>
        </is>
      </c>
      <c r="C16" s="42" t="inlineStr">
        <is>
          <t>PROGRAMMATIC</t>
        </is>
      </c>
      <c r="D16" s="42" t="inlineStr">
        <is>
          <t>охват</t>
        </is>
      </c>
      <c r="E16" s="42" t="inlineStr">
        <is>
          <t>https://wiki.segmento.ru/pages/viewpage.action?pageId=31793760#id-Техническиетребованияккреативам-Техническиетребованиякбаннерам</t>
        </is>
      </c>
      <c r="F16" s="42" t="inlineStr">
        <is>
          <t>да</t>
        </is>
      </c>
      <c r="G16" s="42" t="inlineStr">
        <is>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is>
      </c>
      <c r="H16" s="42" t="n">
        <v>0.25</v>
      </c>
      <c r="I16" s="42" t="inlineStr">
        <is>
          <t>политические проблемы в марте 2021 (не берем)</t>
        </is>
      </c>
      <c r="J16" s="42" t="inlineStr">
        <is>
          <t>\\DOCS\Public\_Подрядчики (прайсы, презентации, ТТ)\Segmento</t>
        </is>
      </c>
      <c r="K16" s="42" t="inlineStr">
        <is>
          <t>miroshnik@segmento.ru
babushkina@segmento.ru
eliseeva@segmento.ru
aramisov@segmento.ru</t>
        </is>
      </c>
      <c r="L16" s="42" t="inlineStr">
        <is>
          <t>Brand Lift 
бесплатно, при достижении 700 тыс. уников</t>
        </is>
      </c>
      <c r="M16" s="42" t="inlineStr">
        <is>
          <t>баннеры 250т.р, 
видео 500т.р.мес</t>
        </is>
      </c>
      <c r="N16" s="42" t="inlineStr">
        <is>
          <t>нет</t>
        </is>
      </c>
      <c r="O16" s="42" t="inlineStr">
        <is>
          <t>бесплатное изготовление креатива:
https://prnt.sc/10skash</t>
        </is>
      </c>
      <c r="P16" s="42" t="n">
        <v>2</v>
      </c>
      <c r="Q16" s="42" t="n">
        <v>4</v>
      </c>
      <c r="R16" s="42">
        <f>S16</f>
        <v/>
      </c>
      <c r="S16" s="42" t="inlineStr">
        <is>
          <t>Segmento</t>
        </is>
      </c>
      <c r="T16" s="42" t="inlineStr">
        <is>
          <t>ГЕО ____, таргетинг по аудиторным сегментам, см. закладку "Segmento"</t>
        </is>
      </c>
      <c r="U16" s="42" t="inlineStr">
        <is>
          <t>Ролик 30 сек
Видео: in-stream: preroll, in-stream: mid-roll, in-stream: post-roll
Видео: in-article: preroll, in-article: mid-roll, in-article: post-roll</t>
        </is>
      </c>
      <c r="V16" s="42" t="inlineStr"/>
      <c r="W16" s="42" t="inlineStr">
        <is>
          <t>Динамика</t>
        </is>
      </c>
      <c r="X16" s="42" t="inlineStr">
        <is>
          <t>просмотры</t>
        </is>
      </c>
      <c r="Y16" s="42">
        <f>COUNT(AV16:DC16)</f>
        <v/>
      </c>
      <c r="Z16" s="42" t="inlineStr">
        <is>
          <t>недель</t>
        </is>
      </c>
      <c r="AA16" s="43">
        <f>AB16/Y16</f>
        <v/>
      </c>
      <c r="AB16" s="43" t="n">
        <v>1600000</v>
      </c>
      <c r="AC16" s="44" t="n">
        <v>0.5</v>
      </c>
      <c r="AD16" s="42" t="n">
        <v>1</v>
      </c>
      <c r="AE16" s="45" t="n">
        <v>0</v>
      </c>
      <c r="AF16" s="44">
        <f>IF(OR(X16="1000 показов",X16="клики",X16="engagement",X16="вовлечение",X16="просмотры"),IF(X16="клики",AG16*1000/AI16,IF(OR(X16="engagement",X16="просмотры",X16="вовлечение"),AG16*1000/AI16,AC16*AD16*(1-AE16))),IF(ISERR(AC16*AD16/AI16*1000*(1-AE16)),0,AC16*AD16*AB16*(1-AE16)/AI16*1000))</f>
        <v/>
      </c>
      <c r="AG16" s="44">
        <f>IF(X16="клики",AC16*AD16*(1-AE16)*AO16,IF(OR(X16="просмотры",X16="engagement",X16="вовлечение"),AB16*AC16*AD16*(1-AE16),IF(OR(X16="пакет",X16="неделя",X16="день",X16="месяц",X16="единица",X16="единиц"),AC16*AD16*(1-AE16)*AB16,AB16*AF16)))</f>
        <v/>
      </c>
      <c r="AH16" s="44">
        <f>AG16*1.2</f>
        <v/>
      </c>
      <c r="AI16" s="43">
        <f>AB16*1000</f>
        <v/>
      </c>
      <c r="AJ16" s="42" t="n">
        <v>4</v>
      </c>
      <c r="AK16" s="43">
        <f>AI16/AJ16</f>
        <v/>
      </c>
      <c r="AL16" s="45" t="inlineStr"/>
      <c r="AM16" s="43">
        <f>AB16</f>
        <v/>
      </c>
      <c r="AN16" s="45" t="inlineStr"/>
      <c r="AO16" s="43">
        <f>AI16*AN16</f>
        <v/>
      </c>
      <c r="AP16" s="44">
        <f>AG16/AI16*1000</f>
        <v/>
      </c>
      <c r="AQ16" s="44">
        <f>AG16/AK16*1000</f>
        <v/>
      </c>
      <c r="AR16" s="44">
        <f>AG16/AM16</f>
        <v/>
      </c>
      <c r="AS16" s="44">
        <f>AG16/AO16</f>
        <v/>
      </c>
      <c r="AT16" s="42" t="inlineStr"/>
      <c r="AU16" s="44">
        <f>AG16/AT16</f>
        <v/>
      </c>
      <c r="AV16" s="42" t="n"/>
      <c r="AW16" s="42" t="n"/>
      <c r="AX16" s="42" t="n"/>
      <c r="AY16" s="42" t="n"/>
      <c r="AZ16" s="42" t="n"/>
      <c r="BA16" s="42" t="n"/>
      <c r="BB16" s="42" t="n"/>
      <c r="BC16" s="42" t="n"/>
      <c r="BD16" s="42" t="n"/>
      <c r="BE16" s="42" t="n"/>
      <c r="BF16" s="42" t="n"/>
      <c r="BG16" s="42" t="n"/>
      <c r="BH16" s="42" t="n"/>
      <c r="BI16" s="46" t="n">
        <v>1</v>
      </c>
      <c r="BJ16" s="46" t="n">
        <v>1</v>
      </c>
      <c r="BK16" s="46" t="n">
        <v>1</v>
      </c>
      <c r="BL16" s="46" t="n">
        <v>1</v>
      </c>
      <c r="BM16" s="46" t="n">
        <v>1</v>
      </c>
      <c r="BN16" s="46" t="n">
        <v>1</v>
      </c>
      <c r="BO16" s="46" t="n">
        <v>1</v>
      </c>
      <c r="BP16" s="46" t="n">
        <v>1</v>
      </c>
      <c r="BQ16" s="42" t="n"/>
      <c r="BR16" s="42" t="n"/>
      <c r="BS16" s="42" t="n"/>
      <c r="BT16" s="42" t="n"/>
      <c r="BU16" s="42" t="n"/>
      <c r="BV16" s="42" t="n"/>
      <c r="BW16" s="42" t="n"/>
      <c r="BX16" s="42" t="n"/>
      <c r="BY16" s="42" t="n"/>
      <c r="BZ16" s="42" t="n"/>
      <c r="CA16" s="42" t="n"/>
      <c r="CB16" s="42" t="n"/>
      <c r="CC16" s="42" t="n"/>
      <c r="CD16" s="42" t="n"/>
      <c r="CE16" s="42" t="n"/>
      <c r="CF16" s="42" t="n"/>
      <c r="CG16" s="42" t="n"/>
      <c r="CH16" s="42" t="n"/>
      <c r="CI16" s="42" t="n"/>
      <c r="CJ16" s="42" t="n"/>
      <c r="CK16" s="42" t="n"/>
      <c r="CL16" s="42" t="n"/>
      <c r="CM16" s="42" t="n"/>
      <c r="CN16" s="42" t="n"/>
      <c r="CO16" s="42" t="n"/>
      <c r="CP16" s="42" t="n"/>
      <c r="CQ16" s="42" t="n"/>
      <c r="CR16" s="42" t="n"/>
      <c r="CS16" s="42" t="n"/>
      <c r="CT16" s="42" t="n"/>
      <c r="CU16" s="42" t="n"/>
      <c r="CV16" s="42" t="n"/>
      <c r="CW16" s="42" t="n"/>
      <c r="CX16" s="42" t="n"/>
      <c r="CY16" s="42" t="n"/>
      <c r="CZ16" s="42" t="n"/>
      <c r="DA16" s="42" t="n"/>
      <c r="DB16" s="42" t="n"/>
      <c r="DC16" s="42" t="n"/>
      <c r="DD16" s="42" t="n"/>
      <c r="DE16" s="42" t="n"/>
      <c r="DF16" s="42" t="n"/>
      <c r="DG16" s="42" t="n"/>
      <c r="DH16" s="42" t="n"/>
      <c r="DI16" s="42" t="n"/>
      <c r="DJ16" s="42" t="n"/>
      <c r="DK16" s="42" t="n"/>
      <c r="DL16" s="42" t="n"/>
      <c r="DM16" s="42" t="n"/>
      <c r="DN16" s="42" t="n"/>
      <c r="DO16" s="42" t="n"/>
    </row>
    <row customHeight="1" ht="70" r="17" s="11">
      <c r="A17" s="42" t="inlineStr">
        <is>
          <t>Все</t>
        </is>
      </c>
      <c r="B17" s="42" t="inlineStr">
        <is>
          <t>Все</t>
        </is>
      </c>
      <c r="C17" s="42" t="inlineStr">
        <is>
          <t>PROGRAMMATIC</t>
        </is>
      </c>
      <c r="D17" s="42" t="inlineStr">
        <is>
          <t>охват</t>
        </is>
      </c>
      <c r="E17" s="42" t="inlineStr">
        <is>
          <t xml:space="preserve">https://dsp.soloway.ru/doc/requirements.html </t>
        </is>
      </c>
      <c r="F17" s="42" t="inlineStr">
        <is>
          <t>да</t>
        </is>
      </c>
      <c r="G17" s="42" t="inlineStr">
        <is>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is>
      </c>
      <c r="H17" s="42" t="inlineStr">
        <is>
          <t>270р.</t>
        </is>
      </c>
      <c r="I17" s="42" t="n">
        <v/>
      </c>
      <c r="J17" s="42" t="inlineStr">
        <is>
          <t>\\DOCS\Public\_Подрядчики (прайсы, презентации, ТТ)\Soloway</t>
        </is>
      </c>
      <c r="K17" s="42" t="inlineStr">
        <is>
          <t>Julia Garafieva &lt;sales@soloway.ru&gt;</t>
        </is>
      </c>
      <c r="L17" s="42" t="inlineStr">
        <is>
          <t>Brand Lift 
при бюджете от 800К.
минимальный объем   100 000 кук.
Если бюджет меньше 800К, мы можем подготовить отдельный расчет по брендлифту.</t>
        </is>
      </c>
      <c r="M17" s="42" t="inlineStr">
        <is>
          <t>100 тысяч рублей до НДС на месяц</t>
        </is>
      </c>
      <c r="N17" s="42" t="inlineStr">
        <is>
          <t>нет</t>
        </is>
      </c>
      <c r="O17" s="42" t="n">
        <v/>
      </c>
      <c r="P17" s="42" t="n">
        <v>0</v>
      </c>
      <c r="Q17" s="42" t="n">
        <v>5</v>
      </c>
      <c r="R17" s="42">
        <f>S17</f>
        <v/>
      </c>
      <c r="S17" s="42" t="inlineStr">
        <is>
          <t>Soloway</t>
        </is>
      </c>
      <c r="T17" s="42" t="inlineStr">
        <is>
          <t>Гео - РФ
Таргетинг по аудиторным сегментам</t>
        </is>
      </c>
      <c r="U17" s="42" t="inlineStr">
        <is>
          <t xml:space="preserve">Видео
Allroll (InStream) + 
Native (InPage) - </t>
        </is>
      </c>
      <c r="V17" s="42" t="inlineStr"/>
      <c r="W17" s="42" t="inlineStr">
        <is>
          <t>Динамика</t>
        </is>
      </c>
      <c r="X17" s="42" t="inlineStr">
        <is>
          <t>1000 показов</t>
        </is>
      </c>
      <c r="Y17" s="42">
        <f>COUNT(AV17:DC17)</f>
        <v/>
      </c>
      <c r="Z17" s="42" t="inlineStr">
        <is>
          <t>недель</t>
        </is>
      </c>
      <c r="AA17" s="43">
        <f>AB17/Y17</f>
        <v/>
      </c>
      <c r="AB17" s="43" t="n">
        <v>1852</v>
      </c>
      <c r="AC17" s="44" t="n">
        <v>324</v>
      </c>
      <c r="AD17" s="42" t="n">
        <v>1</v>
      </c>
      <c r="AE17" s="45" t="n">
        <v>0</v>
      </c>
      <c r="AF17" s="44">
        <f>IF(OR(X17="1000 показов",X17="клики",X17="engagement",X17="вовлечение",X17="просмотры"),IF(X17="клики",AG17*1000/AI17,IF(OR(X17="engagement",X17="просмотры",X17="вовлечение"),AG17*1000/AI17,AC17*AD17*(1-AE17))),IF(ISERR(AC17*AD17/AI17*1000*(1-AE17)),0,AC17*AD17*AB17*(1-AE17)/AI17*1000))</f>
        <v/>
      </c>
      <c r="AG17" s="44">
        <f>IF(X17="клики",AC17*AD17*(1-AE17)*AO17,IF(OR(X17="просмотры",X17="engagement",X17="вовлечение"),AB17*AC17*AD17*(1-AE17),IF(OR(X17="пакет",X17="неделя",X17="день",X17="месяц",X17="единица",X17="единиц"),AC17*AD17*(1-AE17)*AB17,AB17*AF17)))</f>
        <v/>
      </c>
      <c r="AH17" s="44">
        <f>AG17*1.2</f>
        <v/>
      </c>
      <c r="AI17" s="43">
        <f>AB17*1000</f>
        <v/>
      </c>
      <c r="AJ17" s="42" t="n">
        <v>2</v>
      </c>
      <c r="AK17" s="43">
        <f>AI17/AJ17</f>
        <v/>
      </c>
      <c r="AL17" s="45" t="inlineStr"/>
      <c r="AM17" s="43">
        <f>AB17</f>
        <v/>
      </c>
      <c r="AN17" s="45" t="inlineStr"/>
      <c r="AO17" s="43">
        <f>AI17*AN17</f>
        <v/>
      </c>
      <c r="AP17" s="44">
        <f>AG17/AI17*1000</f>
        <v/>
      </c>
      <c r="AQ17" s="44">
        <f>AG17/AK17*1000</f>
        <v/>
      </c>
      <c r="AR17" s="44">
        <f>AG17/AM17</f>
        <v/>
      </c>
      <c r="AS17" s="44">
        <f>AG17/AO17</f>
        <v/>
      </c>
      <c r="AT17" s="42" t="inlineStr"/>
      <c r="AU17" s="44">
        <f>AG17/AT17</f>
        <v/>
      </c>
      <c r="AV17" s="42" t="n"/>
      <c r="AW17" s="42" t="n"/>
      <c r="AX17" s="42" t="n"/>
      <c r="AY17" s="42" t="n"/>
      <c r="AZ17" s="42" t="n"/>
      <c r="BA17" s="42" t="n"/>
      <c r="BB17" s="42" t="n"/>
      <c r="BC17" s="42" t="n"/>
      <c r="BD17" s="42" t="n"/>
      <c r="BE17" s="42" t="n"/>
      <c r="BF17" s="42" t="n"/>
      <c r="BG17" s="42" t="n"/>
      <c r="BH17" s="42" t="n"/>
      <c r="BI17" s="46" t="n">
        <v>1</v>
      </c>
      <c r="BJ17" s="46" t="n">
        <v>1</v>
      </c>
      <c r="BK17" s="46" t="n">
        <v>1</v>
      </c>
      <c r="BL17" s="46" t="n">
        <v>1</v>
      </c>
      <c r="BM17" s="46" t="n">
        <v>1</v>
      </c>
      <c r="BN17" s="46" t="n">
        <v>1</v>
      </c>
      <c r="BO17" s="46" t="n">
        <v>1</v>
      </c>
      <c r="BP17" s="46" t="n">
        <v>1</v>
      </c>
      <c r="BQ17" s="42" t="n"/>
      <c r="BR17" s="42" t="n"/>
      <c r="BS17" s="42" t="n"/>
      <c r="BT17" s="42" t="n"/>
      <c r="BU17" s="42" t="n"/>
      <c r="BV17" s="42" t="n"/>
      <c r="BW17" s="42" t="n"/>
      <c r="BX17" s="42" t="n"/>
      <c r="BY17" s="42" t="n"/>
      <c r="BZ17" s="42" t="n"/>
      <c r="CA17" s="42" t="n"/>
      <c r="CB17" s="42" t="n"/>
      <c r="CC17" s="42" t="n"/>
      <c r="CD17" s="42" t="n"/>
      <c r="CE17" s="42" t="n"/>
      <c r="CF17" s="42" t="n"/>
      <c r="CG17" s="42" t="n"/>
      <c r="CH17" s="42" t="n"/>
      <c r="CI17" s="42" t="n"/>
      <c r="CJ17" s="42" t="n"/>
      <c r="CK17" s="42" t="n"/>
      <c r="CL17" s="42" t="n"/>
      <c r="CM17" s="42" t="n"/>
      <c r="CN17" s="42" t="n"/>
      <c r="CO17" s="42" t="n"/>
      <c r="CP17" s="42" t="n"/>
      <c r="CQ17" s="42" t="n"/>
      <c r="CR17" s="42" t="n"/>
      <c r="CS17" s="42" t="n"/>
      <c r="CT17" s="42" t="n"/>
      <c r="CU17" s="42" t="n"/>
      <c r="CV17" s="42" t="n"/>
      <c r="CW17" s="42" t="n"/>
      <c r="CX17" s="42" t="n"/>
      <c r="CY17" s="42" t="n"/>
      <c r="CZ17" s="42" t="n"/>
      <c r="DA17" s="42" t="n"/>
      <c r="DB17" s="42" t="n"/>
      <c r="DC17" s="42" t="n"/>
      <c r="DD17" s="42" t="n"/>
      <c r="DE17" s="42" t="n"/>
      <c r="DF17" s="42" t="n"/>
      <c r="DG17" s="42" t="n"/>
      <c r="DH17" s="42" t="n"/>
      <c r="DI17" s="42" t="n"/>
      <c r="DJ17" s="42" t="n"/>
      <c r="DK17" s="42" t="n"/>
      <c r="DL17" s="42" t="n"/>
      <c r="DM17" s="42" t="n"/>
      <c r="DN17" s="42" t="n"/>
      <c r="DO17" s="42" t="n"/>
    </row>
    <row customHeight="1" ht="70" r="18" s="11">
      <c r="A18" s="42" t="inlineStr">
        <is>
          <t>Все</t>
        </is>
      </c>
      <c r="B18" s="42" t="inlineStr">
        <is>
          <t>Все</t>
        </is>
      </c>
      <c r="C18" s="42" t="inlineStr">
        <is>
          <t>Портал</t>
        </is>
      </c>
      <c r="D18" s="42" t="inlineStr">
        <is>
          <t>охват</t>
        </is>
      </c>
      <c r="E18" s="42" t="inlineStr">
        <is>
          <t>https://yandex.ru/legal/banner_adv_rules/</t>
        </is>
      </c>
      <c r="F18" s="42" t="inlineStr">
        <is>
          <t>да</t>
        </is>
      </c>
      <c r="G18" s="42" t="inlineStr">
        <is>
          <t>Материалы за 2 недели до старта, т.к. с первого раза не проходят модерацию, жесткие требования</t>
        </is>
      </c>
      <c r="H18" s="42" t="n">
        <v/>
      </c>
      <c r="I18" s="42" t="inlineStr">
        <is>
          <t>входной бюджет 1млн.р.</t>
        </is>
      </c>
      <c r="J18" s="42" t="inlineStr">
        <is>
          <t>https://yandex.ru/adv/products/display/mainpage</t>
        </is>
      </c>
      <c r="K18" s="42" t="inlineStr">
        <is>
          <t>закупка через DX</t>
        </is>
      </c>
      <c r="L18" s="42" t="inlineStr">
        <is>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is>
      </c>
      <c r="M18" s="42" t="n">
        <v>1150000</v>
      </c>
      <c r="N18" s="42" t="inlineStr">
        <is>
          <t>нет</t>
        </is>
      </c>
      <c r="O18" s="42" t="inlineStr">
        <is>
          <t>CPT 345р.</t>
        </is>
      </c>
      <c r="P18" s="42" t="n">
        <v>1</v>
      </c>
      <c r="Q18" s="42" t="n">
        <v>6</v>
      </c>
      <c r="R18" s="42">
        <f>S18</f>
        <v/>
      </c>
      <c r="S18" s="42" t="inlineStr">
        <is>
          <t>Yandex.ru</t>
        </is>
      </c>
      <c r="T18" s="42" t="inlineStr">
        <is>
          <t>"Начинающий", Главные страницы, Desktop+Mobile, Динамика, РФ</t>
        </is>
      </c>
      <c r="U18" s="42" t="inlineStr">
        <is>
          <t>728×90/ 320×67</t>
        </is>
      </c>
      <c r="V18" s="42" t="inlineStr"/>
      <c r="W18" s="42" t="inlineStr">
        <is>
          <t>Динамика</t>
        </is>
      </c>
      <c r="X18" s="42" t="inlineStr">
        <is>
          <t>пакет</t>
        </is>
      </c>
      <c r="Y18" s="42">
        <f>COUNT(AV18:DC18)</f>
        <v/>
      </c>
      <c r="Z18" s="42" t="inlineStr">
        <is>
          <t>неделя</t>
        </is>
      </c>
      <c r="AA18" s="43">
        <f>AB18/Y18</f>
        <v/>
      </c>
      <c r="AB18" s="43" t="n">
        <v>1</v>
      </c>
      <c r="AC18" s="44" t="n">
        <v>1150000</v>
      </c>
      <c r="AD18" s="42" t="n">
        <v>1</v>
      </c>
      <c r="AE18" s="45" t="n">
        <v>0</v>
      </c>
      <c r="AF18" s="44">
        <f>IF(OR(X18="1000 показов",X18="клики",X18="engagement",X18="вовлечение",X18="просмотры"),IF(X18="клики",AG18*1000/AI18,IF(OR(X18="engagement",X18="просмотры",X18="вовлечение"),AG18*1000/AI18,AC18*AD18*(1-AE18))),IF(ISERR(AC18*AD18/AI18*1000*(1-AE18)),0,AC18*AD18*AB18*(1-AE18)/AI18*1000))</f>
        <v/>
      </c>
      <c r="AG18" s="44">
        <f>IF(X18="клики",AC18*AD18*(1-AE18)*AO18,IF(OR(X18="просмотры",X18="engagement",X18="вовлечение"),AB18*AC18*AD18*(1-AE18),IF(OR(X18="пакет",X18="неделя",X18="день",X18="месяц",X18="единица",X18="единиц"),AC18*AD18*(1-AE18)*AB18,AB18*AF18)))</f>
        <v/>
      </c>
      <c r="AH18" s="44">
        <f>AG18*1.2</f>
        <v/>
      </c>
      <c r="AI18" s="43">
        <f>AB18*1000</f>
        <v/>
      </c>
      <c r="AJ18" s="42" t="n">
        <v>1.5</v>
      </c>
      <c r="AK18" s="43">
        <f>AI18/AJ18</f>
        <v/>
      </c>
      <c r="AL18" s="45" t="inlineStr"/>
      <c r="AM18" s="43">
        <f>AB18</f>
        <v/>
      </c>
      <c r="AN18" s="45" t="inlineStr"/>
      <c r="AO18" s="43">
        <f>AI18*AN18</f>
        <v/>
      </c>
      <c r="AP18" s="44">
        <f>AG18/AI18*1000</f>
        <v/>
      </c>
      <c r="AQ18" s="44">
        <f>AG18/AK18*1000</f>
        <v/>
      </c>
      <c r="AR18" s="44">
        <f>AG18/AM18</f>
        <v/>
      </c>
      <c r="AS18" s="44">
        <f>AG18/AO18</f>
        <v/>
      </c>
      <c r="AT18" s="42" t="inlineStr"/>
      <c r="AU18" s="44">
        <f>AG18/AT18</f>
        <v/>
      </c>
      <c r="AV18" s="42" t="n"/>
      <c r="AW18" s="42" t="n"/>
      <c r="AX18" s="42" t="n"/>
      <c r="AY18" s="42" t="n"/>
      <c r="AZ18" s="42" t="n"/>
      <c r="BA18" s="42" t="n"/>
      <c r="BB18" s="42" t="n"/>
      <c r="BC18" s="42" t="n"/>
      <c r="BD18" s="42" t="n"/>
      <c r="BE18" s="42" t="n"/>
      <c r="BF18" s="42" t="n"/>
      <c r="BG18" s="42" t="n"/>
      <c r="BH18" s="42" t="n"/>
      <c r="BI18" s="46" t="n">
        <v>1</v>
      </c>
      <c r="BJ18" s="46" t="n">
        <v>1</v>
      </c>
      <c r="BK18" s="46" t="n">
        <v>1</v>
      </c>
      <c r="BL18" s="46" t="n">
        <v>1</v>
      </c>
      <c r="BM18" s="46" t="n">
        <v>1</v>
      </c>
      <c r="BN18" s="46" t="n">
        <v>1</v>
      </c>
      <c r="BO18" s="46" t="n">
        <v>1</v>
      </c>
      <c r="BP18" s="46" t="n">
        <v>1</v>
      </c>
      <c r="BQ18" s="42" t="n"/>
      <c r="BR18" s="42" t="n"/>
      <c r="BS18" s="42" t="n"/>
      <c r="BT18" s="42" t="n"/>
      <c r="BU18" s="42" t="n"/>
      <c r="BV18" s="42" t="n"/>
      <c r="BW18" s="42" t="n"/>
      <c r="BX18" s="42" t="n"/>
      <c r="BY18" s="42" t="n"/>
      <c r="BZ18" s="42" t="n"/>
      <c r="CA18" s="42" t="n"/>
      <c r="CB18" s="42" t="n"/>
      <c r="CC18" s="42" t="n"/>
      <c r="CD18" s="42" t="n"/>
      <c r="CE18" s="42" t="n"/>
      <c r="CF18" s="42" t="n"/>
      <c r="CG18" s="42" t="n"/>
      <c r="CH18" s="42" t="n"/>
      <c r="CI18" s="42" t="n"/>
      <c r="CJ18" s="42" t="n"/>
      <c r="CK18" s="42" t="n"/>
      <c r="CL18" s="42" t="n"/>
      <c r="CM18" s="42" t="n"/>
      <c r="CN18" s="42" t="n"/>
      <c r="CO18" s="42" t="n"/>
      <c r="CP18" s="42" t="n"/>
      <c r="CQ18" s="42" t="n"/>
      <c r="CR18" s="42" t="n"/>
      <c r="CS18" s="42" t="n"/>
      <c r="CT18" s="42" t="n"/>
      <c r="CU18" s="42" t="n"/>
      <c r="CV18" s="42" t="n"/>
      <c r="CW18" s="42" t="n"/>
      <c r="CX18" s="42" t="n"/>
      <c r="CY18" s="42" t="n"/>
      <c r="CZ18" s="42" t="n"/>
      <c r="DA18" s="42" t="n"/>
      <c r="DB18" s="42" t="n"/>
      <c r="DC18" s="42" t="n"/>
      <c r="DD18" s="42" t="n"/>
      <c r="DE18" s="42" t="n"/>
      <c r="DF18" s="42" t="n"/>
      <c r="DG18" s="42" t="n"/>
      <c r="DH18" s="42" t="n"/>
      <c r="DI18" s="42" t="n"/>
      <c r="DJ18" s="42" t="n"/>
      <c r="DK18" s="42" t="n"/>
      <c r="DL18" s="42" t="n"/>
      <c r="DM18" s="42" t="n"/>
      <c r="DN18" s="42" t="n"/>
      <c r="DO18" s="42" t="n"/>
    </row>
    <row customHeight="1" ht="70" r="19" s="11">
      <c r="A19" s="42" t="inlineStr">
        <is>
          <t>Все</t>
        </is>
      </c>
      <c r="B19" s="42" t="inlineStr">
        <is>
          <t>Все</t>
        </is>
      </c>
      <c r="C19" s="42" t="inlineStr">
        <is>
          <t>Сеть</t>
        </is>
      </c>
      <c r="D19" s="42" t="inlineStr">
        <is>
          <t>охват</t>
        </is>
      </c>
      <c r="E19" s="42" t="n">
        <v/>
      </c>
      <c r="F19" s="42" t="inlineStr">
        <is>
          <t>да</t>
        </is>
      </c>
      <c r="G19" s="42" t="n">
        <v/>
      </c>
      <c r="H19" s="42" t="n">
        <v/>
      </c>
      <c r="I19" s="42" t="inlineStr">
        <is>
          <t>высокий CPM/CPT</t>
        </is>
      </c>
      <c r="J19" s="42" t="inlineStr">
        <is>
          <t>\\DOCS\Public\_Подрядчики (прайсы, презентации, ТТ)\GPMD</t>
        </is>
      </c>
      <c r="K19" s="42" t="inlineStr">
        <is>
          <t xml:space="preserve">Гроссу Дмитрий &lt;DGrossu@gpm-digital.com&gt;
Белоусова Дарья &lt;DBelousova@gpm-digital.com&gt;
</t>
        </is>
      </c>
      <c r="L19" s="42" t="n">
        <v/>
      </c>
      <c r="M19" s="42" t="inlineStr">
        <is>
          <t>In-roll 2 000 000 показов до 2 недель</t>
        </is>
      </c>
      <c r="N19" s="42" t="inlineStr">
        <is>
          <t>нет</t>
        </is>
      </c>
      <c r="O19" s="42" t="n">
        <v/>
      </c>
      <c r="P19" s="42" t="n">
        <v>1</v>
      </c>
      <c r="Q19" s="42" t="n">
        <v>7</v>
      </c>
      <c r="R19" s="42">
        <f>S19</f>
        <v/>
      </c>
      <c r="S19" s="42" t="inlineStr">
        <is>
          <t>GPMD</t>
        </is>
      </c>
      <c r="T19" s="42" t="inlineStr">
        <is>
          <t>Видеоплеер на страницах сайтов сетевое размещение  (Desktop+Mobile)</t>
        </is>
      </c>
      <c r="U19" s="42" t="inlineStr">
        <is>
          <t>Видео
In-ролл (до 20 секунд)</t>
        </is>
      </c>
      <c r="V19" s="42" t="inlineStr"/>
      <c r="W19" s="42" t="inlineStr">
        <is>
          <t>Динамика</t>
        </is>
      </c>
      <c r="X19" s="42" t="inlineStr">
        <is>
          <t>1000 показов</t>
        </is>
      </c>
      <c r="Y19" s="42">
        <f>COUNT(AV19:DC19)</f>
        <v/>
      </c>
      <c r="Z19" s="42" t="inlineStr">
        <is>
          <t>недель</t>
        </is>
      </c>
      <c r="AA19" s="43">
        <f>AB19/Y19</f>
        <v/>
      </c>
      <c r="AB19" s="43" t="n">
        <v>500</v>
      </c>
      <c r="AC19" s="44" t="n">
        <v>750</v>
      </c>
      <c r="AD19" s="42" t="n">
        <v>1.1</v>
      </c>
      <c r="AE19" s="45" t="n">
        <v>0.3</v>
      </c>
      <c r="AF19" s="44">
        <f>IF(OR(X19="1000 показов",X19="клики",X19="engagement",X19="вовлечение",X19="просмотры"),IF(X19="клики",AG19*1000/AI19,IF(OR(X19="engagement",X19="просмотры",X19="вовлечение"),AG19*1000/AI19,AC19*AD19*(1-AE19))),IF(ISERR(AC19*AD19/AI19*1000*(1-AE19)),0,AC19*AD19*AB19*(1-AE19)/AI19*1000))</f>
        <v/>
      </c>
      <c r="AG19" s="44">
        <f>IF(X19="клики",AC19*AD19*(1-AE19)*AO19,IF(OR(X19="просмотры",X19="engagement",X19="вовлечение"),AB19*AC19*AD19*(1-AE19),IF(OR(X19="пакет",X19="неделя",X19="день",X19="месяц",X19="единица",X19="единиц"),AC19*AD19*(1-AE19)*AB19,AB19*AF19)))</f>
        <v/>
      </c>
      <c r="AH19" s="44">
        <f>AG19*1.2</f>
        <v/>
      </c>
      <c r="AI19" s="43">
        <f>AB19*1000</f>
        <v/>
      </c>
      <c r="AJ19" s="42" t="n">
        <v>4</v>
      </c>
      <c r="AK19" s="43">
        <f>AI19/AJ19</f>
        <v/>
      </c>
      <c r="AL19" s="45" t="inlineStr"/>
      <c r="AM19" s="43">
        <f>AB19</f>
        <v/>
      </c>
      <c r="AN19" s="45" t="n">
        <v>0.0036</v>
      </c>
      <c r="AO19" s="43">
        <f>AI19*AN19</f>
        <v/>
      </c>
      <c r="AP19" s="44">
        <f>AG19/AI19*1000</f>
        <v/>
      </c>
      <c r="AQ19" s="44">
        <f>AG19/AK19*1000</f>
        <v/>
      </c>
      <c r="AR19" s="44">
        <f>AG19/AM19</f>
        <v/>
      </c>
      <c r="AS19" s="44">
        <f>AG19/AO19</f>
        <v/>
      </c>
      <c r="AT19" s="42" t="inlineStr"/>
      <c r="AU19" s="44">
        <f>AG19/AT19</f>
        <v/>
      </c>
      <c r="AV19" s="42" t="n"/>
      <c r="AW19" s="42" t="n"/>
      <c r="AX19" s="42" t="n"/>
      <c r="AY19" s="42" t="n"/>
      <c r="AZ19" s="42" t="n"/>
      <c r="BA19" s="42" t="n"/>
      <c r="BB19" s="42" t="n"/>
      <c r="BC19" s="42" t="n"/>
      <c r="BD19" s="42" t="n"/>
      <c r="BE19" s="42" t="n"/>
      <c r="BF19" s="42" t="n"/>
      <c r="BG19" s="42" t="n"/>
      <c r="BH19" s="42" t="n"/>
      <c r="BI19" s="46" t="n">
        <v>1</v>
      </c>
      <c r="BJ19" s="46" t="n">
        <v>1</v>
      </c>
      <c r="BK19" s="46" t="n">
        <v>1</v>
      </c>
      <c r="BL19" s="46" t="n">
        <v>1</v>
      </c>
      <c r="BM19" s="46" t="n">
        <v>1</v>
      </c>
      <c r="BN19" s="46" t="n">
        <v>1</v>
      </c>
      <c r="BO19" s="46" t="n">
        <v>1</v>
      </c>
      <c r="BP19" s="46" t="n">
        <v>1</v>
      </c>
      <c r="BQ19" s="42" t="n"/>
      <c r="BR19" s="42" t="n"/>
      <c r="BS19" s="42" t="n"/>
      <c r="BT19" s="42" t="n"/>
      <c r="BU19" s="42" t="n"/>
      <c r="BV19" s="42" t="n"/>
      <c r="BW19" s="42" t="n"/>
      <c r="BX19" s="42" t="n"/>
      <c r="BY19" s="42" t="n"/>
      <c r="BZ19" s="42" t="n"/>
      <c r="CA19" s="42" t="n"/>
      <c r="CB19" s="42" t="n"/>
      <c r="CC19" s="42" t="n"/>
      <c r="CD19" s="42" t="n"/>
      <c r="CE19" s="42" t="n"/>
      <c r="CF19" s="42" t="n"/>
      <c r="CG19" s="42" t="n"/>
      <c r="CH19" s="42" t="n"/>
      <c r="CI19" s="42" t="n"/>
      <c r="CJ19" s="42" t="n"/>
      <c r="CK19" s="42" t="n"/>
      <c r="CL19" s="42" t="n"/>
      <c r="CM19" s="42" t="n"/>
      <c r="CN19" s="42" t="n"/>
      <c r="CO19" s="42" t="n"/>
      <c r="CP19" s="42" t="n"/>
      <c r="CQ19" s="42" t="n"/>
      <c r="CR19" s="42" t="n"/>
      <c r="CS19" s="42" t="n"/>
      <c r="CT19" s="42" t="n"/>
      <c r="CU19" s="42" t="n"/>
      <c r="CV19" s="42" t="n"/>
      <c r="CW19" s="42" t="n"/>
      <c r="CX19" s="42" t="n"/>
      <c r="CY19" s="42" t="n"/>
      <c r="CZ19" s="42" t="n"/>
      <c r="DA19" s="42" t="n"/>
      <c r="DB19" s="42" t="n"/>
      <c r="DC19" s="42" t="n"/>
      <c r="DD19" s="42" t="n"/>
      <c r="DE19" s="42" t="n"/>
      <c r="DF19" s="42" t="n"/>
      <c r="DG19" s="42" t="n"/>
      <c r="DH19" s="42" t="n"/>
      <c r="DI19" s="42" t="n"/>
      <c r="DJ19" s="42" t="n"/>
      <c r="DK19" s="42" t="n"/>
      <c r="DL19" s="42" t="n"/>
      <c r="DM19" s="42" t="n"/>
      <c r="DN19" s="42" t="n"/>
      <c r="DO19" s="42" t="n"/>
    </row>
    <row customHeight="1" ht="70" r="20" s="11">
      <c r="A20" s="42" t="inlineStr">
        <is>
          <t>Все</t>
        </is>
      </c>
      <c r="B20" s="42" t="inlineStr">
        <is>
          <t>Все</t>
        </is>
      </c>
      <c r="C20" s="42" t="inlineStr">
        <is>
          <t>Сеть</t>
        </is>
      </c>
      <c r="D20" s="42" t="inlineStr">
        <is>
          <t>охват</t>
        </is>
      </c>
      <c r="E20" s="42" t="n">
        <v/>
      </c>
      <c r="F20" s="42" t="inlineStr">
        <is>
          <t>да</t>
        </is>
      </c>
      <c r="G20" s="42" t="n">
        <v/>
      </c>
      <c r="H20" s="42" t="n">
        <v/>
      </c>
      <c r="I20" s="42" t="inlineStr">
        <is>
          <t>высокий CPM/CPT</t>
        </is>
      </c>
      <c r="J20" s="42" t="inlineStr">
        <is>
          <t>\\DOCS\Public\_Подрядчики (прайсы, презентации, ТТ)\GPMD</t>
        </is>
      </c>
      <c r="K20" s="42" t="inlineStr">
        <is>
          <t xml:space="preserve">Гроссу Дмитрий &lt;DGrossu@gpm-digital.com&gt;
Белоусова Дарья &lt;DBelousova@gpm-digital.com&gt;
</t>
        </is>
      </c>
      <c r="L20" s="42" t="n">
        <v/>
      </c>
      <c r="M20" s="42" t="inlineStr">
        <is>
          <t>In-roll 2 000 000 показов до 2 недель</t>
        </is>
      </c>
      <c r="N20" s="42" t="inlineStr">
        <is>
          <t>нет</t>
        </is>
      </c>
      <c r="O20" s="42" t="n">
        <v/>
      </c>
      <c r="P20" s="42" t="n">
        <v>1</v>
      </c>
      <c r="Q20" s="42" t="n">
        <v>8</v>
      </c>
      <c r="R20" s="42">
        <f>S20</f>
        <v/>
      </c>
      <c r="S20" s="42" t="inlineStr">
        <is>
          <t>GPMD</t>
        </is>
      </c>
      <c r="T20" s="42" t="inlineStr">
        <is>
          <t>Видеоплеер на страницах сайтов сетевое размещение  (Desktop+Mobile)</t>
        </is>
      </c>
      <c r="U20" s="42" t="inlineStr">
        <is>
          <t>Видео
In-ролл (до 20 секунд)</t>
        </is>
      </c>
      <c r="V20" s="42" t="inlineStr"/>
      <c r="W20" s="42" t="inlineStr">
        <is>
          <t>Динамика</t>
        </is>
      </c>
      <c r="X20" s="42" t="inlineStr">
        <is>
          <t>1000 показов</t>
        </is>
      </c>
      <c r="Y20" s="42">
        <f>COUNT(AV20:DC20)</f>
        <v/>
      </c>
      <c r="Z20" s="42" t="inlineStr">
        <is>
          <t>недель</t>
        </is>
      </c>
      <c r="AA20" s="43">
        <f>AB20/Y20</f>
        <v/>
      </c>
      <c r="AB20" s="43" t="n">
        <v>500</v>
      </c>
      <c r="AC20" s="44" t="n">
        <v>750</v>
      </c>
      <c r="AD20" s="42" t="n">
        <v>1.15</v>
      </c>
      <c r="AE20" s="45" t="n">
        <v>0.3</v>
      </c>
      <c r="AF20" s="44">
        <f>IF(OR(X20="1000 показов",X20="клики",X20="engagement",X20="вовлечение",X20="просмотры"),IF(X20="клики",AG20*1000/AI20,IF(OR(X20="engagement",X20="просмотры",X20="вовлечение"),AG20*1000/AI20,AC20*AD20*(1-AE20))),IF(ISERR(AC20*AD20/AI20*1000*(1-AE20)),0,AC20*AD20*AB20*(1-AE20)/AI20*1000))</f>
        <v/>
      </c>
      <c r="AG20" s="44">
        <f>IF(X20="клики",AC20*AD20*(1-AE20)*AO20,IF(OR(X20="просмотры",X20="engagement",X20="вовлечение"),AB20*AC20*AD20*(1-AE20),IF(OR(X20="пакет",X20="неделя",X20="день",X20="месяц",X20="единица",X20="единиц"),AC20*AD20*(1-AE20)*AB20,AB20*AF20)))</f>
        <v/>
      </c>
      <c r="AH20" s="44">
        <f>AG20*1.2</f>
        <v/>
      </c>
      <c r="AI20" s="43">
        <f>AB20*1000</f>
        <v/>
      </c>
      <c r="AJ20" s="42" t="n">
        <v>4</v>
      </c>
      <c r="AK20" s="43">
        <f>AI20/AJ20</f>
        <v/>
      </c>
      <c r="AL20" s="45" t="inlineStr"/>
      <c r="AM20" s="43">
        <f>AB20</f>
        <v/>
      </c>
      <c r="AN20" s="45" t="n">
        <v>0.0036</v>
      </c>
      <c r="AO20" s="43">
        <f>AI20*AN20</f>
        <v/>
      </c>
      <c r="AP20" s="44">
        <f>AG20/AI20*1000</f>
        <v/>
      </c>
      <c r="AQ20" s="44">
        <f>AG20/AK20*1000</f>
        <v/>
      </c>
      <c r="AR20" s="44">
        <f>AG20/AM20</f>
        <v/>
      </c>
      <c r="AS20" s="44">
        <f>AG20/AO20</f>
        <v/>
      </c>
      <c r="AT20" s="42" t="inlineStr"/>
      <c r="AU20" s="44">
        <f>AG20/AT20</f>
        <v/>
      </c>
      <c r="AV20" s="42" t="n"/>
      <c r="AW20" s="42" t="n"/>
      <c r="AX20" s="42" t="n"/>
      <c r="AY20" s="42" t="n"/>
      <c r="AZ20" s="42" t="n"/>
      <c r="BA20" s="42" t="n"/>
      <c r="BB20" s="42" t="n"/>
      <c r="BC20" s="42" t="n"/>
      <c r="BD20" s="42" t="n"/>
      <c r="BE20" s="42" t="n"/>
      <c r="BF20" s="42" t="n"/>
      <c r="BG20" s="42" t="n"/>
      <c r="BH20" s="42" t="n"/>
      <c r="BI20" s="46" t="n">
        <v>1</v>
      </c>
      <c r="BJ20" s="46" t="n">
        <v>1</v>
      </c>
      <c r="BK20" s="46" t="n">
        <v>1</v>
      </c>
      <c r="BL20" s="46" t="n">
        <v>1</v>
      </c>
      <c r="BM20" s="46" t="n">
        <v>1</v>
      </c>
      <c r="BN20" s="46" t="n">
        <v>1</v>
      </c>
      <c r="BO20" s="46" t="n">
        <v>1</v>
      </c>
      <c r="BP20" s="46" t="n">
        <v>1</v>
      </c>
      <c r="BQ20" s="42" t="n"/>
      <c r="BR20" s="42" t="n"/>
      <c r="BS20" s="42" t="n"/>
      <c r="BT20" s="42" t="n"/>
      <c r="BU20" s="42" t="n"/>
      <c r="BV20" s="42" t="n"/>
      <c r="BW20" s="42" t="n"/>
      <c r="BX20" s="42" t="n"/>
      <c r="BY20" s="42" t="n"/>
      <c r="BZ20" s="42" t="n"/>
      <c r="CA20" s="42" t="n"/>
      <c r="CB20" s="42" t="n"/>
      <c r="CC20" s="42" t="n"/>
      <c r="CD20" s="42" t="n"/>
      <c r="CE20" s="42" t="n"/>
      <c r="CF20" s="42" t="n"/>
      <c r="CG20" s="42" t="n"/>
      <c r="CH20" s="42" t="n"/>
      <c r="CI20" s="42" t="n"/>
      <c r="CJ20" s="42" t="n"/>
      <c r="CK20" s="42" t="n"/>
      <c r="CL20" s="42" t="n"/>
      <c r="CM20" s="42" t="n"/>
      <c r="CN20" s="42" t="n"/>
      <c r="CO20" s="42" t="n"/>
      <c r="CP20" s="42" t="n"/>
      <c r="CQ20" s="42" t="n"/>
      <c r="CR20" s="42" t="n"/>
      <c r="CS20" s="42" t="n"/>
      <c r="CT20" s="42" t="n"/>
      <c r="CU20" s="42" t="n"/>
      <c r="CV20" s="42" t="n"/>
      <c r="CW20" s="42" t="n"/>
      <c r="CX20" s="42" t="n"/>
      <c r="CY20" s="42" t="n"/>
      <c r="CZ20" s="42" t="n"/>
      <c r="DA20" s="42" t="n"/>
      <c r="DB20" s="42" t="n"/>
      <c r="DC20" s="42" t="n"/>
      <c r="DD20" s="42" t="n"/>
      <c r="DE20" s="42" t="n"/>
      <c r="DF20" s="42" t="n"/>
      <c r="DG20" s="42" t="n"/>
      <c r="DH20" s="42" t="n"/>
      <c r="DI20" s="42" t="n"/>
      <c r="DJ20" s="42" t="n"/>
      <c r="DK20" s="42" t="n"/>
      <c r="DL20" s="42" t="n"/>
      <c r="DM20" s="42" t="n"/>
      <c r="DN20" s="42" t="n"/>
      <c r="DO20" s="42" t="n"/>
    </row>
    <row customHeight="1" ht="70" r="21" s="11">
      <c r="A21" s="42" t="inlineStr">
        <is>
          <t>Все</t>
        </is>
      </c>
      <c r="B21" s="42" t="inlineStr">
        <is>
          <t>Все</t>
        </is>
      </c>
      <c r="C21" s="42" t="inlineStr">
        <is>
          <t>Сеть</t>
        </is>
      </c>
      <c r="D21" s="42" t="inlineStr">
        <is>
          <t>охват</t>
        </is>
      </c>
      <c r="E21" s="42" t="n">
        <v/>
      </c>
      <c r="F21" s="42" t="inlineStr">
        <is>
          <t>да</t>
        </is>
      </c>
      <c r="G21" s="42" t="n">
        <v/>
      </c>
      <c r="H21" s="42" t="n">
        <v/>
      </c>
      <c r="I21" s="42" t="inlineStr">
        <is>
          <t>высокий CPM/CPT</t>
        </is>
      </c>
      <c r="J21" s="42" t="inlineStr">
        <is>
          <t>\\DOCS\Public\_Подрядчики (прайсы, презентации, ТТ)\GPMD</t>
        </is>
      </c>
      <c r="K21" s="42" t="inlineStr">
        <is>
          <t xml:space="preserve">Гроссу Дмитрий &lt;DGrossu@gpm-digital.com&gt;
Белоусова Дарья &lt;DBelousova@gpm-digital.com&gt;
</t>
        </is>
      </c>
      <c r="L21" s="42" t="n">
        <v/>
      </c>
      <c r="M21" s="42" t="inlineStr">
        <is>
          <t>In-roll 2 000 000 показов до 2 недель</t>
        </is>
      </c>
      <c r="N21" s="42" t="inlineStr">
        <is>
          <t>нет</t>
        </is>
      </c>
      <c r="O21" s="42" t="n">
        <v/>
      </c>
      <c r="P21" s="42" t="n">
        <v>1</v>
      </c>
      <c r="Q21" s="42" t="n">
        <v>9</v>
      </c>
      <c r="R21" s="42">
        <f>S21</f>
        <v/>
      </c>
      <c r="S21" s="42" t="inlineStr">
        <is>
          <t>GPMD</t>
        </is>
      </c>
      <c r="T21" s="42" t="inlineStr">
        <is>
          <t>Видеоплеер на страницах сайтов сетевое размещение  (Desktop+Mobile)</t>
        </is>
      </c>
      <c r="U21" s="42" t="inlineStr">
        <is>
          <t>Видео
In-ролл (до 20 секунд)</t>
        </is>
      </c>
      <c r="V21" s="42" t="inlineStr"/>
      <c r="W21" s="42" t="inlineStr">
        <is>
          <t>Динамика</t>
        </is>
      </c>
      <c r="X21" s="42" t="inlineStr">
        <is>
          <t>1000 показов</t>
        </is>
      </c>
      <c r="Y21" s="42">
        <f>COUNT(AV21:DC21)</f>
        <v/>
      </c>
      <c r="Z21" s="42" t="inlineStr">
        <is>
          <t>недель</t>
        </is>
      </c>
      <c r="AA21" s="43">
        <f>AB21/Y21</f>
        <v/>
      </c>
      <c r="AB21" s="43" t="n">
        <v>500</v>
      </c>
      <c r="AC21" s="44" t="n">
        <v>750</v>
      </c>
      <c r="AD21" s="42" t="n">
        <v>1.05</v>
      </c>
      <c r="AE21" s="45" t="n">
        <v>0.3</v>
      </c>
      <c r="AF21" s="44">
        <f>IF(OR(X21="1000 показов",X21="клики",X21="engagement",X21="вовлечение",X21="просмотры"),IF(X21="клики",AG21*1000/AI21,IF(OR(X21="engagement",X21="просмотры",X21="вовлечение"),AG21*1000/AI21,AC21*AD21*(1-AE21))),IF(ISERR(AC21*AD21/AI21*1000*(1-AE21)),0,AC21*AD21*AB21*(1-AE21)/AI21*1000))</f>
        <v/>
      </c>
      <c r="AG21" s="44">
        <f>IF(X21="клики",AC21*AD21*(1-AE21)*AO21,IF(OR(X21="просмотры",X21="engagement",X21="вовлечение"),AB21*AC21*AD21*(1-AE21),IF(OR(X21="пакет",X21="неделя",X21="день",X21="месяц",X21="единица",X21="единиц"),AC21*AD21*(1-AE21)*AB21,AB21*AF21)))</f>
        <v/>
      </c>
      <c r="AH21" s="44">
        <f>AG21*1.2</f>
        <v/>
      </c>
      <c r="AI21" s="43">
        <f>AB21*1000</f>
        <v/>
      </c>
      <c r="AJ21" s="42" t="n">
        <v>4</v>
      </c>
      <c r="AK21" s="43">
        <f>AI21/AJ21</f>
        <v/>
      </c>
      <c r="AL21" s="45" t="inlineStr"/>
      <c r="AM21" s="43">
        <f>AB21</f>
        <v/>
      </c>
      <c r="AN21" s="45" t="n">
        <v>0.0036</v>
      </c>
      <c r="AO21" s="43">
        <f>AI21*AN21</f>
        <v/>
      </c>
      <c r="AP21" s="44">
        <f>AG21/AI21*1000</f>
        <v/>
      </c>
      <c r="AQ21" s="44">
        <f>AG21/AK21*1000</f>
        <v/>
      </c>
      <c r="AR21" s="44">
        <f>AG21/AM21</f>
        <v/>
      </c>
      <c r="AS21" s="44">
        <f>AG21/AO21</f>
        <v/>
      </c>
      <c r="AT21" s="42" t="inlineStr"/>
      <c r="AU21" s="44">
        <f>AG21/AT21</f>
        <v/>
      </c>
      <c r="AV21" s="42" t="n"/>
      <c r="AW21" s="42" t="n"/>
      <c r="AX21" s="42" t="n"/>
      <c r="AY21" s="42" t="n"/>
      <c r="AZ21" s="42" t="n"/>
      <c r="BA21" s="42" t="n"/>
      <c r="BB21" s="42" t="n"/>
      <c r="BC21" s="42" t="n"/>
      <c r="BD21" s="42" t="n"/>
      <c r="BE21" s="42" t="n"/>
      <c r="BF21" s="42" t="n"/>
      <c r="BG21" s="42" t="n"/>
      <c r="BH21" s="42" t="n"/>
      <c r="BI21" s="46" t="n">
        <v>1</v>
      </c>
      <c r="BJ21" s="46" t="n">
        <v>1</v>
      </c>
      <c r="BK21" s="46" t="n">
        <v>1</v>
      </c>
      <c r="BL21" s="46" t="n">
        <v>1</v>
      </c>
      <c r="BM21" s="46" t="n">
        <v>1</v>
      </c>
      <c r="BN21" s="46" t="n">
        <v>1</v>
      </c>
      <c r="BO21" s="46" t="n">
        <v>1</v>
      </c>
      <c r="BP21" s="46" t="n">
        <v>1</v>
      </c>
      <c r="BQ21" s="42" t="n"/>
      <c r="BR21" s="42" t="n"/>
      <c r="BS21" s="42" t="n"/>
      <c r="BT21" s="42" t="n"/>
      <c r="BU21" s="42" t="n"/>
      <c r="BV21" s="42" t="n"/>
      <c r="BW21" s="42" t="n"/>
      <c r="BX21" s="42" t="n"/>
      <c r="BY21" s="42" t="n"/>
      <c r="BZ21" s="42" t="n"/>
      <c r="CA21" s="42" t="n"/>
      <c r="CB21" s="42" t="n"/>
      <c r="CC21" s="42" t="n"/>
      <c r="CD21" s="42" t="n"/>
      <c r="CE21" s="42" t="n"/>
      <c r="CF21" s="42" t="n"/>
      <c r="CG21" s="42" t="n"/>
      <c r="CH21" s="42" t="n"/>
      <c r="CI21" s="42" t="n"/>
      <c r="CJ21" s="42" t="n"/>
      <c r="CK21" s="42" t="n"/>
      <c r="CL21" s="42" t="n"/>
      <c r="CM21" s="42" t="n"/>
      <c r="CN21" s="42" t="n"/>
      <c r="CO21" s="42" t="n"/>
      <c r="CP21" s="42" t="n"/>
      <c r="CQ21" s="42" t="n"/>
      <c r="CR21" s="42" t="n"/>
      <c r="CS21" s="42" t="n"/>
      <c r="CT21" s="42" t="n"/>
      <c r="CU21" s="42" t="n"/>
      <c r="CV21" s="42" t="n"/>
      <c r="CW21" s="42" t="n"/>
      <c r="CX21" s="42" t="n"/>
      <c r="CY21" s="42" t="n"/>
      <c r="CZ21" s="42" t="n"/>
      <c r="DA21" s="42" t="n"/>
      <c r="DB21" s="42" t="n"/>
      <c r="DC21" s="42" t="n"/>
      <c r="DD21" s="42" t="n"/>
      <c r="DE21" s="42" t="n"/>
      <c r="DF21" s="42" t="n"/>
      <c r="DG21" s="42" t="n"/>
      <c r="DH21" s="42" t="n"/>
      <c r="DI21" s="42" t="n"/>
      <c r="DJ21" s="42" t="n"/>
      <c r="DK21" s="42" t="n"/>
      <c r="DL21" s="42" t="n"/>
      <c r="DM21" s="42" t="n"/>
      <c r="DN21" s="42" t="n"/>
      <c r="DO21" s="42" t="n"/>
    </row>
    <row customHeight="1" ht="70" r="22" s="11">
      <c r="A22" s="42" t="inlineStr">
        <is>
          <t>Все</t>
        </is>
      </c>
      <c r="B22" s="42" t="inlineStr">
        <is>
          <t>Все</t>
        </is>
      </c>
      <c r="C22" s="42" t="inlineStr">
        <is>
          <t>SMART TV</t>
        </is>
      </c>
      <c r="D22" s="42" t="inlineStr">
        <is>
          <t>охват</t>
        </is>
      </c>
      <c r="E22" s="42" t="n">
        <v/>
      </c>
      <c r="F22" s="42" t="inlineStr">
        <is>
          <t>нет</t>
        </is>
      </c>
      <c r="G22" s="42" t="n">
        <v/>
      </c>
      <c r="H22" s="42" t="n">
        <v/>
      </c>
      <c r="I22" s="42" t="inlineStr">
        <is>
          <t>нет перехода на сайт
нет dcm
нет BL</t>
        </is>
      </c>
      <c r="J22" s="42" t="inlineStr">
        <is>
          <t>\\DOCS\Public\_Подрядчики (прайсы, презентации, ТТ)\GPMD</t>
        </is>
      </c>
      <c r="K22" s="42" t="inlineStr">
        <is>
          <t xml:space="preserve">Гроссу Дмитрий &lt;DGrossu@gpm-digital.com&gt;
Белоусова Дарья &lt;DBelousova@gpm-digital.com&gt;
</t>
        </is>
      </c>
      <c r="L22" s="42" t="n">
        <v/>
      </c>
      <c r="M22" s="42" t="inlineStr">
        <is>
          <t>500 000 показов</t>
        </is>
      </c>
      <c r="N22" s="42" t="n">
        <v/>
      </c>
      <c r="O22" s="42" t="inlineStr">
        <is>
          <t>аналог ТВ</t>
        </is>
      </c>
      <c r="P22" s="42" t="n">
        <v>1</v>
      </c>
      <c r="Q22" s="42" t="n">
        <v>10</v>
      </c>
      <c r="R22" s="42">
        <f>S22</f>
        <v/>
      </c>
      <c r="S22" s="42" t="inlineStr">
        <is>
          <t>Smart TV
GPMD</t>
        </is>
      </c>
      <c r="T22" s="42" t="inlineStr">
        <is>
          <t xml:space="preserve">Видеоплеер в IPTV приставках и приложениях SmartTV </t>
        </is>
      </c>
      <c r="U22" s="42" t="inlineStr">
        <is>
          <t>Видео
Пре-ролл (до 20 секунд)</t>
        </is>
      </c>
      <c r="V22" s="42" t="inlineStr"/>
      <c r="W22" s="42" t="inlineStr">
        <is>
          <t>Динамика</t>
        </is>
      </c>
      <c r="X22" s="42" t="inlineStr">
        <is>
          <t>1000 показов</t>
        </is>
      </c>
      <c r="Y22" s="42">
        <f>COUNT(AV22:DC22)</f>
        <v/>
      </c>
      <c r="Z22" s="42" t="inlineStr">
        <is>
          <t>недель</t>
        </is>
      </c>
      <c r="AA22" s="43">
        <f>AB22/Y22</f>
        <v/>
      </c>
      <c r="AB22" s="43" t="n">
        <v>440</v>
      </c>
      <c r="AC22" s="44" t="n">
        <v>750</v>
      </c>
      <c r="AD22" s="42" t="n">
        <v>1.1</v>
      </c>
      <c r="AE22" s="45" t="n">
        <v>0.3</v>
      </c>
      <c r="AF22" s="44">
        <f>IF(OR(X22="1000 показов",X22="клики",X22="engagement",X22="вовлечение",X22="просмотры"),IF(X22="клики",AG22*1000/AI22,IF(OR(X22="engagement",X22="просмотры",X22="вовлечение"),AG22*1000/AI22,AC22*AD22*(1-AE22))),IF(ISERR(AC22*AD22/AI22*1000*(1-AE22)),0,AC22*AD22*AB22*(1-AE22)/AI22*1000))</f>
        <v/>
      </c>
      <c r="AG22" s="44">
        <f>IF(X22="клики",AC22*AD22*(1-AE22)*AO22,IF(OR(X22="просмотры",X22="engagement",X22="вовлечение"),AB22*AC22*AD22*(1-AE22),IF(OR(X22="пакет",X22="неделя",X22="день",X22="месяц",X22="единица",X22="единиц"),AC22*AD22*(1-AE22)*AB22,AB22*AF22)))</f>
        <v/>
      </c>
      <c r="AH22" s="44">
        <f>AG22*1.2</f>
        <v/>
      </c>
      <c r="AI22" s="43">
        <f>AB22*1000</f>
        <v/>
      </c>
      <c r="AJ22" s="42" t="n">
        <v>4</v>
      </c>
      <c r="AK22" s="43">
        <f>AI22/AJ22</f>
        <v/>
      </c>
      <c r="AL22" s="45" t="inlineStr"/>
      <c r="AM22" s="43">
        <f>AB22</f>
        <v/>
      </c>
      <c r="AN22" s="45" t="n">
        <v/>
      </c>
      <c r="AO22" s="43">
        <f>AI22*AN22</f>
        <v/>
      </c>
      <c r="AP22" s="44">
        <f>AG22/AI22*1000</f>
        <v/>
      </c>
      <c r="AQ22" s="44">
        <f>AG22/AK22*1000</f>
        <v/>
      </c>
      <c r="AR22" s="44">
        <f>AG22/AM22</f>
        <v/>
      </c>
      <c r="AS22" s="44">
        <f>AG22/AO22</f>
        <v/>
      </c>
      <c r="AT22" s="42" t="inlineStr"/>
      <c r="AU22" s="44">
        <f>AG22/AT22</f>
        <v/>
      </c>
      <c r="AV22" s="42" t="n"/>
      <c r="AW22" s="42" t="n"/>
      <c r="AX22" s="42" t="n"/>
      <c r="AY22" s="42" t="n"/>
      <c r="AZ22" s="42" t="n"/>
      <c r="BA22" s="42" t="n"/>
      <c r="BB22" s="42" t="n"/>
      <c r="BC22" s="42" t="n"/>
      <c r="BD22" s="42" t="n"/>
      <c r="BE22" s="42" t="n"/>
      <c r="BF22" s="42" t="n"/>
      <c r="BG22" s="42" t="n"/>
      <c r="BH22" s="42" t="n"/>
      <c r="BI22" s="46" t="n">
        <v>1</v>
      </c>
      <c r="BJ22" s="46" t="n">
        <v>1</v>
      </c>
      <c r="BK22" s="46" t="n">
        <v>1</v>
      </c>
      <c r="BL22" s="46" t="n">
        <v>1</v>
      </c>
      <c r="BM22" s="46" t="n">
        <v>1</v>
      </c>
      <c r="BN22" s="46" t="n">
        <v>1</v>
      </c>
      <c r="BO22" s="46" t="n">
        <v>1</v>
      </c>
      <c r="BP22" s="46" t="n">
        <v>1</v>
      </c>
      <c r="BQ22" s="42" t="n"/>
      <c r="BR22" s="42" t="n"/>
      <c r="BS22" s="42" t="n"/>
      <c r="BT22" s="42" t="n"/>
      <c r="BU22" s="42" t="n"/>
      <c r="BV22" s="42" t="n"/>
      <c r="BW22" s="42" t="n"/>
      <c r="BX22" s="42" t="n"/>
      <c r="BY22" s="42" t="n"/>
      <c r="BZ22" s="42" t="n"/>
      <c r="CA22" s="42" t="n"/>
      <c r="CB22" s="42" t="n"/>
      <c r="CC22" s="42" t="n"/>
      <c r="CD22" s="42" t="n"/>
      <c r="CE22" s="42" t="n"/>
      <c r="CF22" s="42" t="n"/>
      <c r="CG22" s="42" t="n"/>
      <c r="CH22" s="42" t="n"/>
      <c r="CI22" s="42" t="n"/>
      <c r="CJ22" s="42" t="n"/>
      <c r="CK22" s="42" t="n"/>
      <c r="CL22" s="42" t="n"/>
      <c r="CM22" s="42" t="n"/>
      <c r="CN22" s="42" t="n"/>
      <c r="CO22" s="42" t="n"/>
      <c r="CP22" s="42" t="n"/>
      <c r="CQ22" s="42" t="n"/>
      <c r="CR22" s="42" t="n"/>
      <c r="CS22" s="42" t="n"/>
      <c r="CT22" s="42" t="n"/>
      <c r="CU22" s="42" t="n"/>
      <c r="CV22" s="42" t="n"/>
      <c r="CW22" s="42" t="n"/>
      <c r="CX22" s="42" t="n"/>
      <c r="CY22" s="42" t="n"/>
      <c r="CZ22" s="42" t="n"/>
      <c r="DA22" s="42" t="n"/>
      <c r="DB22" s="42" t="n"/>
      <c r="DC22" s="42" t="n"/>
      <c r="DD22" s="42" t="n"/>
      <c r="DE22" s="42" t="n"/>
      <c r="DF22" s="42" t="n"/>
      <c r="DG22" s="42" t="n"/>
      <c r="DH22" s="42" t="n"/>
      <c r="DI22" s="42" t="n"/>
      <c r="DJ22" s="42" t="n"/>
      <c r="DK22" s="42" t="n"/>
      <c r="DL22" s="42" t="n"/>
      <c r="DM22" s="42" t="n"/>
      <c r="DN22" s="42" t="n"/>
      <c r="DO22" s="42" t="n"/>
    </row>
    <row customHeight="1" ht="70" r="23" s="11">
      <c r="A23" s="42" t="inlineStr">
        <is>
          <t>Все</t>
        </is>
      </c>
      <c r="B23" s="42" t="inlineStr">
        <is>
          <t>Все</t>
        </is>
      </c>
      <c r="C23" s="42" t="inlineStr">
        <is>
          <t>SMART TV</t>
        </is>
      </c>
      <c r="D23" s="42" t="inlineStr">
        <is>
          <t>охват</t>
        </is>
      </c>
      <c r="E23" s="42" t="n">
        <v/>
      </c>
      <c r="F23" s="42" t="inlineStr">
        <is>
          <t>нет</t>
        </is>
      </c>
      <c r="G23" s="42" t="n">
        <v/>
      </c>
      <c r="H23" s="42" t="n">
        <v/>
      </c>
      <c r="I23" s="42" t="inlineStr">
        <is>
          <t>нет перехода на сайт
нет dcm
нет BL</t>
        </is>
      </c>
      <c r="J23" s="42" t="inlineStr">
        <is>
          <t>\\DOCS\Public\_Подрядчики (прайсы, презентации, ТТ)\GPMD</t>
        </is>
      </c>
      <c r="K23" s="42" t="inlineStr">
        <is>
          <t xml:space="preserve">Гроссу Дмитрий &lt;DGrossu@gpm-digital.com&gt;
Белоусова Дарья &lt;DBelousova@gpm-digital.com&gt;
</t>
        </is>
      </c>
      <c r="L23" s="42" t="n">
        <v/>
      </c>
      <c r="M23" s="42" t="inlineStr">
        <is>
          <t>500 000 показов</t>
        </is>
      </c>
      <c r="N23" s="42" t="n">
        <v/>
      </c>
      <c r="O23" s="42" t="inlineStr">
        <is>
          <t>аналог ТВ</t>
        </is>
      </c>
      <c r="P23" s="42" t="n">
        <v>1</v>
      </c>
      <c r="Q23" s="42" t="n">
        <v>11</v>
      </c>
      <c r="R23" s="42">
        <f>S23</f>
        <v/>
      </c>
      <c r="S23" s="42" t="inlineStr">
        <is>
          <t>Smart TV
GPMD</t>
        </is>
      </c>
      <c r="T23" s="42" t="inlineStr">
        <is>
          <t xml:space="preserve">Видеоплеер в IPTV приставках и приложениях SmartTV </t>
        </is>
      </c>
      <c r="U23" s="42" t="inlineStr">
        <is>
          <t>Видео
Пре-ролл (до 20 секунд)</t>
        </is>
      </c>
      <c r="V23" s="42" t="inlineStr"/>
      <c r="W23" s="42" t="inlineStr">
        <is>
          <t>Динамика</t>
        </is>
      </c>
      <c r="X23" s="42" t="inlineStr">
        <is>
          <t>1000 показов</t>
        </is>
      </c>
      <c r="Y23" s="42">
        <f>COUNT(AV23:DC23)</f>
        <v/>
      </c>
      <c r="Z23" s="42" t="inlineStr">
        <is>
          <t>недель</t>
        </is>
      </c>
      <c r="AA23" s="43">
        <f>AB23/Y23</f>
        <v/>
      </c>
      <c r="AB23" s="43" t="n">
        <v>440</v>
      </c>
      <c r="AC23" s="44" t="n">
        <v>750</v>
      </c>
      <c r="AD23" s="42" t="n">
        <v>1.15</v>
      </c>
      <c r="AE23" s="45" t="n">
        <v>0.3</v>
      </c>
      <c r="AF23" s="44">
        <f>IF(OR(X23="1000 показов",X23="клики",X23="engagement",X23="вовлечение",X23="просмотры"),IF(X23="клики",AG23*1000/AI23,IF(OR(X23="engagement",X23="просмотры",X23="вовлечение"),AG23*1000/AI23,AC23*AD23*(1-AE23))),IF(ISERR(AC23*AD23/AI23*1000*(1-AE23)),0,AC23*AD23*AB23*(1-AE23)/AI23*1000))</f>
        <v/>
      </c>
      <c r="AG23" s="44">
        <f>IF(X23="клики",AC23*AD23*(1-AE23)*AO23,IF(OR(X23="просмотры",X23="engagement",X23="вовлечение"),AB23*AC23*AD23*(1-AE23),IF(OR(X23="пакет",X23="неделя",X23="день",X23="месяц",X23="единица",X23="единиц"),AC23*AD23*(1-AE23)*AB23,AB23*AF23)))</f>
        <v/>
      </c>
      <c r="AH23" s="44">
        <f>AG23*1.2</f>
        <v/>
      </c>
      <c r="AI23" s="43">
        <f>AB23*1000</f>
        <v/>
      </c>
      <c r="AJ23" s="42" t="n">
        <v>4</v>
      </c>
      <c r="AK23" s="43">
        <f>AI23/AJ23</f>
        <v/>
      </c>
      <c r="AL23" s="45" t="inlineStr"/>
      <c r="AM23" s="43">
        <f>AB23</f>
        <v/>
      </c>
      <c r="AN23" s="45" t="n">
        <v/>
      </c>
      <c r="AO23" s="43">
        <f>AI23*AN23</f>
        <v/>
      </c>
      <c r="AP23" s="44">
        <f>AG23/AI23*1000</f>
        <v/>
      </c>
      <c r="AQ23" s="44">
        <f>AG23/AK23*1000</f>
        <v/>
      </c>
      <c r="AR23" s="44">
        <f>AG23/AM23</f>
        <v/>
      </c>
      <c r="AS23" s="44">
        <f>AG23/AO23</f>
        <v/>
      </c>
      <c r="AT23" s="42" t="inlineStr"/>
      <c r="AU23" s="44">
        <f>AG23/AT23</f>
        <v/>
      </c>
      <c r="AV23" s="42" t="n"/>
      <c r="AW23" s="42" t="n"/>
      <c r="AX23" s="42" t="n"/>
      <c r="AY23" s="42" t="n"/>
      <c r="AZ23" s="42" t="n"/>
      <c r="BA23" s="42" t="n"/>
      <c r="BB23" s="42" t="n"/>
      <c r="BC23" s="42" t="n"/>
      <c r="BD23" s="42" t="n"/>
      <c r="BE23" s="42" t="n"/>
      <c r="BF23" s="42" t="n"/>
      <c r="BG23" s="42" t="n"/>
      <c r="BH23" s="42" t="n"/>
      <c r="BI23" s="46" t="n">
        <v>1</v>
      </c>
      <c r="BJ23" s="46" t="n">
        <v>1</v>
      </c>
      <c r="BK23" s="46" t="n">
        <v>1</v>
      </c>
      <c r="BL23" s="46" t="n">
        <v>1</v>
      </c>
      <c r="BM23" s="46" t="n">
        <v>1</v>
      </c>
      <c r="BN23" s="46" t="n">
        <v>1</v>
      </c>
      <c r="BO23" s="46" t="n">
        <v>1</v>
      </c>
      <c r="BP23" s="46" t="n">
        <v>1</v>
      </c>
      <c r="BQ23" s="42" t="n"/>
      <c r="BR23" s="42" t="n"/>
      <c r="BS23" s="42" t="n"/>
      <c r="BT23" s="42" t="n"/>
      <c r="BU23" s="42" t="n"/>
      <c r="BV23" s="42" t="n"/>
      <c r="BW23" s="42" t="n"/>
      <c r="BX23" s="42" t="n"/>
      <c r="BY23" s="42" t="n"/>
      <c r="BZ23" s="42" t="n"/>
      <c r="CA23" s="42" t="n"/>
      <c r="CB23" s="42" t="n"/>
      <c r="CC23" s="42" t="n"/>
      <c r="CD23" s="42" t="n"/>
      <c r="CE23" s="42" t="n"/>
      <c r="CF23" s="42" t="n"/>
      <c r="CG23" s="42" t="n"/>
      <c r="CH23" s="42" t="n"/>
      <c r="CI23" s="42" t="n"/>
      <c r="CJ23" s="42" t="n"/>
      <c r="CK23" s="42" t="n"/>
      <c r="CL23" s="42" t="n"/>
      <c r="CM23" s="42" t="n"/>
      <c r="CN23" s="42" t="n"/>
      <c r="CO23" s="42" t="n"/>
      <c r="CP23" s="42" t="n"/>
      <c r="CQ23" s="42" t="n"/>
      <c r="CR23" s="42" t="n"/>
      <c r="CS23" s="42" t="n"/>
      <c r="CT23" s="42" t="n"/>
      <c r="CU23" s="42" t="n"/>
      <c r="CV23" s="42" t="n"/>
      <c r="CW23" s="42" t="n"/>
      <c r="CX23" s="42" t="n"/>
      <c r="CY23" s="42" t="n"/>
      <c r="CZ23" s="42" t="n"/>
      <c r="DA23" s="42" t="n"/>
      <c r="DB23" s="42" t="n"/>
      <c r="DC23" s="42" t="n"/>
      <c r="DD23" s="42" t="n"/>
      <c r="DE23" s="42" t="n"/>
      <c r="DF23" s="42" t="n"/>
      <c r="DG23" s="42" t="n"/>
      <c r="DH23" s="42" t="n"/>
      <c r="DI23" s="42" t="n"/>
      <c r="DJ23" s="42" t="n"/>
      <c r="DK23" s="42" t="n"/>
      <c r="DL23" s="42" t="n"/>
      <c r="DM23" s="42" t="n"/>
      <c r="DN23" s="42" t="n"/>
      <c r="DO23" s="42" t="n"/>
    </row>
    <row customHeight="1" ht="70" r="24" s="11">
      <c r="A24" s="42" t="inlineStr">
        <is>
          <t>Все</t>
        </is>
      </c>
      <c r="B24" s="42" t="inlineStr">
        <is>
          <t>Все</t>
        </is>
      </c>
      <c r="C24" s="42" t="inlineStr">
        <is>
          <t>SMART TV</t>
        </is>
      </c>
      <c r="D24" s="42" t="inlineStr">
        <is>
          <t>охват</t>
        </is>
      </c>
      <c r="E24" s="42" t="n">
        <v/>
      </c>
      <c r="F24" s="42" t="inlineStr">
        <is>
          <t>нет</t>
        </is>
      </c>
      <c r="G24" s="42" t="n">
        <v/>
      </c>
      <c r="H24" s="42" t="n">
        <v/>
      </c>
      <c r="I24" s="42" t="inlineStr">
        <is>
          <t>нет перехода на сайт
нет dcm
нет BL</t>
        </is>
      </c>
      <c r="J24" s="42" t="inlineStr">
        <is>
          <t>\\DOCS\Public\_Подрядчики (прайсы, презентации, ТТ)\GPMD</t>
        </is>
      </c>
      <c r="K24" s="42" t="inlineStr">
        <is>
          <t xml:space="preserve">Гроссу Дмитрий &lt;DGrossu@gpm-digital.com&gt;
Белоусова Дарья &lt;DBelousova@gpm-digital.com&gt;
</t>
        </is>
      </c>
      <c r="L24" s="42" t="n">
        <v/>
      </c>
      <c r="M24" s="42" t="inlineStr">
        <is>
          <t>500 000 показов</t>
        </is>
      </c>
      <c r="N24" s="42" t="n">
        <v/>
      </c>
      <c r="O24" s="42" t="inlineStr">
        <is>
          <t>аналог ТВ</t>
        </is>
      </c>
      <c r="P24" s="42" t="n">
        <v>1</v>
      </c>
      <c r="Q24" s="42" t="n">
        <v>12</v>
      </c>
      <c r="R24" s="42">
        <f>S24</f>
        <v/>
      </c>
      <c r="S24" s="42" t="inlineStr">
        <is>
          <t>Smart TV
GPMD</t>
        </is>
      </c>
      <c r="T24" s="42" t="inlineStr">
        <is>
          <t xml:space="preserve">Видеоплеер в IPTV приставках и приложениях SmartTV </t>
        </is>
      </c>
      <c r="U24" s="42" t="inlineStr">
        <is>
          <t>Видео
Пре-ролл (до 20 секунд)</t>
        </is>
      </c>
      <c r="V24" s="42" t="inlineStr"/>
      <c r="W24" s="42" t="inlineStr">
        <is>
          <t>Динамика</t>
        </is>
      </c>
      <c r="X24" s="42" t="inlineStr">
        <is>
          <t>1000 показов</t>
        </is>
      </c>
      <c r="Y24" s="42">
        <f>COUNT(AV24:DC24)</f>
        <v/>
      </c>
      <c r="Z24" s="42" t="inlineStr">
        <is>
          <t>недель</t>
        </is>
      </c>
      <c r="AA24" s="43">
        <f>AB24/Y24</f>
        <v/>
      </c>
      <c r="AB24" s="43" t="n">
        <v>440</v>
      </c>
      <c r="AC24" s="44" t="n">
        <v>750</v>
      </c>
      <c r="AD24" s="42" t="n">
        <v>1.05</v>
      </c>
      <c r="AE24" s="45" t="n">
        <v>0.3</v>
      </c>
      <c r="AF24" s="44">
        <f>IF(OR(X24="1000 показов",X24="клики",X24="engagement",X24="вовлечение",X24="просмотры"),IF(X24="клики",AG24*1000/AI24,IF(OR(X24="engagement",X24="просмотры",X24="вовлечение"),AG24*1000/AI24,AC24*AD24*(1-AE24))),IF(ISERR(AC24*AD24/AI24*1000*(1-AE24)),0,AC24*AD24*AB24*(1-AE24)/AI24*1000))</f>
        <v/>
      </c>
      <c r="AG24" s="44">
        <f>IF(X24="клики",AC24*AD24*(1-AE24)*AO24,IF(OR(X24="просмотры",X24="engagement",X24="вовлечение"),AB24*AC24*AD24*(1-AE24),IF(OR(X24="пакет",X24="неделя",X24="день",X24="месяц",X24="единица",X24="единиц"),AC24*AD24*(1-AE24)*AB24,AB24*AF24)))</f>
        <v/>
      </c>
      <c r="AH24" s="44">
        <f>AG24*1.2</f>
        <v/>
      </c>
      <c r="AI24" s="43">
        <f>AB24*1000</f>
        <v/>
      </c>
      <c r="AJ24" s="42" t="n">
        <v>4</v>
      </c>
      <c r="AK24" s="43">
        <f>AI24/AJ24</f>
        <v/>
      </c>
      <c r="AL24" s="45" t="inlineStr"/>
      <c r="AM24" s="43">
        <f>AB24</f>
        <v/>
      </c>
      <c r="AN24" s="45" t="n">
        <v/>
      </c>
      <c r="AO24" s="43">
        <f>AI24*AN24</f>
        <v/>
      </c>
      <c r="AP24" s="44">
        <f>AG24/AI24*1000</f>
        <v/>
      </c>
      <c r="AQ24" s="44">
        <f>AG24/AK24*1000</f>
        <v/>
      </c>
      <c r="AR24" s="44">
        <f>AG24/AM24</f>
        <v/>
      </c>
      <c r="AS24" s="44">
        <f>AG24/AO24</f>
        <v/>
      </c>
      <c r="AT24" s="42" t="inlineStr"/>
      <c r="AU24" s="44">
        <f>AG24/AT24</f>
        <v/>
      </c>
      <c r="AV24" s="42" t="n"/>
      <c r="AW24" s="42" t="n"/>
      <c r="AX24" s="42" t="n"/>
      <c r="AY24" s="42" t="n"/>
      <c r="AZ24" s="42" t="n"/>
      <c r="BA24" s="42" t="n"/>
      <c r="BB24" s="42" t="n"/>
      <c r="BC24" s="42" t="n"/>
      <c r="BD24" s="42" t="n"/>
      <c r="BE24" s="42" t="n"/>
      <c r="BF24" s="42" t="n"/>
      <c r="BG24" s="42" t="n"/>
      <c r="BH24" s="42" t="n"/>
      <c r="BI24" s="46" t="n">
        <v>1</v>
      </c>
      <c r="BJ24" s="46" t="n">
        <v>1</v>
      </c>
      <c r="BK24" s="46" t="n">
        <v>1</v>
      </c>
      <c r="BL24" s="46" t="n">
        <v>1</v>
      </c>
      <c r="BM24" s="46" t="n">
        <v>1</v>
      </c>
      <c r="BN24" s="46" t="n">
        <v>1</v>
      </c>
      <c r="BO24" s="46" t="n">
        <v>1</v>
      </c>
      <c r="BP24" s="46" t="n">
        <v>1</v>
      </c>
      <c r="BQ24" s="42" t="n"/>
      <c r="BR24" s="42" t="n"/>
      <c r="BS24" s="42" t="n"/>
      <c r="BT24" s="42" t="n"/>
      <c r="BU24" s="42" t="n"/>
      <c r="BV24" s="42" t="n"/>
      <c r="BW24" s="42" t="n"/>
      <c r="BX24" s="42" t="n"/>
      <c r="BY24" s="42" t="n"/>
      <c r="BZ24" s="42" t="n"/>
      <c r="CA24" s="42" t="n"/>
      <c r="CB24" s="42" t="n"/>
      <c r="CC24" s="42" t="n"/>
      <c r="CD24" s="42" t="n"/>
      <c r="CE24" s="42" t="n"/>
      <c r="CF24" s="42" t="n"/>
      <c r="CG24" s="42" t="n"/>
      <c r="CH24" s="42" t="n"/>
      <c r="CI24" s="42" t="n"/>
      <c r="CJ24" s="42" t="n"/>
      <c r="CK24" s="42" t="n"/>
      <c r="CL24" s="42" t="n"/>
      <c r="CM24" s="42" t="n"/>
      <c r="CN24" s="42" t="n"/>
      <c r="CO24" s="42" t="n"/>
      <c r="CP24" s="42" t="n"/>
      <c r="CQ24" s="42" t="n"/>
      <c r="CR24" s="42" t="n"/>
      <c r="CS24" s="42" t="n"/>
      <c r="CT24" s="42" t="n"/>
      <c r="CU24" s="42" t="n"/>
      <c r="CV24" s="42" t="n"/>
      <c r="CW24" s="42" t="n"/>
      <c r="CX24" s="42" t="n"/>
      <c r="CY24" s="42" t="n"/>
      <c r="CZ24" s="42" t="n"/>
      <c r="DA24" s="42" t="n"/>
      <c r="DB24" s="42" t="n"/>
      <c r="DC24" s="42" t="n"/>
      <c r="DD24" s="42" t="n"/>
      <c r="DE24" s="42" t="n"/>
      <c r="DF24" s="42" t="n"/>
      <c r="DG24" s="42" t="n"/>
      <c r="DH24" s="42" t="n"/>
      <c r="DI24" s="42" t="n"/>
      <c r="DJ24" s="42" t="n"/>
      <c r="DK24" s="42" t="n"/>
      <c r="DL24" s="42" t="n"/>
      <c r="DM24" s="42" t="n"/>
      <c r="DN24" s="42" t="n"/>
      <c r="DO24" s="42" t="n"/>
    </row>
    <row customHeight="1" ht="70" r="25" s="11">
      <c r="A25" s="42" t="inlineStr">
        <is>
          <t>Все</t>
        </is>
      </c>
      <c r="B25" s="42" t="inlineStr">
        <is>
          <t>Все</t>
        </is>
      </c>
      <c r="C25" s="42" t="inlineStr">
        <is>
          <t>SMART TV</t>
        </is>
      </c>
      <c r="D25" s="42" t="inlineStr">
        <is>
          <t>охват</t>
        </is>
      </c>
      <c r="E25" s="42" t="n">
        <v/>
      </c>
      <c r="F25" s="42" t="inlineStr">
        <is>
          <t>нет</t>
        </is>
      </c>
      <c r="G25" s="42" t="n">
        <v/>
      </c>
      <c r="H25" s="42" t="n">
        <v/>
      </c>
      <c r="I25" s="42" t="inlineStr">
        <is>
          <t>нет перехода на сайт
нет dcm
нет BL</t>
        </is>
      </c>
      <c r="J25" s="42" t="inlineStr">
        <is>
          <t>\\DOCS\Public\_Подрядчики (прайсы, презентации, ТТ)\ИМХО</t>
        </is>
      </c>
      <c r="K25" s="42" t="inlineStr">
        <is>
          <t>Kurganova Ludmila N. &lt;LNKurganova@imho.ru&gt;</t>
        </is>
      </c>
      <c r="L25" s="42" t="n">
        <v/>
      </c>
      <c r="M25" s="42" t="n">
        <v/>
      </c>
      <c r="N25" s="42" t="n">
        <v/>
      </c>
      <c r="O25" s="42" t="inlineStr">
        <is>
          <t>аналог ТВ</t>
        </is>
      </c>
      <c r="P25" s="42" t="n">
        <v>2</v>
      </c>
      <c r="Q25" s="42" t="n">
        <v>13</v>
      </c>
      <c r="R25" s="42">
        <f>S25</f>
        <v/>
      </c>
      <c r="S25" s="42" t="inlineStr">
        <is>
          <t>Smart TV
ИМХО</t>
        </is>
      </c>
      <c r="T25" s="42" t="inlineStr">
        <is>
          <t>SMART TV, Динамика, Недельный охват "All", Multi-roll, ролик до 20 сек., F=3/сутки</t>
        </is>
      </c>
      <c r="U25" s="42" t="inlineStr">
        <is>
          <t>Видео, 20 сек</t>
        </is>
      </c>
      <c r="V25" s="42" t="inlineStr"/>
      <c r="W25" s="42" t="inlineStr">
        <is>
          <t>Динамика</t>
        </is>
      </c>
      <c r="X25" s="42" t="inlineStr">
        <is>
          <t>пакет</t>
        </is>
      </c>
      <c r="Y25" s="42">
        <f>COUNT(AV25:DC25)</f>
        <v/>
      </c>
      <c r="Z25" s="42" t="inlineStr">
        <is>
          <t>неделя</t>
        </is>
      </c>
      <c r="AA25" s="43">
        <f>AB25/Y25</f>
        <v/>
      </c>
      <c r="AB25" s="43" t="n">
        <v>1</v>
      </c>
      <c r="AC25" s="44" t="n">
        <v>845000</v>
      </c>
      <c r="AD25" s="42" t="n">
        <v>1</v>
      </c>
      <c r="AE25" s="45" t="n">
        <v>0</v>
      </c>
      <c r="AF25" s="44">
        <f>IF(OR(X25="1000 показов",X25="клики",X25="engagement",X25="вовлечение",X25="просмотры"),IF(X25="клики",AG25*1000/AI25,IF(OR(X25="engagement",X25="просмотры",X25="вовлечение"),AG25*1000/AI25,AC25*AD25*(1-AE25))),IF(ISERR(AC25*AD25/AI25*1000*(1-AE25)),0,AC25*AD25*AB25*(1-AE25)/AI25*1000))</f>
        <v/>
      </c>
      <c r="AG25" s="44">
        <f>IF(X25="клики",AC25*AD25*(1-AE25)*AO25,IF(OR(X25="просмотры",X25="engagement",X25="вовлечение"),AB25*AC25*AD25*(1-AE25),IF(OR(X25="пакет",X25="неделя",X25="день",X25="месяц",X25="единица",X25="единиц"),AC25*AD25*(1-AE25)*AB25,AB25*AF25)))</f>
        <v/>
      </c>
      <c r="AH25" s="44">
        <f>AG25*1.2</f>
        <v/>
      </c>
      <c r="AI25" s="43">
        <f>AB25*1000</f>
        <v/>
      </c>
      <c r="AJ25" s="42" t="n">
        <v>4</v>
      </c>
      <c r="AK25" s="43">
        <f>AI25/AJ25</f>
        <v/>
      </c>
      <c r="AL25" s="45" t="inlineStr"/>
      <c r="AM25" s="43">
        <f>AB25</f>
        <v/>
      </c>
      <c r="AN25" s="45" t="inlineStr"/>
      <c r="AO25" s="43">
        <f>AI25*AN25</f>
        <v/>
      </c>
      <c r="AP25" s="44">
        <f>AG25/AI25*1000</f>
        <v/>
      </c>
      <c r="AQ25" s="44">
        <f>AG25/AK25*1000</f>
        <v/>
      </c>
      <c r="AR25" s="44">
        <f>AG25/AM25</f>
        <v/>
      </c>
      <c r="AS25" s="44">
        <f>AG25/AO25</f>
        <v/>
      </c>
      <c r="AT25" s="42" t="inlineStr"/>
      <c r="AU25" s="44">
        <f>AG25/AT25</f>
        <v/>
      </c>
      <c r="AV25" s="42" t="n"/>
      <c r="AW25" s="42" t="n"/>
      <c r="AX25" s="42" t="n"/>
      <c r="AY25" s="42" t="n"/>
      <c r="AZ25" s="42" t="n"/>
      <c r="BA25" s="42" t="n"/>
      <c r="BB25" s="42" t="n"/>
      <c r="BC25" s="42" t="n"/>
      <c r="BD25" s="42" t="n"/>
      <c r="BE25" s="42" t="n"/>
      <c r="BF25" s="42" t="n"/>
      <c r="BG25" s="42" t="n"/>
      <c r="BH25" s="42" t="n"/>
      <c r="BI25" s="46" t="n">
        <v>1</v>
      </c>
      <c r="BJ25" s="46" t="n">
        <v>1</v>
      </c>
      <c r="BK25" s="46" t="n">
        <v>1</v>
      </c>
      <c r="BL25" s="46" t="n">
        <v>1</v>
      </c>
      <c r="BM25" s="46" t="n">
        <v>1</v>
      </c>
      <c r="BN25" s="46" t="n">
        <v>1</v>
      </c>
      <c r="BO25" s="46" t="n">
        <v>1</v>
      </c>
      <c r="BP25" s="46" t="n">
        <v>1</v>
      </c>
      <c r="BQ25" s="42" t="n"/>
      <c r="BR25" s="42" t="n"/>
      <c r="BS25" s="42" t="n"/>
      <c r="BT25" s="42" t="n"/>
      <c r="BU25" s="42" t="n"/>
      <c r="BV25" s="42" t="n"/>
      <c r="BW25" s="42" t="n"/>
      <c r="BX25" s="42" t="n"/>
      <c r="BY25" s="42" t="n"/>
      <c r="BZ25" s="42" t="n"/>
      <c r="CA25" s="42" t="n"/>
      <c r="CB25" s="42" t="n"/>
      <c r="CC25" s="42" t="n"/>
      <c r="CD25" s="42" t="n"/>
      <c r="CE25" s="42" t="n"/>
      <c r="CF25" s="42" t="n"/>
      <c r="CG25" s="42" t="n"/>
      <c r="CH25" s="42" t="n"/>
      <c r="CI25" s="42" t="n"/>
      <c r="CJ25" s="42" t="n"/>
      <c r="CK25" s="42" t="n"/>
      <c r="CL25" s="42" t="n"/>
      <c r="CM25" s="42" t="n"/>
      <c r="CN25" s="42" t="n"/>
      <c r="CO25" s="42" t="n"/>
      <c r="CP25" s="42" t="n"/>
      <c r="CQ25" s="42" t="n"/>
      <c r="CR25" s="42" t="n"/>
      <c r="CS25" s="42" t="n"/>
      <c r="CT25" s="42" t="n"/>
      <c r="CU25" s="42" t="n"/>
      <c r="CV25" s="42" t="n"/>
      <c r="CW25" s="42" t="n"/>
      <c r="CX25" s="42" t="n"/>
      <c r="CY25" s="42" t="n"/>
      <c r="CZ25" s="42" t="n"/>
      <c r="DA25" s="42" t="n"/>
      <c r="DB25" s="42" t="n"/>
      <c r="DC25" s="42" t="n"/>
      <c r="DD25" s="42" t="n"/>
      <c r="DE25" s="42" t="n"/>
      <c r="DF25" s="42" t="n"/>
      <c r="DG25" s="42" t="n"/>
      <c r="DH25" s="42" t="n"/>
      <c r="DI25" s="42" t="n"/>
      <c r="DJ25" s="42" t="n"/>
      <c r="DK25" s="42" t="n"/>
      <c r="DL25" s="42" t="n"/>
      <c r="DM25" s="42" t="n"/>
      <c r="DN25" s="42" t="n"/>
      <c r="DO25" s="42" t="n"/>
    </row>
    <row customHeight="1" ht="70" r="26" s="11">
      <c r="A26" s="42" t="inlineStr">
        <is>
          <t>Все</t>
        </is>
      </c>
      <c r="B26" s="42" t="inlineStr">
        <is>
          <t>Все</t>
        </is>
      </c>
      <c r="C26" s="42" t="inlineStr">
        <is>
          <t>Блоггерская платформа</t>
        </is>
      </c>
      <c r="D26" s="42" t="inlineStr">
        <is>
          <t>охват</t>
        </is>
      </c>
      <c r="E26" s="42" t="n">
        <v/>
      </c>
      <c r="F26" s="42" t="n">
        <v/>
      </c>
      <c r="G26" s="42" t="inlineStr">
        <is>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is>
      </c>
      <c r="H26" s="42" t="n">
        <v/>
      </c>
      <c r="I26" s="42" t="n">
        <v/>
      </c>
      <c r="J26" s="42" t="inlineStr">
        <is>
          <t>\\DOCS\Public\_Подрядчики (прайсы, презентации, ТТ)\Яндекс.Дзен</t>
        </is>
      </c>
      <c r="K26" s="42" t="inlineStr">
        <is>
          <t>Egor &lt;e.kham@yandex-team.ru&gt;</t>
        </is>
      </c>
      <c r="L26" s="42" t="n">
        <v/>
      </c>
      <c r="M26" s="42" t="inlineStr">
        <is>
          <t>75т.р</t>
        </is>
      </c>
      <c r="N26" s="42" t="inlineStr">
        <is>
          <t>ДА!</t>
        </is>
      </c>
      <c r="O26" s="42" t="n">
        <v/>
      </c>
      <c r="P26" s="42" t="n">
        <v>0</v>
      </c>
      <c r="Q26" s="42" t="n">
        <v>14</v>
      </c>
      <c r="R26" s="42">
        <f>S26</f>
        <v/>
      </c>
      <c r="S26" s="42" t="inlineStr">
        <is>
          <t>Яндекс Дзен</t>
        </is>
      </c>
      <c r="T26" s="42" t="inlineStr">
        <is>
          <t xml:space="preserve">В ленте Дзена, на главной странице Яндекса в ленте и в мобильном приложении Дзена.
Алгоритм подбирает контент под интересы  пользователя </t>
        </is>
      </c>
      <c r="U26" s="42" t="inlineStr">
        <is>
          <t>Видео</t>
        </is>
      </c>
      <c r="V26" s="42" t="inlineStr"/>
      <c r="W26" s="42" t="inlineStr">
        <is>
          <t>Динамика</t>
        </is>
      </c>
      <c r="X26" s="42" t="inlineStr">
        <is>
          <t>просмотры</t>
        </is>
      </c>
      <c r="Y26" s="42">
        <f>COUNT(AV26:DC26)</f>
        <v/>
      </c>
      <c r="Z26" s="42" t="inlineStr">
        <is>
          <t>недели</t>
        </is>
      </c>
      <c r="AA26" s="43">
        <f>AB26/Y26</f>
        <v/>
      </c>
      <c r="AB26" s="43" t="n">
        <v>100000</v>
      </c>
      <c r="AC26" s="44" t="n">
        <v>1</v>
      </c>
      <c r="AD26" s="42" t="n">
        <v>1</v>
      </c>
      <c r="AE26" s="45" t="n">
        <v>0</v>
      </c>
      <c r="AF26" s="44">
        <f>IF(OR(X26="1000 показов",X26="клики",X26="engagement",X26="вовлечение",X26="просмотры"),IF(X26="клики",AG26*1000/AI26,IF(OR(X26="engagement",X26="просмотры",X26="вовлечение"),AG26*1000/AI26,AC26*AD26*(1-AE26))),IF(ISERR(AC26*AD26/AI26*1000*(1-AE26)),0,AC26*AD26*AB26*(1-AE26)/AI26*1000))</f>
        <v/>
      </c>
      <c r="AG26" s="44">
        <f>IF(X26="клики",AC26*AD26*(1-AE26)*AO26,IF(OR(X26="просмотры",X26="engagement",X26="вовлечение"),AB26*AC26*AD26*(1-AE26),IF(OR(X26="пакет",X26="неделя",X26="день",X26="месяц",X26="единица",X26="единиц"),AC26*AD26*(1-AE26)*AB26,AB26*AF26)))</f>
        <v/>
      </c>
      <c r="AH26" s="44">
        <f>AG26*1.2</f>
        <v/>
      </c>
      <c r="AI26" s="43">
        <f>AB26*1000</f>
        <v/>
      </c>
      <c r="AJ26" s="42" t="n">
        <v/>
      </c>
      <c r="AK26" s="43">
        <f>AI26/AJ26</f>
        <v/>
      </c>
      <c r="AL26" s="45" t="inlineStr"/>
      <c r="AM26" s="43">
        <f>AB26</f>
        <v/>
      </c>
      <c r="AN26" s="45" t="inlineStr"/>
      <c r="AO26" s="43">
        <f>AI26*AN26</f>
        <v/>
      </c>
      <c r="AP26" s="44">
        <f>AG26/AI26*1000</f>
        <v/>
      </c>
      <c r="AQ26" s="44">
        <f>AG26/AK26*1000</f>
        <v/>
      </c>
      <c r="AR26" s="44">
        <f>AG26/AM26</f>
        <v/>
      </c>
      <c r="AS26" s="44">
        <f>AG26/AO26</f>
        <v/>
      </c>
      <c r="AT26" s="42" t="inlineStr"/>
      <c r="AU26" s="44">
        <f>AG26/AT26</f>
        <v/>
      </c>
      <c r="AV26" s="42" t="n"/>
      <c r="AW26" s="42" t="n"/>
      <c r="AX26" s="42" t="n"/>
      <c r="AY26" s="42" t="n"/>
      <c r="AZ26" s="42" t="n"/>
      <c r="BA26" s="42" t="n"/>
      <c r="BB26" s="42" t="n"/>
      <c r="BC26" s="42" t="n"/>
      <c r="BD26" s="42" t="n"/>
      <c r="BE26" s="42" t="n"/>
      <c r="BF26" s="42" t="n"/>
      <c r="BG26" s="42" t="n"/>
      <c r="BH26" s="42" t="n"/>
      <c r="BI26" s="46" t="n">
        <v>1</v>
      </c>
      <c r="BJ26" s="46" t="n">
        <v>1</v>
      </c>
      <c r="BK26" s="46" t="n">
        <v>1</v>
      </c>
      <c r="BL26" s="46" t="n">
        <v>1</v>
      </c>
      <c r="BM26" s="46" t="n">
        <v>1</v>
      </c>
      <c r="BN26" s="46" t="n">
        <v>1</v>
      </c>
      <c r="BO26" s="46" t="n">
        <v>1</v>
      </c>
      <c r="BP26" s="46" t="n">
        <v>1</v>
      </c>
      <c r="BQ26" s="42" t="n"/>
      <c r="BR26" s="42" t="n"/>
      <c r="BS26" s="42" t="n"/>
      <c r="BT26" s="42" t="n"/>
      <c r="BU26" s="42" t="n"/>
      <c r="BV26" s="42" t="n"/>
      <c r="BW26" s="42" t="n"/>
      <c r="BX26" s="42" t="n"/>
      <c r="BY26" s="42" t="n"/>
      <c r="BZ26" s="42" t="n"/>
      <c r="CA26" s="42" t="n"/>
      <c r="CB26" s="42" t="n"/>
      <c r="CC26" s="42" t="n"/>
      <c r="CD26" s="42" t="n"/>
      <c r="CE26" s="42" t="n"/>
      <c r="CF26" s="42" t="n"/>
      <c r="CG26" s="42" t="n"/>
      <c r="CH26" s="42" t="n"/>
      <c r="CI26" s="42" t="n"/>
      <c r="CJ26" s="42" t="n"/>
      <c r="CK26" s="42" t="n"/>
      <c r="CL26" s="42" t="n"/>
      <c r="CM26" s="42" t="n"/>
      <c r="CN26" s="42" t="n"/>
      <c r="CO26" s="42" t="n"/>
      <c r="CP26" s="42" t="n"/>
      <c r="CQ26" s="42" t="n"/>
      <c r="CR26" s="42" t="n"/>
      <c r="CS26" s="42" t="n"/>
      <c r="CT26" s="42" t="n"/>
      <c r="CU26" s="42" t="n"/>
      <c r="CV26" s="42" t="n"/>
      <c r="CW26" s="42" t="n"/>
      <c r="CX26" s="42" t="n"/>
      <c r="CY26" s="42" t="n"/>
      <c r="CZ26" s="42" t="n"/>
      <c r="DA26" s="42" t="n"/>
      <c r="DB26" s="42" t="n"/>
      <c r="DC26" s="42" t="n"/>
      <c r="DD26" s="42" t="n"/>
      <c r="DE26" s="42" t="n"/>
      <c r="DF26" s="42" t="n"/>
      <c r="DG26" s="42" t="n"/>
      <c r="DH26" s="42" t="n"/>
      <c r="DI26" s="42" t="n"/>
      <c r="DJ26" s="42" t="n"/>
      <c r="DK26" s="42" t="n"/>
      <c r="DL26" s="42" t="n"/>
      <c r="DM26" s="42" t="n"/>
      <c r="DN26" s="42" t="n"/>
      <c r="DO26" s="42" t="n"/>
    </row>
    <row customHeight="1" ht="70" r="27" s="11">
      <c r="A27" s="42" t="inlineStr">
        <is>
          <t>Все</t>
        </is>
      </c>
      <c r="B27" s="42" t="inlineStr">
        <is>
          <t>Все</t>
        </is>
      </c>
      <c r="C27" s="42" t="inlineStr">
        <is>
          <t>Блоггерская платформа</t>
        </is>
      </c>
      <c r="D27" s="42" t="inlineStr">
        <is>
          <t>охват</t>
        </is>
      </c>
      <c r="E27" s="42" t="n">
        <v/>
      </c>
      <c r="F27" s="42" t="n">
        <v/>
      </c>
      <c r="G27" s="42" t="inlineStr">
        <is>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is>
      </c>
      <c r="H27" s="42" t="n">
        <v/>
      </c>
      <c r="I27" s="42" t="n">
        <v/>
      </c>
      <c r="J27" s="42" t="inlineStr">
        <is>
          <t>\\DOCS\Public\_Подрядчики (прайсы, презентации, ТТ)\Яндекс.Дзен</t>
        </is>
      </c>
      <c r="K27" s="42" t="inlineStr">
        <is>
          <t>Egor &lt;e.kham@yandex-team.ru&gt;</t>
        </is>
      </c>
      <c r="L27" s="42" t="n">
        <v/>
      </c>
      <c r="M27" s="42" t="inlineStr">
        <is>
          <t>75т.р</t>
        </is>
      </c>
      <c r="N27" s="42" t="inlineStr">
        <is>
          <t>ДА!</t>
        </is>
      </c>
      <c r="O27" s="42" t="inlineStr">
        <is>
          <t>при закупке на 200т.р. 3 статьи бонусом</t>
        </is>
      </c>
      <c r="P27" s="42" t="n">
        <v>0</v>
      </c>
      <c r="Q27" s="42" t="n">
        <v>15</v>
      </c>
      <c r="R27" s="42">
        <f>S27</f>
        <v/>
      </c>
      <c r="S27" s="42" t="inlineStr">
        <is>
          <t>Яндекс Дзен</t>
        </is>
      </c>
      <c r="T27" s="42" t="inlineStr">
        <is>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is>
      </c>
      <c r="U27" s="42" t="inlineStr">
        <is>
          <t>Статья</t>
        </is>
      </c>
      <c r="V27" s="42" t="inlineStr"/>
      <c r="W27" s="42" t="inlineStr">
        <is>
          <t>Динамика</t>
        </is>
      </c>
      <c r="X27" s="42" t="inlineStr">
        <is>
          <t>единица</t>
        </is>
      </c>
      <c r="Y27" s="42">
        <f>COUNT(AV27:DC27)</f>
        <v/>
      </c>
      <c r="Z27" s="42" t="inlineStr">
        <is>
          <t>недель</t>
        </is>
      </c>
      <c r="AA27" s="43">
        <f>AB27/Y27</f>
        <v/>
      </c>
      <c r="AB27" s="43" t="n">
        <v>31250</v>
      </c>
      <c r="AC27" s="44" t="n">
        <v>8</v>
      </c>
      <c r="AD27" s="42" t="n">
        <v>1</v>
      </c>
      <c r="AE27" s="45" t="n">
        <v>0</v>
      </c>
      <c r="AF27" s="44">
        <f>IF(OR(X27="1000 показов",X27="клики",X27="engagement",X27="вовлечение",X27="просмотры"),IF(X27="клики",AG27*1000/AI27,IF(OR(X27="engagement",X27="просмотры",X27="вовлечение"),AG27*1000/AI27,AC27*AD27*(1-AE27))),IF(ISERR(AC27*AD27/AI27*1000*(1-AE27)),0,AC27*AD27*AB27*(1-AE27)/AI27*1000))</f>
        <v/>
      </c>
      <c r="AG27" s="44">
        <f>IF(X27="клики",AC27*AD27*(1-AE27)*AO27,IF(OR(X27="просмотры",X27="engagement",X27="вовлечение"),AB27*AC27*AD27*(1-AE27),IF(OR(X27="пакет",X27="неделя",X27="день",X27="месяц",X27="единица",X27="единиц"),AC27*AD27*(1-AE27)*AB27,AB27*AF27)))</f>
        <v/>
      </c>
      <c r="AH27" s="44">
        <f>AG27*1.2</f>
        <v/>
      </c>
      <c r="AI27" s="43">
        <f>AB27*1000</f>
        <v/>
      </c>
      <c r="AJ27" s="42" t="n">
        <v/>
      </c>
      <c r="AK27" s="43">
        <f>AI27/AJ27</f>
        <v/>
      </c>
      <c r="AL27" s="45" t="inlineStr"/>
      <c r="AM27" s="43">
        <f>AB27</f>
        <v/>
      </c>
      <c r="AN27" s="45" t="inlineStr"/>
      <c r="AO27" s="43">
        <f>AI27*AN27</f>
        <v/>
      </c>
      <c r="AP27" s="44">
        <f>AG27/AI27*1000</f>
        <v/>
      </c>
      <c r="AQ27" s="44">
        <f>AG27/AK27*1000</f>
        <v/>
      </c>
      <c r="AR27" s="44">
        <f>AG27/AM27</f>
        <v/>
      </c>
      <c r="AS27" s="44">
        <f>AG27/AO27</f>
        <v/>
      </c>
      <c r="AT27" s="42" t="inlineStr"/>
      <c r="AU27" s="44">
        <f>AG27/AT27</f>
        <v/>
      </c>
      <c r="AV27" s="42" t="n"/>
      <c r="AW27" s="42" t="n"/>
      <c r="AX27" s="42" t="n"/>
      <c r="AY27" s="42" t="n"/>
      <c r="AZ27" s="42" t="n"/>
      <c r="BA27" s="42" t="n"/>
      <c r="BB27" s="42" t="n"/>
      <c r="BC27" s="42" t="n"/>
      <c r="BD27" s="42" t="n"/>
      <c r="BE27" s="42" t="n"/>
      <c r="BF27" s="42" t="n"/>
      <c r="BG27" s="42" t="n"/>
      <c r="BH27" s="42" t="n"/>
      <c r="BI27" s="46" t="n">
        <v>1</v>
      </c>
      <c r="BJ27" s="46" t="n">
        <v>1</v>
      </c>
      <c r="BK27" s="46" t="n">
        <v>1</v>
      </c>
      <c r="BL27" s="46" t="n">
        <v>1</v>
      </c>
      <c r="BM27" s="46" t="n">
        <v>1</v>
      </c>
      <c r="BN27" s="46" t="n">
        <v>1</v>
      </c>
      <c r="BO27" s="46" t="n">
        <v>1</v>
      </c>
      <c r="BP27" s="46" t="n">
        <v>1</v>
      </c>
      <c r="BQ27" s="42" t="n"/>
      <c r="BR27" s="42" t="n"/>
      <c r="BS27" s="42" t="n"/>
      <c r="BT27" s="42" t="n"/>
      <c r="BU27" s="42" t="n"/>
      <c r="BV27" s="42" t="n"/>
      <c r="BW27" s="42" t="n"/>
      <c r="BX27" s="42" t="n"/>
      <c r="BY27" s="42" t="n"/>
      <c r="BZ27" s="42" t="n"/>
      <c r="CA27" s="42" t="n"/>
      <c r="CB27" s="42" t="n"/>
      <c r="CC27" s="42" t="n"/>
      <c r="CD27" s="42" t="n"/>
      <c r="CE27" s="42" t="n"/>
      <c r="CF27" s="42" t="n"/>
      <c r="CG27" s="42" t="n"/>
      <c r="CH27" s="42" t="n"/>
      <c r="CI27" s="42" t="n"/>
      <c r="CJ27" s="42" t="n"/>
      <c r="CK27" s="42" t="n"/>
      <c r="CL27" s="42" t="n"/>
      <c r="CM27" s="42" t="n"/>
      <c r="CN27" s="42" t="n"/>
      <c r="CO27" s="42" t="n"/>
      <c r="CP27" s="42" t="n"/>
      <c r="CQ27" s="42" t="n"/>
      <c r="CR27" s="42" t="n"/>
      <c r="CS27" s="42" t="n"/>
      <c r="CT27" s="42" t="n"/>
      <c r="CU27" s="42" t="n"/>
      <c r="CV27" s="42" t="n"/>
      <c r="CW27" s="42" t="n"/>
      <c r="CX27" s="42" t="n"/>
      <c r="CY27" s="42" t="n"/>
      <c r="CZ27" s="42" t="n"/>
      <c r="DA27" s="42" t="n"/>
      <c r="DB27" s="42" t="n"/>
      <c r="DC27" s="42" t="n"/>
      <c r="DD27" s="42" t="n"/>
      <c r="DE27" s="42" t="n"/>
      <c r="DF27" s="42" t="n"/>
      <c r="DG27" s="42" t="n"/>
      <c r="DH27" s="42" t="n"/>
      <c r="DI27" s="42" t="n"/>
      <c r="DJ27" s="42" t="n"/>
      <c r="DK27" s="42" t="n"/>
      <c r="DL27" s="42" t="n"/>
      <c r="DM27" s="42" t="n"/>
      <c r="DN27" s="42" t="n"/>
      <c r="DO27" s="42" t="n"/>
    </row>
    <row customHeight="1" ht="70" r="28" s="11">
      <c r="A28" s="42" t="inlineStr">
        <is>
          <t>Все</t>
        </is>
      </c>
      <c r="B28" s="42" t="inlineStr">
        <is>
          <t>Все</t>
        </is>
      </c>
      <c r="C28" s="42" t="inlineStr">
        <is>
          <t>Услуга</t>
        </is>
      </c>
      <c r="D28" s="42" t="inlineStr">
        <is>
          <t>охват</t>
        </is>
      </c>
      <c r="E28" s="42" t="n">
        <v/>
      </c>
      <c r="F28" s="42" t="n">
        <v/>
      </c>
      <c r="G28" s="42" t="n">
        <v/>
      </c>
      <c r="H28" s="42" t="n">
        <v/>
      </c>
      <c r="I28" s="42" t="n">
        <v/>
      </c>
      <c r="J28" s="42" t="n">
        <v/>
      </c>
      <c r="K28" s="42" t="inlineStr">
        <is>
          <t>через ТГ/битрикс
Жуковская Елена
ZhukovskayaEG@sbermarketing.ru
79067970262</t>
        </is>
      </c>
      <c r="L28" s="42" t="n">
        <v/>
      </c>
      <c r="M28" s="42" t="n">
        <v/>
      </c>
      <c r="N28" s="42" t="n">
        <v/>
      </c>
      <c r="O28" s="42" t="inlineStr">
        <is>
          <t>первичный анализ - дополняет презу инфо по реальным отзывам+ добавляем отдельно как рекомендация (отдельным файлом)</t>
        </is>
      </c>
      <c r="P28" s="42" t="n">
        <v>0</v>
      </c>
      <c r="Q28" s="42" t="n">
        <v>16</v>
      </c>
      <c r="R28" s="42">
        <f>S28</f>
        <v/>
      </c>
      <c r="S28" s="42" t="inlineStr">
        <is>
          <t>Репутационный маркетинг</t>
        </is>
      </c>
      <c r="T28" s="42" t="inlineStr">
        <is>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is>
      </c>
      <c r="U28" s="42" t="n">
        <v/>
      </c>
      <c r="V28" s="42" t="inlineStr"/>
      <c r="W28" s="42" t="n">
        <v/>
      </c>
      <c r="X28" s="42" t="inlineStr">
        <is>
          <t>месяц</t>
        </is>
      </c>
      <c r="Y28" s="42">
        <f>COUNT(AV28:DC28)</f>
        <v/>
      </c>
      <c r="Z28" s="42" t="inlineStr">
        <is>
          <t>месяца</t>
        </is>
      </c>
      <c r="AA28" s="43">
        <f>AB28/Y28</f>
        <v/>
      </c>
      <c r="AB28" s="43" t="n">
        <v>3</v>
      </c>
      <c r="AC28" s="44" t="n">
        <v>30000</v>
      </c>
      <c r="AD28" s="42" t="n">
        <v>1</v>
      </c>
      <c r="AE28" s="45" t="n">
        <v>0</v>
      </c>
      <c r="AF28" s="44">
        <f>IF(OR(X28="1000 показов",X28="клики",X28="engagement",X28="вовлечение",X28="просмотры"),IF(X28="клики",AG28*1000/AI28,IF(OR(X28="engagement",X28="просмотры",X28="вовлечение"),AG28*1000/AI28,AC28*AD28*(1-AE28))),IF(ISERR(AC28*AD28/AI28*1000*(1-AE28)),0,AC28*AD28*AB28*(1-AE28)/AI28*1000))</f>
        <v/>
      </c>
      <c r="AG28" s="44">
        <f>IF(X28="клики",AC28*AD28*(1-AE28)*AO28,IF(OR(X28="просмотры",X28="engagement",X28="вовлечение"),AB28*AC28*AD28*(1-AE28),IF(OR(X28="пакет",X28="неделя",X28="день",X28="месяц",X28="единица",X28="единиц"),AC28*AD28*(1-AE28)*AB28,AB28*AF28)))</f>
        <v/>
      </c>
      <c r="AH28" s="44">
        <f>AG28*1.2</f>
        <v/>
      </c>
      <c r="AI28" s="43">
        <f>AB28*1000</f>
        <v/>
      </c>
      <c r="AJ28" s="42" t="n">
        <v/>
      </c>
      <c r="AK28" s="43">
        <f>AI28/AJ28</f>
        <v/>
      </c>
      <c r="AL28" s="45" t="inlineStr"/>
      <c r="AM28" s="43">
        <f>AB28</f>
        <v/>
      </c>
      <c r="AN28" s="45" t="inlineStr"/>
      <c r="AO28" s="43">
        <f>AI28*AN28</f>
        <v/>
      </c>
      <c r="AP28" s="44">
        <f>AG28/AI28*1000</f>
        <v/>
      </c>
      <c r="AQ28" s="44">
        <f>AG28/AK28*1000</f>
        <v/>
      </c>
      <c r="AR28" s="44">
        <f>AG28/AM28</f>
        <v/>
      </c>
      <c r="AS28" s="44">
        <f>AG28/AO28</f>
        <v/>
      </c>
      <c r="AT28" s="42" t="inlineStr"/>
      <c r="AU28" s="44">
        <f>AG28/AT28</f>
        <v/>
      </c>
      <c r="AV28" s="42" t="n"/>
      <c r="AW28" s="42" t="n"/>
      <c r="AX28" s="42" t="n"/>
      <c r="AY28" s="42" t="n"/>
      <c r="AZ28" s="42" t="n"/>
      <c r="BA28" s="42" t="n"/>
      <c r="BB28" s="42" t="n"/>
      <c r="BC28" s="42" t="n"/>
      <c r="BD28" s="42" t="n"/>
      <c r="BE28" s="42" t="n"/>
      <c r="BF28" s="42" t="n"/>
      <c r="BG28" s="42" t="n"/>
      <c r="BH28" s="42" t="n"/>
      <c r="BI28" s="46" t="n">
        <v>1</v>
      </c>
      <c r="BJ28" s="46" t="n">
        <v>1</v>
      </c>
      <c r="BK28" s="46" t="n">
        <v>1</v>
      </c>
      <c r="BL28" s="46" t="n">
        <v>1</v>
      </c>
      <c r="BM28" s="46" t="n">
        <v>1</v>
      </c>
      <c r="BN28" s="46" t="n">
        <v>1</v>
      </c>
      <c r="BO28" s="46" t="n">
        <v>1</v>
      </c>
      <c r="BP28" s="46" t="n">
        <v>1</v>
      </c>
      <c r="BQ28" s="42" t="n"/>
      <c r="BR28" s="42" t="n"/>
      <c r="BS28" s="42" t="n"/>
      <c r="BT28" s="42" t="n"/>
      <c r="BU28" s="42" t="n"/>
      <c r="BV28" s="42" t="n"/>
      <c r="BW28" s="42" t="n"/>
      <c r="BX28" s="42" t="n"/>
      <c r="BY28" s="42" t="n"/>
      <c r="BZ28" s="42" t="n"/>
      <c r="CA28" s="42" t="n"/>
      <c r="CB28" s="42" t="n"/>
      <c r="CC28" s="42" t="n"/>
      <c r="CD28" s="42" t="n"/>
      <c r="CE28" s="42" t="n"/>
      <c r="CF28" s="42" t="n"/>
      <c r="CG28" s="42" t="n"/>
      <c r="CH28" s="42" t="n"/>
      <c r="CI28" s="42" t="n"/>
      <c r="CJ28" s="42" t="n"/>
      <c r="CK28" s="42" t="n"/>
      <c r="CL28" s="42" t="n"/>
      <c r="CM28" s="42" t="n"/>
      <c r="CN28" s="42" t="n"/>
      <c r="CO28" s="42" t="n"/>
      <c r="CP28" s="42" t="n"/>
      <c r="CQ28" s="42" t="n"/>
      <c r="CR28" s="42" t="n"/>
      <c r="CS28" s="42" t="n"/>
      <c r="CT28" s="42" t="n"/>
      <c r="CU28" s="42" t="n"/>
      <c r="CV28" s="42" t="n"/>
      <c r="CW28" s="42" t="n"/>
      <c r="CX28" s="42" t="n"/>
      <c r="CY28" s="42" t="n"/>
      <c r="CZ28" s="42" t="n"/>
      <c r="DA28" s="42" t="n"/>
      <c r="DB28" s="42" t="n"/>
      <c r="DC28" s="42" t="n"/>
      <c r="DD28" s="42" t="n"/>
      <c r="DE28" s="42" t="n"/>
      <c r="DF28" s="42" t="n"/>
      <c r="DG28" s="42" t="n"/>
      <c r="DH28" s="42" t="n"/>
      <c r="DI28" s="42" t="n"/>
      <c r="DJ28" s="42" t="n"/>
      <c r="DK28" s="42" t="n"/>
      <c r="DL28" s="42" t="n"/>
      <c r="DM28" s="42" t="n"/>
      <c r="DN28" s="42" t="n"/>
      <c r="DO28" s="42" t="n"/>
    </row>
    <row customHeight="1" ht="70" r="29" s="11">
      <c r="A29" s="42" t="inlineStr">
        <is>
          <t>Все</t>
        </is>
      </c>
      <c r="B29" s="42" t="inlineStr">
        <is>
          <t>Все</t>
        </is>
      </c>
      <c r="C29" s="42" t="inlineStr">
        <is>
          <t>Услуга</t>
        </is>
      </c>
      <c r="D29" s="42" t="inlineStr">
        <is>
          <t>охват</t>
        </is>
      </c>
      <c r="E29" s="42" t="n">
        <v/>
      </c>
      <c r="F29" s="42" t="n">
        <v/>
      </c>
      <c r="G29" s="42" t="n">
        <v/>
      </c>
      <c r="H29" s="42" t="n">
        <v/>
      </c>
      <c r="I29" s="42" t="n">
        <v/>
      </c>
      <c r="J29" s="42" t="n">
        <v/>
      </c>
      <c r="K29" s="42" t="inlineStr">
        <is>
          <t>через ТГ/битрикс
Иванов Илья
+79360000066
IvanovIA@sbermarketing.ru</t>
        </is>
      </c>
      <c r="L29" s="42" t="n">
        <v/>
      </c>
      <c r="M29" s="42" t="n">
        <v/>
      </c>
      <c r="N29" s="42" t="n">
        <v/>
      </c>
      <c r="O29" s="42" t="inlineStr">
        <is>
          <t>добавляем отдельно как рекомендация (отдельным файлом)</t>
        </is>
      </c>
      <c r="P29" s="42" t="n">
        <v>0</v>
      </c>
      <c r="Q29" s="42" t="n">
        <v>17</v>
      </c>
      <c r="R29" s="42">
        <f>S29</f>
        <v/>
      </c>
      <c r="S29" s="42" t="inlineStr">
        <is>
          <t>Блоггеры</t>
        </is>
      </c>
      <c r="T29" s="42" t="n">
        <v/>
      </c>
      <c r="U29" s="42" t="n">
        <v/>
      </c>
      <c r="V29" s="42" t="inlineStr"/>
      <c r="W29" s="42" t="n">
        <v/>
      </c>
      <c r="X29" s="42" t="n">
        <v/>
      </c>
      <c r="Y29" s="42">
        <f>COUNT(AV29:DC29)</f>
        <v/>
      </c>
      <c r="Z29" s="42" t="n">
        <v/>
      </c>
      <c r="AA29" s="43">
        <f>AB29/Y29</f>
        <v/>
      </c>
      <c r="AB29" s="43" t="n">
        <v/>
      </c>
      <c r="AC29" s="44" t="n">
        <v/>
      </c>
      <c r="AD29" s="42" t="n">
        <v/>
      </c>
      <c r="AE29" s="45" t="n">
        <v>0</v>
      </c>
      <c r="AF29" s="44">
        <f>IF(OR(X29="1000 показов",X29="клики",X29="engagement",X29="вовлечение",X29="просмотры"),IF(X29="клики",AG29*1000/AI29,IF(OR(X29="engagement",X29="просмотры",X29="вовлечение"),AG29*1000/AI29,AC29*AD29*(1-AE29))),IF(ISERR(AC29*AD29/AI29*1000*(1-AE29)),0,AC29*AD29*AB29*(1-AE29)/AI29*1000))</f>
        <v/>
      </c>
      <c r="AG29" s="44">
        <f>IF(X29="клики",AC29*AD29*(1-AE29)*AO29,IF(OR(X29="просмотры",X29="engagement",X29="вовлечение"),AB29*AC29*AD29*(1-AE29),IF(OR(X29="пакет",X29="неделя",X29="день",X29="месяц",X29="единица",X29="единиц"),AC29*AD29*(1-AE29)*AB29,AB29*AF29)))</f>
        <v/>
      </c>
      <c r="AH29" s="44">
        <f>AG29*1.2</f>
        <v/>
      </c>
      <c r="AI29" s="43">
        <f>AB29*1000</f>
        <v/>
      </c>
      <c r="AJ29" s="42" t="n">
        <v/>
      </c>
      <c r="AK29" s="43">
        <f>AI29/AJ29</f>
        <v/>
      </c>
      <c r="AL29" s="45" t="inlineStr"/>
      <c r="AM29" s="43">
        <f>AB29</f>
        <v/>
      </c>
      <c r="AN29" s="45" t="inlineStr"/>
      <c r="AO29" s="43">
        <f>AI29*AN29</f>
        <v/>
      </c>
      <c r="AP29" s="44">
        <f>AG29/AI29*1000</f>
        <v/>
      </c>
      <c r="AQ29" s="44">
        <f>AG29/AK29*1000</f>
        <v/>
      </c>
      <c r="AR29" s="44">
        <f>AG29/AM29</f>
        <v/>
      </c>
      <c r="AS29" s="44">
        <f>AG29/AO29</f>
        <v/>
      </c>
      <c r="AT29" s="42" t="inlineStr"/>
      <c r="AU29" s="44">
        <f>AG29/AT29</f>
        <v/>
      </c>
      <c r="AV29" s="42" t="n"/>
      <c r="AW29" s="42" t="n"/>
      <c r="AX29" s="42" t="n"/>
      <c r="AY29" s="42" t="n"/>
      <c r="AZ29" s="42" t="n"/>
      <c r="BA29" s="42" t="n"/>
      <c r="BB29" s="42" t="n"/>
      <c r="BC29" s="42" t="n"/>
      <c r="BD29" s="42" t="n"/>
      <c r="BE29" s="42" t="n"/>
      <c r="BF29" s="42" t="n"/>
      <c r="BG29" s="42" t="n"/>
      <c r="BH29" s="42" t="n"/>
      <c r="BI29" s="46" t="n">
        <v>1</v>
      </c>
      <c r="BJ29" s="46" t="n">
        <v>1</v>
      </c>
      <c r="BK29" s="46" t="n">
        <v>1</v>
      </c>
      <c r="BL29" s="46" t="n">
        <v>1</v>
      </c>
      <c r="BM29" s="46" t="n">
        <v>1</v>
      </c>
      <c r="BN29" s="46" t="n">
        <v>1</v>
      </c>
      <c r="BO29" s="46" t="n">
        <v>1</v>
      </c>
      <c r="BP29" s="46" t="n">
        <v>1</v>
      </c>
      <c r="BQ29" s="42" t="n"/>
      <c r="BR29" s="42" t="n"/>
      <c r="BS29" s="42" t="n"/>
      <c r="BT29" s="42" t="n"/>
      <c r="BU29" s="42" t="n"/>
      <c r="BV29" s="42" t="n"/>
      <c r="BW29" s="42" t="n"/>
      <c r="BX29" s="42" t="n"/>
      <c r="BY29" s="42" t="n"/>
      <c r="BZ29" s="42" t="n"/>
      <c r="CA29" s="42" t="n"/>
      <c r="CB29" s="42" t="n"/>
      <c r="CC29" s="42" t="n"/>
      <c r="CD29" s="42" t="n"/>
      <c r="CE29" s="42" t="n"/>
      <c r="CF29" s="42" t="n"/>
      <c r="CG29" s="42" t="n"/>
      <c r="CH29" s="42" t="n"/>
      <c r="CI29" s="42" t="n"/>
      <c r="CJ29" s="42" t="n"/>
      <c r="CK29" s="42" t="n"/>
      <c r="CL29" s="42" t="n"/>
      <c r="CM29" s="42" t="n"/>
      <c r="CN29" s="42" t="n"/>
      <c r="CO29" s="42" t="n"/>
      <c r="CP29" s="42" t="n"/>
      <c r="CQ29" s="42" t="n"/>
      <c r="CR29" s="42" t="n"/>
      <c r="CS29" s="42" t="n"/>
      <c r="CT29" s="42" t="n"/>
      <c r="CU29" s="42" t="n"/>
      <c r="CV29" s="42" t="n"/>
      <c r="CW29" s="42" t="n"/>
      <c r="CX29" s="42" t="n"/>
      <c r="CY29" s="42" t="n"/>
      <c r="CZ29" s="42" t="n"/>
      <c r="DA29" s="42" t="n"/>
      <c r="DB29" s="42" t="n"/>
      <c r="DC29" s="42" t="n"/>
      <c r="DD29" s="42" t="n"/>
      <c r="DE29" s="42" t="n"/>
      <c r="DF29" s="42" t="n"/>
      <c r="DG29" s="42" t="n"/>
      <c r="DH29" s="42" t="n"/>
      <c r="DI29" s="42" t="n"/>
      <c r="DJ29" s="42" t="n"/>
      <c r="DK29" s="42" t="n"/>
      <c r="DL29" s="42" t="n"/>
      <c r="DM29" s="42" t="n"/>
      <c r="DN29" s="42" t="n"/>
      <c r="DO29" s="42" t="n"/>
    </row>
    <row customHeight="1" ht="70" r="30" s="11">
      <c r="A30" s="42" t="inlineStr">
        <is>
          <t>Все</t>
        </is>
      </c>
      <c r="B30" s="42" t="inlineStr">
        <is>
          <t>Все</t>
        </is>
      </c>
      <c r="C30" s="42" t="inlineStr">
        <is>
          <t>Мессенджер</t>
        </is>
      </c>
      <c r="D30" s="42" t="inlineStr">
        <is>
          <t>лиды</t>
        </is>
      </c>
      <c r="E30" s="42" t="inlineStr">
        <is>
          <t>каждый паблик будет делать свой текст в своем стиле, т.к. нативный формат поста и текст от паблишера позволят нам получить максимум конверсий.</t>
        </is>
      </c>
      <c r="F30" s="42" t="inlineStr">
        <is>
          <t>нет</t>
        </is>
      </c>
      <c r="G30" s="42" t="inlineStr">
        <is>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is>
      </c>
      <c r="H30" s="42" t="inlineStr">
        <is>
          <t>расчет предоставляют клиентский</t>
        </is>
      </c>
      <c r="I30" s="42" t="n">
        <v/>
      </c>
      <c r="J30" s="42" t="n">
        <v/>
      </c>
      <c r="K30" s="42" t="inlineStr">
        <is>
          <t>запрос через группу в ТГ
Viboom&amp; Сбермаркетинг</t>
        </is>
      </c>
      <c r="L30" s="42" t="n">
        <v/>
      </c>
      <c r="M30" s="42" t="n">
        <v/>
      </c>
      <c r="N30" s="42" t="n">
        <v/>
      </c>
      <c r="O30" s="42" t="n">
        <v/>
      </c>
      <c r="P30" s="42" t="n">
        <v>0</v>
      </c>
      <c r="Q30" s="42" t="n">
        <v>18</v>
      </c>
      <c r="R30" s="42">
        <f>S30</f>
        <v/>
      </c>
      <c r="S30" s="42" t="inlineStr">
        <is>
          <t>Группы в Телеграмм</t>
        </is>
      </c>
      <c r="T30" s="42" t="n">
        <v/>
      </c>
      <c r="U30" s="42" t="n">
        <v/>
      </c>
      <c r="V30" s="42" t="inlineStr"/>
      <c r="W30" s="42" t="n">
        <v/>
      </c>
      <c r="X30" s="42" t="n">
        <v/>
      </c>
      <c r="Y30" s="42">
        <f>COUNT(AV30:DC30)</f>
        <v/>
      </c>
      <c r="Z30" s="42" t="n">
        <v/>
      </c>
      <c r="AA30" s="43">
        <f>AB30/Y30</f>
        <v/>
      </c>
      <c r="AB30" s="43" t="n">
        <v/>
      </c>
      <c r="AC30" s="44" t="n">
        <v/>
      </c>
      <c r="AD30" s="42" t="n">
        <v/>
      </c>
      <c r="AE30" s="45" t="n">
        <v>0</v>
      </c>
      <c r="AF30" s="44">
        <f>IF(OR(X30="1000 показов",X30="клики",X30="engagement",X30="вовлечение",X30="просмотры"),IF(X30="клики",AG30*1000/AI30,IF(OR(X30="engagement",X30="просмотры",X30="вовлечение"),AG30*1000/AI30,AC30*AD30*(1-AE30))),IF(ISERR(AC30*AD30/AI30*1000*(1-AE30)),0,AC30*AD30*AB30*(1-AE30)/AI30*1000))</f>
        <v/>
      </c>
      <c r="AG30" s="44">
        <f>IF(X30="клики",AC30*AD30*(1-AE30)*AO30,IF(OR(X30="просмотры",X30="engagement",X30="вовлечение"),AB30*AC30*AD30*(1-AE30),IF(OR(X30="пакет",X30="неделя",X30="день",X30="месяц",X30="единица",X30="единиц"),AC30*AD30*(1-AE30)*AB30,AB30*AF30)))</f>
        <v/>
      </c>
      <c r="AH30" s="44">
        <f>AG30*1.2</f>
        <v/>
      </c>
      <c r="AI30" s="43">
        <f>AB30*1000</f>
        <v/>
      </c>
      <c r="AJ30" s="42" t="n">
        <v/>
      </c>
      <c r="AK30" s="43">
        <f>AI30/AJ30</f>
        <v/>
      </c>
      <c r="AL30" s="45" t="inlineStr"/>
      <c r="AM30" s="43">
        <f>AB30</f>
        <v/>
      </c>
      <c r="AN30" s="45" t="inlineStr"/>
      <c r="AO30" s="43">
        <f>AI30*AN30</f>
        <v/>
      </c>
      <c r="AP30" s="44">
        <f>AG30/AI30*1000</f>
        <v/>
      </c>
      <c r="AQ30" s="44">
        <f>AG30/AK30*1000</f>
        <v/>
      </c>
      <c r="AR30" s="44">
        <f>AG30/AM30</f>
        <v/>
      </c>
      <c r="AS30" s="44">
        <f>AG30/AO30</f>
        <v/>
      </c>
      <c r="AT30" s="42" t="inlineStr"/>
      <c r="AU30" s="44">
        <f>AG30/AT30</f>
        <v/>
      </c>
      <c r="AV30" s="42" t="n"/>
      <c r="AW30" s="42" t="n"/>
      <c r="AX30" s="42" t="n"/>
      <c r="AY30" s="42" t="n"/>
      <c r="AZ30" s="42" t="n"/>
      <c r="BA30" s="42" t="n"/>
      <c r="BB30" s="42" t="n"/>
      <c r="BC30" s="42" t="n"/>
      <c r="BD30" s="42" t="n"/>
      <c r="BE30" s="42" t="n"/>
      <c r="BF30" s="42" t="n"/>
      <c r="BG30" s="42" t="n"/>
      <c r="BH30" s="42" t="n"/>
      <c r="BI30" s="46" t="n">
        <v>1</v>
      </c>
      <c r="BJ30" s="46" t="n">
        <v>1</v>
      </c>
      <c r="BK30" s="46" t="n">
        <v>1</v>
      </c>
      <c r="BL30" s="46" t="n">
        <v>1</v>
      </c>
      <c r="BM30" s="46" t="n">
        <v>1</v>
      </c>
      <c r="BN30" s="46" t="n">
        <v>1</v>
      </c>
      <c r="BO30" s="46" t="n">
        <v>1</v>
      </c>
      <c r="BP30" s="46" t="n">
        <v>1</v>
      </c>
      <c r="BQ30" s="42" t="n"/>
      <c r="BR30" s="42" t="n"/>
      <c r="BS30" s="42" t="n"/>
      <c r="BT30" s="42" t="n"/>
      <c r="BU30" s="42" t="n"/>
      <c r="BV30" s="42" t="n"/>
      <c r="BW30" s="42" t="n"/>
      <c r="BX30" s="42" t="n"/>
      <c r="BY30" s="42" t="n"/>
      <c r="BZ30" s="42" t="n"/>
      <c r="CA30" s="42" t="n"/>
      <c r="CB30" s="42" t="n"/>
      <c r="CC30" s="42" t="n"/>
      <c r="CD30" s="42" t="n"/>
      <c r="CE30" s="42" t="n"/>
      <c r="CF30" s="42" t="n"/>
      <c r="CG30" s="42" t="n"/>
      <c r="CH30" s="42" t="n"/>
      <c r="CI30" s="42" t="n"/>
      <c r="CJ30" s="42" t="n"/>
      <c r="CK30" s="42" t="n"/>
      <c r="CL30" s="42" t="n"/>
      <c r="CM30" s="42" t="n"/>
      <c r="CN30" s="42" t="n"/>
      <c r="CO30" s="42" t="n"/>
      <c r="CP30" s="42" t="n"/>
      <c r="CQ30" s="42" t="n"/>
      <c r="CR30" s="42" t="n"/>
      <c r="CS30" s="42" t="n"/>
      <c r="CT30" s="42" t="n"/>
      <c r="CU30" s="42" t="n"/>
      <c r="CV30" s="42" t="n"/>
      <c r="CW30" s="42" t="n"/>
      <c r="CX30" s="42" t="n"/>
      <c r="CY30" s="42" t="n"/>
      <c r="CZ30" s="42" t="n"/>
      <c r="DA30" s="42" t="n"/>
      <c r="DB30" s="42" t="n"/>
      <c r="DC30" s="42" t="n"/>
      <c r="DD30" s="42" t="n"/>
      <c r="DE30" s="42" t="n"/>
      <c r="DF30" s="42" t="n"/>
      <c r="DG30" s="42" t="n"/>
      <c r="DH30" s="42" t="n"/>
      <c r="DI30" s="42" t="n"/>
      <c r="DJ30" s="42" t="n"/>
      <c r="DK30" s="42" t="n"/>
      <c r="DL30" s="42" t="n"/>
      <c r="DM30" s="42" t="n"/>
      <c r="DN30" s="42" t="n"/>
      <c r="DO30" s="42" t="n"/>
    </row>
    <row customHeight="1" ht="70" r="31" s="11">
      <c r="A31" s="42" t="inlineStr">
        <is>
          <t>Все</t>
        </is>
      </c>
      <c r="B31" s="42" t="inlineStr">
        <is>
          <t>Все</t>
        </is>
      </c>
      <c r="C31" s="42" t="inlineStr">
        <is>
          <t>Соц.сеть</t>
        </is>
      </c>
      <c r="D31" s="42" t="inlineStr">
        <is>
          <t>охват/лиды</t>
        </is>
      </c>
      <c r="E31" s="42" t="n">
        <v/>
      </c>
      <c r="F31" s="42" t="inlineStr">
        <is>
          <t>нет</t>
        </is>
      </c>
      <c r="G31" s="42" t="inlineStr">
        <is>
          <t>Установить коды счетчиков на сайте/проверка (На стороне аг-ва создаем пиксели, отдаем для установки на сайт)</t>
        </is>
      </c>
      <c r="H31" s="42" t="n">
        <v/>
      </c>
      <c r="I31" s="42" t="n">
        <v/>
      </c>
      <c r="J31" s="42" t="n">
        <v/>
      </c>
      <c r="K31" s="42" t="inlineStr">
        <is>
          <t>отдел performance</t>
        </is>
      </c>
      <c r="L31" s="42" t="n">
        <v/>
      </c>
      <c r="M31" s="42" t="inlineStr">
        <is>
          <t>нет</t>
        </is>
      </c>
      <c r="N31" s="42" t="inlineStr">
        <is>
          <t>нет</t>
        </is>
      </c>
      <c r="O31" s="42" t="inlineStr">
        <is>
          <t>гибкая оптимизация</t>
        </is>
      </c>
      <c r="P31" s="42" t="n">
        <v>0</v>
      </c>
      <c r="Q31" s="42" t="n">
        <v>19</v>
      </c>
      <c r="R31" s="42">
        <f>S31</f>
        <v/>
      </c>
      <c r="S31" s="42" t="inlineStr">
        <is>
          <t>Facebook / Instagram</t>
        </is>
      </c>
      <c r="T31" s="42" t="inlineStr">
        <is>
          <t>Лента, Stories
ГЕО РФ 
см. закладку "STA Таргетинги"</t>
        </is>
      </c>
      <c r="U31" s="42" t="inlineStr">
        <is>
          <t>Промопост с видео</t>
        </is>
      </c>
      <c r="V31" s="42" t="inlineStr"/>
      <c r="W31" s="42" t="inlineStr">
        <is>
          <t>Динамика</t>
        </is>
      </c>
      <c r="X31" s="42" t="inlineStr">
        <is>
          <t>1000 показов</t>
        </is>
      </c>
      <c r="Y31" s="42">
        <f>COUNT(AV31:DC31)</f>
        <v/>
      </c>
      <c r="Z31" s="42" t="inlineStr">
        <is>
          <t>недель</t>
        </is>
      </c>
      <c r="AA31" s="43">
        <f>AB31/Y31</f>
        <v/>
      </c>
      <c r="AB31" s="43" t="n">
        <v>4016.309129455708</v>
      </c>
      <c r="AC31" s="44" t="n">
        <v>85</v>
      </c>
      <c r="AD31" s="42" t="n">
        <v>1</v>
      </c>
      <c r="AE31" s="45" t="n">
        <v>0</v>
      </c>
      <c r="AF31" s="44">
        <f>IF(OR(X31="1000 показов",X31="клики",X31="engagement",X31="вовлечение",X31="просмотры"),IF(X31="клики",AG31*1000/AI31,IF(OR(X31="engagement",X31="просмотры",X31="вовлечение"),AG31*1000/AI31,AC31*AD31*(1-AE31))),IF(ISERR(AC31*AD31/AI31*1000*(1-AE31)),0,AC31*AD31*AB31*(1-AE31)/AI31*1000))</f>
        <v/>
      </c>
      <c r="AG31" s="44">
        <f>IF(X31="клики",AC31*AD31*(1-AE31)*AO31,IF(OR(X31="просмотры",X31="engagement",X31="вовлечение"),AB31*AC31*AD31*(1-AE31),IF(OR(X31="пакет",X31="неделя",X31="день",X31="месяц",X31="единица",X31="единиц"),AC31*AD31*(1-AE31)*AB31,AB31*AF31)))</f>
        <v/>
      </c>
      <c r="AH31" s="44">
        <f>AG31*1.2</f>
        <v/>
      </c>
      <c r="AI31" s="43">
        <f>AB31*1000</f>
        <v/>
      </c>
      <c r="AJ31" s="42" t="n">
        <v>4.5</v>
      </c>
      <c r="AK31" s="43">
        <f>AI31/AJ31</f>
        <v/>
      </c>
      <c r="AL31" s="45" t="inlineStr"/>
      <c r="AM31" s="43">
        <f>AB31</f>
        <v/>
      </c>
      <c r="AN31" s="45" t="inlineStr"/>
      <c r="AO31" s="43">
        <f>AI31*AN31</f>
        <v/>
      </c>
      <c r="AP31" s="44">
        <f>AG31/AI31*1000</f>
        <v/>
      </c>
      <c r="AQ31" s="44">
        <f>AG31/AK31*1000</f>
        <v/>
      </c>
      <c r="AR31" s="44">
        <f>AG31/AM31</f>
        <v/>
      </c>
      <c r="AS31" s="44">
        <f>AG31/AO31</f>
        <v/>
      </c>
      <c r="AT31" s="42" t="inlineStr"/>
      <c r="AU31" s="44">
        <f>AG31/AT31</f>
        <v/>
      </c>
      <c r="AV31" s="42" t="n"/>
      <c r="AW31" s="42" t="n"/>
      <c r="AX31" s="42" t="n"/>
      <c r="AY31" s="42" t="n"/>
      <c r="AZ31" s="42" t="n"/>
      <c r="BA31" s="42" t="n"/>
      <c r="BB31" s="42" t="n"/>
      <c r="BC31" s="42" t="n"/>
      <c r="BD31" s="42" t="n"/>
      <c r="BE31" s="42" t="n"/>
      <c r="BF31" s="42" t="n"/>
      <c r="BG31" s="42" t="n"/>
      <c r="BH31" s="42" t="n"/>
      <c r="BI31" s="46" t="n">
        <v>1</v>
      </c>
      <c r="BJ31" s="46" t="n">
        <v>1</v>
      </c>
      <c r="BK31" s="46" t="n">
        <v>1</v>
      </c>
      <c r="BL31" s="46" t="n">
        <v>1</v>
      </c>
      <c r="BM31" s="46" t="n">
        <v>1</v>
      </c>
      <c r="BN31" s="46" t="n">
        <v>1</v>
      </c>
      <c r="BO31" s="46" t="n">
        <v>1</v>
      </c>
      <c r="BP31" s="46" t="n">
        <v>1</v>
      </c>
      <c r="BQ31" s="42" t="n"/>
      <c r="BR31" s="42" t="n"/>
      <c r="BS31" s="42" t="n"/>
      <c r="BT31" s="42" t="n"/>
      <c r="BU31" s="42" t="n"/>
      <c r="BV31" s="42" t="n"/>
      <c r="BW31" s="42" t="n"/>
      <c r="BX31" s="42" t="n"/>
      <c r="BY31" s="42" t="n"/>
      <c r="BZ31" s="42" t="n"/>
      <c r="CA31" s="42" t="n"/>
      <c r="CB31" s="42" t="n"/>
      <c r="CC31" s="42" t="n"/>
      <c r="CD31" s="42" t="n"/>
      <c r="CE31" s="42" t="n"/>
      <c r="CF31" s="42" t="n"/>
      <c r="CG31" s="42" t="n"/>
      <c r="CH31" s="42" t="n"/>
      <c r="CI31" s="42" t="n"/>
      <c r="CJ31" s="42" t="n"/>
      <c r="CK31" s="42" t="n"/>
      <c r="CL31" s="42" t="n"/>
      <c r="CM31" s="42" t="n"/>
      <c r="CN31" s="42" t="n"/>
      <c r="CO31" s="42" t="n"/>
      <c r="CP31" s="42" t="n"/>
      <c r="CQ31" s="42" t="n"/>
      <c r="CR31" s="42" t="n"/>
      <c r="CS31" s="42" t="n"/>
      <c r="CT31" s="42" t="n"/>
      <c r="CU31" s="42" t="n"/>
      <c r="CV31" s="42" t="n"/>
      <c r="CW31" s="42" t="n"/>
      <c r="CX31" s="42" t="n"/>
      <c r="CY31" s="42" t="n"/>
      <c r="CZ31" s="42" t="n"/>
      <c r="DA31" s="42" t="n"/>
      <c r="DB31" s="42" t="n"/>
      <c r="DC31" s="42" t="n"/>
      <c r="DD31" s="42" t="n"/>
      <c r="DE31" s="42" t="n"/>
      <c r="DF31" s="42" t="n"/>
      <c r="DG31" s="42" t="n"/>
      <c r="DH31" s="42" t="n"/>
      <c r="DI31" s="42" t="n"/>
      <c r="DJ31" s="42" t="n"/>
      <c r="DK31" s="42" t="n"/>
      <c r="DL31" s="42" t="n"/>
      <c r="DM31" s="42" t="n"/>
      <c r="DN31" s="42" t="n"/>
      <c r="DO31" s="42" t="n"/>
    </row>
    <row customHeight="1" ht="70" r="32" s="11">
      <c r="A32" s="42" t="inlineStr">
        <is>
          <t>Все</t>
        </is>
      </c>
      <c r="B32" s="42" t="inlineStr">
        <is>
          <t>Все</t>
        </is>
      </c>
      <c r="C32" s="42" t="inlineStr">
        <is>
          <t>Соц.сеть</t>
        </is>
      </c>
      <c r="D32" s="42" t="inlineStr">
        <is>
          <t>охват/лиды</t>
        </is>
      </c>
      <c r="E32" s="42" t="inlineStr">
        <is>
          <t>ТТ</t>
        </is>
      </c>
      <c r="F32" s="42" t="inlineStr">
        <is>
          <t>да</t>
        </is>
      </c>
      <c r="G32" s="42" t="inlineStr">
        <is>
          <t>Установить коды счетчиков на сайте/проверка (На стороне аг-ва создаем пиксели, отдаем для установки на сайт)</t>
        </is>
      </c>
      <c r="H32" s="42" t="n">
        <v/>
      </c>
      <c r="I32" s="42" t="n">
        <v/>
      </c>
      <c r="J32" s="42" t="n">
        <v/>
      </c>
      <c r="K32" s="42" t="inlineStr">
        <is>
          <t>отдел performance</t>
        </is>
      </c>
      <c r="L32" s="42" t="n">
        <v/>
      </c>
      <c r="M32" s="42" t="inlineStr">
        <is>
          <t>нет</t>
        </is>
      </c>
      <c r="N32" s="42" t="inlineStr">
        <is>
          <t>нет</t>
        </is>
      </c>
      <c r="O32" s="42" t="inlineStr">
        <is>
          <t>гибкая оптимизация</t>
        </is>
      </c>
      <c r="P32" s="42" t="n">
        <v>0</v>
      </c>
      <c r="Q32" s="42" t="n">
        <v>20</v>
      </c>
      <c r="R32" s="42">
        <f>S32</f>
        <v/>
      </c>
      <c r="S32" s="42" t="inlineStr">
        <is>
          <t>Вконтакте</t>
        </is>
      </c>
      <c r="T32" s="42" t="inlineStr">
        <is>
          <t>Лента новостей
ГЕО РФ 
см. закладку "STA Таргетинги"</t>
        </is>
      </c>
      <c r="U32" s="42" t="inlineStr">
        <is>
          <t>Реклама сайта - видео</t>
        </is>
      </c>
      <c r="V32" s="42" t="inlineStr"/>
      <c r="W32" s="42" t="inlineStr">
        <is>
          <t>Динамика</t>
        </is>
      </c>
      <c r="X32" s="42" t="inlineStr">
        <is>
          <t>1000 показов</t>
        </is>
      </c>
      <c r="Y32" s="42">
        <f>COUNT(AV32:DC32)</f>
        <v/>
      </c>
      <c r="Z32" s="42" t="inlineStr">
        <is>
          <t>недель</t>
        </is>
      </c>
      <c r="AA32" s="43">
        <f>AB32/Y32</f>
        <v/>
      </c>
      <c r="AB32" s="43" t="n">
        <v>7000</v>
      </c>
      <c r="AC32" s="44" t="n">
        <v>80</v>
      </c>
      <c r="AD32" s="42" t="n">
        <v>1</v>
      </c>
      <c r="AE32" s="45" t="n">
        <v>0</v>
      </c>
      <c r="AF32" s="44">
        <f>IF(OR(X32="1000 показов",X32="клики",X32="engagement",X32="вовлечение",X32="просмотры"),IF(X32="клики",AG32*1000/AI32,IF(OR(X32="engagement",X32="просмотры",X32="вовлечение"),AG32*1000/AI32,AC32*AD32*(1-AE32))),IF(ISERR(AC32*AD32/AI32*1000*(1-AE32)),0,AC32*AD32*AB32*(1-AE32)/AI32*1000))</f>
        <v/>
      </c>
      <c r="AG32" s="44">
        <f>IF(X32="клики",AC32*AD32*(1-AE32)*AO32,IF(OR(X32="просмотры",X32="engagement",X32="вовлечение"),AB32*AC32*AD32*(1-AE32),IF(OR(X32="пакет",X32="неделя",X32="день",X32="месяц",X32="единица",X32="единиц"),AC32*AD32*(1-AE32)*AB32,AB32*AF32)))</f>
        <v/>
      </c>
      <c r="AH32" s="44">
        <f>AG32*1.2</f>
        <v/>
      </c>
      <c r="AI32" s="43">
        <f>AB32*1000</f>
        <v/>
      </c>
      <c r="AJ32" s="42" t="n">
        <v>4.5</v>
      </c>
      <c r="AK32" s="43">
        <f>AI32/AJ32</f>
        <v/>
      </c>
      <c r="AL32" s="45" t="inlineStr"/>
      <c r="AM32" s="43">
        <f>AB32</f>
        <v/>
      </c>
      <c r="AN32" s="45" t="inlineStr"/>
      <c r="AO32" s="43">
        <f>AI32*AN32</f>
        <v/>
      </c>
      <c r="AP32" s="44">
        <f>AG32/AI32*1000</f>
        <v/>
      </c>
      <c r="AQ32" s="44">
        <f>AG32/AK32*1000</f>
        <v/>
      </c>
      <c r="AR32" s="44">
        <f>AG32/AM32</f>
        <v/>
      </c>
      <c r="AS32" s="44">
        <f>AG32/AO32</f>
        <v/>
      </c>
      <c r="AT32" s="42" t="inlineStr"/>
      <c r="AU32" s="44">
        <f>AG32/AT32</f>
        <v/>
      </c>
      <c r="AV32" s="42" t="n"/>
      <c r="AW32" s="42" t="n"/>
      <c r="AX32" s="42" t="n"/>
      <c r="AY32" s="42" t="n"/>
      <c r="AZ32" s="42" t="n"/>
      <c r="BA32" s="42" t="n"/>
      <c r="BB32" s="42" t="n"/>
      <c r="BC32" s="42" t="n"/>
      <c r="BD32" s="42" t="n"/>
      <c r="BE32" s="42" t="n"/>
      <c r="BF32" s="42" t="n"/>
      <c r="BG32" s="42" t="n"/>
      <c r="BH32" s="42" t="n"/>
      <c r="BI32" s="46" t="n">
        <v>1</v>
      </c>
      <c r="BJ32" s="46" t="n">
        <v>1</v>
      </c>
      <c r="BK32" s="46" t="n">
        <v>1</v>
      </c>
      <c r="BL32" s="46" t="n">
        <v>1</v>
      </c>
      <c r="BM32" s="46" t="n">
        <v>1</v>
      </c>
      <c r="BN32" s="46" t="n">
        <v>1</v>
      </c>
      <c r="BO32" s="46" t="n">
        <v>1</v>
      </c>
      <c r="BP32" s="46" t="n">
        <v>1</v>
      </c>
      <c r="BQ32" s="42" t="n"/>
      <c r="BR32" s="42" t="n"/>
      <c r="BS32" s="42" t="n"/>
      <c r="BT32" s="42" t="n"/>
      <c r="BU32" s="42" t="n"/>
      <c r="BV32" s="42" t="n"/>
      <c r="BW32" s="42" t="n"/>
      <c r="BX32" s="42" t="n"/>
      <c r="BY32" s="42" t="n"/>
      <c r="BZ32" s="42" t="n"/>
      <c r="CA32" s="42" t="n"/>
      <c r="CB32" s="42" t="n"/>
      <c r="CC32" s="42" t="n"/>
      <c r="CD32" s="42" t="n"/>
      <c r="CE32" s="42" t="n"/>
      <c r="CF32" s="42" t="n"/>
      <c r="CG32" s="42" t="n"/>
      <c r="CH32" s="42" t="n"/>
      <c r="CI32" s="42" t="n"/>
      <c r="CJ32" s="42" t="n"/>
      <c r="CK32" s="42" t="n"/>
      <c r="CL32" s="42" t="n"/>
      <c r="CM32" s="42" t="n"/>
      <c r="CN32" s="42" t="n"/>
      <c r="CO32" s="42" t="n"/>
      <c r="CP32" s="42" t="n"/>
      <c r="CQ32" s="42" t="n"/>
      <c r="CR32" s="42" t="n"/>
      <c r="CS32" s="42" t="n"/>
      <c r="CT32" s="42" t="n"/>
      <c r="CU32" s="42" t="n"/>
      <c r="CV32" s="42" t="n"/>
      <c r="CW32" s="42" t="n"/>
      <c r="CX32" s="42" t="n"/>
      <c r="CY32" s="42" t="n"/>
      <c r="CZ32" s="42" t="n"/>
      <c r="DA32" s="42" t="n"/>
      <c r="DB32" s="42" t="n"/>
      <c r="DC32" s="42" t="n"/>
      <c r="DD32" s="42" t="n"/>
      <c r="DE32" s="42" t="n"/>
      <c r="DF32" s="42" t="n"/>
      <c r="DG32" s="42" t="n"/>
      <c r="DH32" s="42" t="n"/>
      <c r="DI32" s="42" t="n"/>
      <c r="DJ32" s="42" t="n"/>
      <c r="DK32" s="42" t="n"/>
      <c r="DL32" s="42" t="n"/>
      <c r="DM32" s="42" t="n"/>
      <c r="DN32" s="42" t="n"/>
      <c r="DO32" s="42" t="n"/>
    </row>
    <row customHeight="1" ht="70" r="33" s="11">
      <c r="A33" s="42" t="inlineStr">
        <is>
          <t>Все</t>
        </is>
      </c>
      <c r="B33" s="42" t="inlineStr">
        <is>
          <t>Все</t>
        </is>
      </c>
      <c r="C33" s="42" t="inlineStr">
        <is>
          <t>Соц.сеть</t>
        </is>
      </c>
      <c r="D33" s="42" t="inlineStr">
        <is>
          <t>охват/лиды</t>
        </is>
      </c>
      <c r="E33" s="42" t="n">
        <v/>
      </c>
      <c r="F33" s="42" t="inlineStr">
        <is>
          <t>нет</t>
        </is>
      </c>
      <c r="G33" s="42" t="n">
        <v/>
      </c>
      <c r="H33" s="42" t="n">
        <v/>
      </c>
      <c r="I33" s="42" t="inlineStr">
        <is>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is>
      </c>
      <c r="J33" s="42" t="n">
        <v/>
      </c>
      <c r="K33" s="47" t="n">
        <v>44256</v>
      </c>
      <c r="L33" s="42" t="n">
        <v/>
      </c>
      <c r="M33" s="42" t="inlineStr">
        <is>
          <t>нет</t>
        </is>
      </c>
      <c r="N33" s="42" t="inlineStr">
        <is>
          <t>нет</t>
        </is>
      </c>
      <c r="O33" s="42" t="inlineStr">
        <is>
          <t>гибкая оптимизация</t>
        </is>
      </c>
      <c r="P33" s="42" t="n">
        <v>0</v>
      </c>
      <c r="Q33" s="42" t="n">
        <v>21</v>
      </c>
      <c r="R33" s="42">
        <f>S33</f>
        <v/>
      </c>
      <c r="S33" s="42" t="inlineStr">
        <is>
          <t>TikTok</t>
        </is>
      </c>
      <c r="T33" s="42" t="inlineStr">
        <is>
          <t>Лента
ГЕО РФ 
см. закладку "STA Таргетинги"</t>
        </is>
      </c>
      <c r="U33" s="42" t="inlineStr">
        <is>
          <t>Видео</t>
        </is>
      </c>
      <c r="V33" s="42" t="inlineStr"/>
      <c r="W33" s="42" t="inlineStr">
        <is>
          <t>Динамика</t>
        </is>
      </c>
      <c r="X33" s="42" t="inlineStr">
        <is>
          <t>1000 показов</t>
        </is>
      </c>
      <c r="Y33" s="42">
        <f>COUNT(AV33:DC33)</f>
        <v/>
      </c>
      <c r="Z33" s="42" t="inlineStr">
        <is>
          <t>недель</t>
        </is>
      </c>
      <c r="AA33" s="43">
        <f>AB33/Y33</f>
        <v/>
      </c>
      <c r="AB33" s="43" t="n">
        <v>7000</v>
      </c>
      <c r="AC33" s="44" t="n">
        <v>70</v>
      </c>
      <c r="AD33" s="42" t="n">
        <v>1</v>
      </c>
      <c r="AE33" s="45" t="n">
        <v>0</v>
      </c>
      <c r="AF33" s="44">
        <f>IF(OR(X33="1000 показов",X33="клики",X33="engagement",X33="вовлечение",X33="просмотры"),IF(X33="клики",AG33*1000/AI33,IF(OR(X33="engagement",X33="просмотры",X33="вовлечение"),AG33*1000/AI33,AC33*AD33*(1-AE33))),IF(ISERR(AC33*AD33/AI33*1000*(1-AE33)),0,AC33*AD33*AB33*(1-AE33)/AI33*1000))</f>
        <v/>
      </c>
      <c r="AG33" s="44">
        <f>IF(X33="клики",AC33*AD33*(1-AE33)*AO33,IF(OR(X33="просмотры",X33="engagement",X33="вовлечение"),AB33*AC33*AD33*(1-AE33),IF(OR(X33="пакет",X33="неделя",X33="день",X33="месяц",X33="единица",X33="единиц"),AC33*AD33*(1-AE33)*AB33,AB33*AF33)))</f>
        <v/>
      </c>
      <c r="AH33" s="44">
        <f>AG33*1.2</f>
        <v/>
      </c>
      <c r="AI33" s="43">
        <f>AB33*1000</f>
        <v/>
      </c>
      <c r="AJ33" s="42" t="n">
        <v>4.5</v>
      </c>
      <c r="AK33" s="43">
        <f>AI33/AJ33</f>
        <v/>
      </c>
      <c r="AL33" s="45" t="inlineStr"/>
      <c r="AM33" s="43">
        <f>AB33</f>
        <v/>
      </c>
      <c r="AN33" s="45" t="inlineStr"/>
      <c r="AO33" s="43">
        <f>AI33*AN33</f>
        <v/>
      </c>
      <c r="AP33" s="44">
        <f>AG33/AI33*1000</f>
        <v/>
      </c>
      <c r="AQ33" s="44">
        <f>AG33/AK33*1000</f>
        <v/>
      </c>
      <c r="AR33" s="44">
        <f>AG33/AM33</f>
        <v/>
      </c>
      <c r="AS33" s="44">
        <f>AG33/AO33</f>
        <v/>
      </c>
      <c r="AT33" s="42" t="inlineStr"/>
      <c r="AU33" s="44">
        <f>AG33/AT33</f>
        <v/>
      </c>
      <c r="AV33" s="42" t="n"/>
      <c r="AW33" s="42" t="n"/>
      <c r="AX33" s="42" t="n"/>
      <c r="AY33" s="42" t="n"/>
      <c r="AZ33" s="42" t="n"/>
      <c r="BA33" s="42" t="n"/>
      <c r="BB33" s="42" t="n"/>
      <c r="BC33" s="42" t="n"/>
      <c r="BD33" s="42" t="n"/>
      <c r="BE33" s="42" t="n"/>
      <c r="BF33" s="42" t="n"/>
      <c r="BG33" s="42" t="n"/>
      <c r="BH33" s="42" t="n"/>
      <c r="BI33" s="46" t="n">
        <v>1</v>
      </c>
      <c r="BJ33" s="46" t="n">
        <v>1</v>
      </c>
      <c r="BK33" s="46" t="n">
        <v>1</v>
      </c>
      <c r="BL33" s="46" t="n">
        <v>1</v>
      </c>
      <c r="BM33" s="46" t="n">
        <v>1</v>
      </c>
      <c r="BN33" s="46" t="n">
        <v>1</v>
      </c>
      <c r="BO33" s="46" t="n">
        <v>1</v>
      </c>
      <c r="BP33" s="46" t="n">
        <v>1</v>
      </c>
      <c r="BQ33" s="42" t="n"/>
      <c r="BR33" s="42" t="n"/>
      <c r="BS33" s="42" t="n"/>
      <c r="BT33" s="42" t="n"/>
      <c r="BU33" s="42" t="n"/>
      <c r="BV33" s="42" t="n"/>
      <c r="BW33" s="42" t="n"/>
      <c r="BX33" s="42" t="n"/>
      <c r="BY33" s="42" t="n"/>
      <c r="BZ33" s="42" t="n"/>
      <c r="CA33" s="42" t="n"/>
      <c r="CB33" s="42" t="n"/>
      <c r="CC33" s="42" t="n"/>
      <c r="CD33" s="42" t="n"/>
      <c r="CE33" s="42" t="n"/>
      <c r="CF33" s="42" t="n"/>
      <c r="CG33" s="42" t="n"/>
      <c r="CH33" s="42" t="n"/>
      <c r="CI33" s="42" t="n"/>
      <c r="CJ33" s="42" t="n"/>
      <c r="CK33" s="42" t="n"/>
      <c r="CL33" s="42" t="n"/>
      <c r="CM33" s="42" t="n"/>
      <c r="CN33" s="42" t="n"/>
      <c r="CO33" s="42" t="n"/>
      <c r="CP33" s="42" t="n"/>
      <c r="CQ33" s="42" t="n"/>
      <c r="CR33" s="42" t="n"/>
      <c r="CS33" s="42" t="n"/>
      <c r="CT33" s="42" t="n"/>
      <c r="CU33" s="42" t="n"/>
      <c r="CV33" s="42" t="n"/>
      <c r="CW33" s="42" t="n"/>
      <c r="CX33" s="42" t="n"/>
      <c r="CY33" s="42" t="n"/>
      <c r="CZ33" s="42" t="n"/>
      <c r="DA33" s="42" t="n"/>
      <c r="DB33" s="42" t="n"/>
      <c r="DC33" s="42" t="n"/>
      <c r="DD33" s="42" t="n"/>
      <c r="DE33" s="42" t="n"/>
      <c r="DF33" s="42" t="n"/>
      <c r="DG33" s="42" t="n"/>
      <c r="DH33" s="42" t="n"/>
      <c r="DI33" s="42" t="n"/>
      <c r="DJ33" s="42" t="n"/>
      <c r="DK33" s="42" t="n"/>
      <c r="DL33" s="42" t="n"/>
      <c r="DM33" s="42" t="n"/>
      <c r="DN33" s="42" t="n"/>
      <c r="DO33" s="42" t="n"/>
    </row>
    <row customHeight="1" ht="70" r="34" s="11">
      <c r="A34" s="42" t="inlineStr">
        <is>
          <t>Все</t>
        </is>
      </c>
      <c r="B34" s="42" t="inlineStr">
        <is>
          <t>Все</t>
        </is>
      </c>
      <c r="C34" s="42" t="inlineStr">
        <is>
          <t>Соц.сеть</t>
        </is>
      </c>
      <c r="D34" s="42" t="inlineStr">
        <is>
          <t>охват/лиды</t>
        </is>
      </c>
      <c r="E34" s="42" t="inlineStr">
        <is>
          <t>ТТ</t>
        </is>
      </c>
      <c r="F34" s="42" t="inlineStr">
        <is>
          <t>да</t>
        </is>
      </c>
      <c r="G34" s="42" t="inlineStr">
        <is>
          <t>Установить коды счетчиков на сайте/проверка (На стороне аг-ва создаем пиксели, отдаем для установки на сайт)</t>
        </is>
      </c>
      <c r="H34" s="42" t="n">
        <v/>
      </c>
      <c r="I34" s="42" t="n">
        <v/>
      </c>
      <c r="J34" s="42" t="n">
        <v/>
      </c>
      <c r="K34" s="42" t="inlineStr">
        <is>
          <t>отдел performance</t>
        </is>
      </c>
      <c r="L34" s="42" t="n">
        <v/>
      </c>
      <c r="M34" s="42" t="inlineStr">
        <is>
          <t>нет</t>
        </is>
      </c>
      <c r="N34" s="42" t="inlineStr">
        <is>
          <t>нет</t>
        </is>
      </c>
      <c r="O34" s="42" t="inlineStr">
        <is>
          <t>гибкая оптимизация</t>
        </is>
      </c>
      <c r="P34" s="42" t="n">
        <v>0</v>
      </c>
      <c r="Q34" s="42" t="n">
        <v>22</v>
      </c>
      <c r="R34" s="42">
        <f>S34</f>
        <v/>
      </c>
      <c r="S34" s="42" t="inlineStr">
        <is>
          <t>MyTarget</t>
        </is>
      </c>
      <c r="T34" s="42" t="inlineStr">
        <is>
          <t>Раздел видео, 
ГЕО РФ
см. закладку "STA Таргетинги"</t>
        </is>
      </c>
      <c r="U34" s="42" t="inlineStr">
        <is>
          <t>Кроссплатформенный видеопост в Одноклассниках и ВКонтакте</t>
        </is>
      </c>
      <c r="V34" s="42" t="inlineStr"/>
      <c r="W34" s="42" t="inlineStr">
        <is>
          <t>Динамика</t>
        </is>
      </c>
      <c r="X34" s="42" t="inlineStr">
        <is>
          <t>1000 показов</t>
        </is>
      </c>
      <c r="Y34" s="42">
        <f>COUNT(AV34:DC34)</f>
        <v/>
      </c>
      <c r="Z34" s="42" t="inlineStr">
        <is>
          <t>недель</t>
        </is>
      </c>
      <c r="AA34" s="43">
        <f>AB34/Y34</f>
        <v/>
      </c>
      <c r="AB34" s="43" t="n">
        <v>6000</v>
      </c>
      <c r="AC34" s="44" t="n">
        <v>90</v>
      </c>
      <c r="AD34" s="42" t="n">
        <v>1</v>
      </c>
      <c r="AE34" s="45" t="n">
        <v>0</v>
      </c>
      <c r="AF34" s="44">
        <f>IF(OR(X34="1000 показов",X34="клики",X34="engagement",X34="вовлечение",X34="просмотры"),IF(X34="клики",AG34*1000/AI34,IF(OR(X34="engagement",X34="просмотры",X34="вовлечение"),AG34*1000/AI34,AC34*AD34*(1-AE34))),IF(ISERR(AC34*AD34/AI34*1000*(1-AE34)),0,AC34*AD34*AB34*(1-AE34)/AI34*1000))</f>
        <v/>
      </c>
      <c r="AG34" s="44">
        <f>IF(X34="клики",AC34*AD34*(1-AE34)*AO34,IF(OR(X34="просмотры",X34="engagement",X34="вовлечение"),AB34*AC34*AD34*(1-AE34),IF(OR(X34="пакет",X34="неделя",X34="день",X34="месяц",X34="единица",X34="единиц"),AC34*AD34*(1-AE34)*AB34,AB34*AF34)))</f>
        <v/>
      </c>
      <c r="AH34" s="44">
        <f>AG34*1.2</f>
        <v/>
      </c>
      <c r="AI34" s="43">
        <f>AB34*1000</f>
        <v/>
      </c>
      <c r="AJ34" s="42" t="n">
        <v>4.5</v>
      </c>
      <c r="AK34" s="43">
        <f>AI34/AJ34</f>
        <v/>
      </c>
      <c r="AL34" s="45" t="inlineStr"/>
      <c r="AM34" s="43">
        <f>AB34</f>
        <v/>
      </c>
      <c r="AN34" s="45" t="inlineStr"/>
      <c r="AO34" s="43">
        <f>AI34*AN34</f>
        <v/>
      </c>
      <c r="AP34" s="44">
        <f>AG34/AI34*1000</f>
        <v/>
      </c>
      <c r="AQ34" s="44">
        <f>AG34/AK34*1000</f>
        <v/>
      </c>
      <c r="AR34" s="44">
        <f>AG34/AM34</f>
        <v/>
      </c>
      <c r="AS34" s="44">
        <f>AG34/AO34</f>
        <v/>
      </c>
      <c r="AT34" s="42" t="inlineStr"/>
      <c r="AU34" s="44">
        <f>AG34/AT34</f>
        <v/>
      </c>
      <c r="AV34" s="42" t="n"/>
      <c r="AW34" s="42" t="n"/>
      <c r="AX34" s="42" t="n"/>
      <c r="AY34" s="42" t="n"/>
      <c r="AZ34" s="42" t="n"/>
      <c r="BA34" s="42" t="n"/>
      <c r="BB34" s="42" t="n"/>
      <c r="BC34" s="42" t="n"/>
      <c r="BD34" s="42" t="n"/>
      <c r="BE34" s="42" t="n"/>
      <c r="BF34" s="42" t="n"/>
      <c r="BG34" s="42" t="n"/>
      <c r="BH34" s="42" t="n"/>
      <c r="BI34" s="46" t="n">
        <v>1</v>
      </c>
      <c r="BJ34" s="46" t="n">
        <v>1</v>
      </c>
      <c r="BK34" s="46" t="n">
        <v>1</v>
      </c>
      <c r="BL34" s="46" t="n">
        <v>1</v>
      </c>
      <c r="BM34" s="46" t="n">
        <v>1</v>
      </c>
      <c r="BN34" s="46" t="n">
        <v>1</v>
      </c>
      <c r="BO34" s="46" t="n">
        <v>1</v>
      </c>
      <c r="BP34" s="46" t="n">
        <v>1</v>
      </c>
      <c r="BQ34" s="42" t="n"/>
      <c r="BR34" s="42" t="n"/>
      <c r="BS34" s="42" t="n"/>
      <c r="BT34" s="42" t="n"/>
      <c r="BU34" s="42" t="n"/>
      <c r="BV34" s="42" t="n"/>
      <c r="BW34" s="42" t="n"/>
      <c r="BX34" s="42" t="n"/>
      <c r="BY34" s="42" t="n"/>
      <c r="BZ34" s="42" t="n"/>
      <c r="CA34" s="42" t="n"/>
      <c r="CB34" s="42" t="n"/>
      <c r="CC34" s="42" t="n"/>
      <c r="CD34" s="42" t="n"/>
      <c r="CE34" s="42" t="n"/>
      <c r="CF34" s="42" t="n"/>
      <c r="CG34" s="42" t="n"/>
      <c r="CH34" s="42" t="n"/>
      <c r="CI34" s="42" t="n"/>
      <c r="CJ34" s="42" t="n"/>
      <c r="CK34" s="42" t="n"/>
      <c r="CL34" s="42" t="n"/>
      <c r="CM34" s="42" t="n"/>
      <c r="CN34" s="42" t="n"/>
      <c r="CO34" s="42" t="n"/>
      <c r="CP34" s="42" t="n"/>
      <c r="CQ34" s="42" t="n"/>
      <c r="CR34" s="42" t="n"/>
      <c r="CS34" s="42" t="n"/>
      <c r="CT34" s="42" t="n"/>
      <c r="CU34" s="42" t="n"/>
      <c r="CV34" s="42" t="n"/>
      <c r="CW34" s="42" t="n"/>
      <c r="CX34" s="42" t="n"/>
      <c r="CY34" s="42" t="n"/>
      <c r="CZ34" s="42" t="n"/>
      <c r="DA34" s="42" t="n"/>
      <c r="DB34" s="42" t="n"/>
      <c r="DC34" s="42" t="n"/>
      <c r="DD34" s="42" t="n"/>
      <c r="DE34" s="42" t="n"/>
      <c r="DF34" s="42" t="n"/>
      <c r="DG34" s="42" t="n"/>
      <c r="DH34" s="42" t="n"/>
      <c r="DI34" s="42" t="n"/>
      <c r="DJ34" s="42" t="n"/>
      <c r="DK34" s="42" t="n"/>
      <c r="DL34" s="42" t="n"/>
      <c r="DM34" s="42" t="n"/>
      <c r="DN34" s="42" t="n"/>
      <c r="DO34" s="42" t="n"/>
    </row>
    <row customHeight="1" ht="70" r="35" s="11">
      <c r="A35" s="42" t="inlineStr">
        <is>
          <t>Все</t>
        </is>
      </c>
      <c r="B35" s="42" t="inlineStr">
        <is>
          <t>Все</t>
        </is>
      </c>
      <c r="C35" s="42" t="inlineStr">
        <is>
          <t>PROGRAMMATIC Сеть</t>
        </is>
      </c>
      <c r="D35" s="42" t="inlineStr">
        <is>
          <t>охват</t>
        </is>
      </c>
      <c r="E35" s="42" t="inlineStr">
        <is>
          <t>\\DOCS\Public\_Подрядчики (прайсы, презентации, ТТ)\OTM (programmatic)</t>
        </is>
      </c>
      <c r="F35" s="42" t="n">
        <v/>
      </c>
      <c r="G35" s="42" t="n">
        <v/>
      </c>
      <c r="H35" s="42" t="n">
        <v/>
      </c>
      <c r="I35" s="42" t="inlineStr">
        <is>
          <t>входит в soloway</t>
        </is>
      </c>
      <c r="J35" s="42" t="inlineStr">
        <is>
          <t>\\DOCS\Public\_Подрядчики (прайсы, презентации, ТТ)\OTM (programmatic)</t>
        </is>
      </c>
      <c r="K35" s="42" t="inlineStr">
        <is>
          <t>Olga Shataeva &lt;os@otm-r.com&gt;</t>
        </is>
      </c>
      <c r="L35" s="42" t="inlineStr">
        <is>
          <t>BL - 50 000 р без НДС</t>
        </is>
      </c>
      <c r="M35" s="42" t="n">
        <v/>
      </c>
      <c r="N35" s="42" t="n">
        <v/>
      </c>
      <c r="O35" s="42" t="n">
        <v/>
      </c>
      <c r="P35" s="42" t="n">
        <v>0</v>
      </c>
      <c r="Q35" s="42" t="n">
        <v>23</v>
      </c>
      <c r="R35" s="42">
        <f>S35</f>
        <v/>
      </c>
      <c r="S35" s="42" t="inlineStr">
        <is>
          <t>ОТМ Network</t>
        </is>
      </c>
      <c r="T35" s="42" t="inlineStr">
        <is>
          <t>ЦА - МЖ 35-50 В+, есть дети
Гео - РФ
Таргетинг по аудиторным сегментам (см. Вкладку "Сегменты OTM")</t>
        </is>
      </c>
      <c r="U35" s="42" t="inlineStr">
        <is>
          <t>Video all-roll 
(15 секунд)</t>
        </is>
      </c>
      <c r="V35" s="42" t="inlineStr"/>
      <c r="W35" s="42" t="inlineStr">
        <is>
          <t>Динамика</t>
        </is>
      </c>
      <c r="X35" s="42" t="inlineStr">
        <is>
          <t>1000 показов</t>
        </is>
      </c>
      <c r="Y35" s="42">
        <f>COUNT(AV35:DC35)</f>
        <v/>
      </c>
      <c r="Z35" s="42" t="inlineStr">
        <is>
          <t>недель</t>
        </is>
      </c>
      <c r="AA35" s="43">
        <f>AB35/Y35</f>
        <v/>
      </c>
      <c r="AB35" s="43" t="n">
        <v>1429</v>
      </c>
      <c r="AC35" s="44" t="n">
        <v>350</v>
      </c>
      <c r="AD35" s="42" t="n">
        <v>1</v>
      </c>
      <c r="AE35" s="45" t="n">
        <v>0</v>
      </c>
      <c r="AF35" s="44">
        <f>IF(OR(X35="1000 показов",X35="клики",X35="engagement",X35="вовлечение",X35="просмотры"),IF(X35="клики",AG35*1000/AI35,IF(OR(X35="engagement",X35="просмотры",X35="вовлечение"),AG35*1000/AI35,AC35*AD35*(1-AE35))),IF(ISERR(AC35*AD35/AI35*1000*(1-AE35)),0,AC35*AD35*AB35*(1-AE35)/AI35*1000))</f>
        <v/>
      </c>
      <c r="AG35" s="44">
        <f>IF(X35="клики",AC35*AD35*(1-AE35)*AO35,IF(OR(X35="просмотры",X35="engagement",X35="вовлечение"),AB35*AC35*AD35*(1-AE35),IF(OR(X35="пакет",X35="неделя",X35="день",X35="месяц",X35="единица",X35="единиц"),AC35*AD35*(1-AE35)*AB35,AB35*AF35)))</f>
        <v/>
      </c>
      <c r="AH35" s="44">
        <f>AG35*1.2</f>
        <v/>
      </c>
      <c r="AI35" s="43">
        <f>AB35*1000</f>
        <v/>
      </c>
      <c r="AJ35" s="42" t="n">
        <v>3</v>
      </c>
      <c r="AK35" s="43">
        <f>AI35/AJ35</f>
        <v/>
      </c>
      <c r="AL35" s="45" t="inlineStr"/>
      <c r="AM35" s="43">
        <f>AB35</f>
        <v/>
      </c>
      <c r="AN35" s="45" t="inlineStr"/>
      <c r="AO35" s="43">
        <f>AI35*AN35</f>
        <v/>
      </c>
      <c r="AP35" s="44">
        <f>AG35/AI35*1000</f>
        <v/>
      </c>
      <c r="AQ35" s="44">
        <f>AG35/AK35*1000</f>
        <v/>
      </c>
      <c r="AR35" s="44">
        <f>AG35/AM35</f>
        <v/>
      </c>
      <c r="AS35" s="44">
        <f>AG35/AO35</f>
        <v/>
      </c>
      <c r="AT35" s="42" t="inlineStr"/>
      <c r="AU35" s="44">
        <f>AG35/AT35</f>
        <v/>
      </c>
      <c r="AV35" s="42" t="n"/>
      <c r="AW35" s="42" t="n"/>
      <c r="AX35" s="42" t="n"/>
      <c r="AY35" s="42" t="n"/>
      <c r="AZ35" s="42" t="n"/>
      <c r="BA35" s="42" t="n"/>
      <c r="BB35" s="42" t="n"/>
      <c r="BC35" s="42" t="n"/>
      <c r="BD35" s="42" t="n"/>
      <c r="BE35" s="42" t="n"/>
      <c r="BF35" s="42" t="n"/>
      <c r="BG35" s="42" t="n"/>
      <c r="BH35" s="42" t="n"/>
      <c r="BI35" s="46" t="n">
        <v>1</v>
      </c>
      <c r="BJ35" s="46" t="n">
        <v>1</v>
      </c>
      <c r="BK35" s="46" t="n">
        <v>1</v>
      </c>
      <c r="BL35" s="46" t="n">
        <v>1</v>
      </c>
      <c r="BM35" s="46" t="n">
        <v>1</v>
      </c>
      <c r="BN35" s="46" t="n">
        <v>1</v>
      </c>
      <c r="BO35" s="46" t="n">
        <v>1</v>
      </c>
      <c r="BP35" s="46" t="n">
        <v>1</v>
      </c>
      <c r="BQ35" s="42" t="n"/>
      <c r="BR35" s="42" t="n"/>
      <c r="BS35" s="42" t="n"/>
      <c r="BT35" s="42" t="n"/>
      <c r="BU35" s="42" t="n"/>
      <c r="BV35" s="42" t="n"/>
      <c r="BW35" s="42" t="n"/>
      <c r="BX35" s="42" t="n"/>
      <c r="BY35" s="42" t="n"/>
      <c r="BZ35" s="42" t="n"/>
      <c r="CA35" s="42" t="n"/>
      <c r="CB35" s="42" t="n"/>
      <c r="CC35" s="42" t="n"/>
      <c r="CD35" s="42" t="n"/>
      <c r="CE35" s="42" t="n"/>
      <c r="CF35" s="42" t="n"/>
      <c r="CG35" s="42" t="n"/>
      <c r="CH35" s="42" t="n"/>
      <c r="CI35" s="42" t="n"/>
      <c r="CJ35" s="42" t="n"/>
      <c r="CK35" s="42" t="n"/>
      <c r="CL35" s="42" t="n"/>
      <c r="CM35" s="42" t="n"/>
      <c r="CN35" s="42" t="n"/>
      <c r="CO35" s="42" t="n"/>
      <c r="CP35" s="42" t="n"/>
      <c r="CQ35" s="42" t="n"/>
      <c r="CR35" s="42" t="n"/>
      <c r="CS35" s="42" t="n"/>
      <c r="CT35" s="42" t="n"/>
      <c r="CU35" s="42" t="n"/>
      <c r="CV35" s="42" t="n"/>
      <c r="CW35" s="42" t="n"/>
      <c r="CX35" s="42" t="n"/>
      <c r="CY35" s="42" t="n"/>
      <c r="CZ35" s="42" t="n"/>
      <c r="DA35" s="42" t="n"/>
      <c r="DB35" s="42" t="n"/>
      <c r="DC35" s="42" t="n"/>
      <c r="DD35" s="42" t="n"/>
      <c r="DE35" s="42" t="n"/>
      <c r="DF35" s="42" t="n"/>
      <c r="DG35" s="42" t="n"/>
      <c r="DH35" s="42" t="n"/>
      <c r="DI35" s="42" t="n"/>
      <c r="DJ35" s="42" t="n"/>
      <c r="DK35" s="42" t="n"/>
      <c r="DL35" s="42" t="n"/>
      <c r="DM35" s="42" t="n"/>
      <c r="DN35" s="42" t="n"/>
      <c r="DO35" s="42" t="n"/>
    </row>
    <row customHeight="1" ht="70" r="36" s="11">
      <c r="A36" s="42" t="inlineStr">
        <is>
          <t>Все</t>
        </is>
      </c>
      <c r="B36" s="42" t="inlineStr">
        <is>
          <t>Все</t>
        </is>
      </c>
      <c r="C36" s="42" t="inlineStr">
        <is>
          <t>Сеть</t>
        </is>
      </c>
      <c r="D36" s="42" t="inlineStr">
        <is>
          <t>охват</t>
        </is>
      </c>
      <c r="E36" s="42" t="inlineStr">
        <is>
          <t>\\DOCS\Public\_Подрядчики (прайсы, презентации, ТТ)\NativeRoll</t>
        </is>
      </c>
      <c r="F36" s="42" t="inlineStr">
        <is>
          <t>да</t>
        </is>
      </c>
      <c r="G36" s="42" t="n">
        <v/>
      </c>
      <c r="H36" s="42" t="n">
        <v/>
      </c>
      <c r="I36" s="42" t="n">
        <v/>
      </c>
      <c r="J36" s="42" t="inlineStr">
        <is>
          <t>\\DOCS\Public\_Подрядчики (прайсы, презентации, ТТ)\NativeRoll</t>
        </is>
      </c>
      <c r="K36" s="42" t="inlineStr">
        <is>
          <t>Sabina Ternovykh &lt;sabina@nativeroll.tv&gt;
Алексей Серьянов &lt;alex@nativeroll.tv&gt;</t>
        </is>
      </c>
      <c r="L36" s="42" t="n">
        <v/>
      </c>
      <c r="M36" s="42" t="inlineStr">
        <is>
          <t>Минимальный бюджет закупки - 300 000 руб до НДС</t>
        </is>
      </c>
      <c r="N36" s="42" t="inlineStr">
        <is>
          <t>нет</t>
        </is>
      </c>
      <c r="O36" s="42" t="inlineStr">
        <is>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is>
      </c>
      <c r="P36" s="42" t="n">
        <v>0</v>
      </c>
      <c r="Q36" s="42" t="n">
        <v>24</v>
      </c>
      <c r="R36" s="42">
        <f>S36</f>
        <v/>
      </c>
      <c r="S36" s="42" t="inlineStr">
        <is>
          <t>Native Roll</t>
        </is>
      </c>
      <c r="T36" s="42" t="inlineStr">
        <is>
          <t xml:space="preserve">ГЕО РФ
Standard Package
ЦА: М/Ж 10-25 лет, школьники, студенты, учащиеся; М/Ж 35-50 лет, родители школьников; доход средний и выше среднего; </t>
        </is>
      </c>
      <c r="U36" s="42" t="inlineStr">
        <is>
          <t>Rewarded Video
Видео с вознаграждением
10 секунд</t>
        </is>
      </c>
      <c r="V36" s="42" t="inlineStr"/>
      <c r="W36" s="42" t="inlineStr">
        <is>
          <t>Динамика</t>
        </is>
      </c>
      <c r="X36" s="42" t="inlineStr">
        <is>
          <t>просмотры</t>
        </is>
      </c>
      <c r="Y36" s="42">
        <f>COUNT(AV36:DC36)</f>
        <v/>
      </c>
      <c r="Z36" s="42" t="inlineStr">
        <is>
          <t>недели</t>
        </is>
      </c>
      <c r="AA36" s="43">
        <f>AB36/Y36</f>
        <v/>
      </c>
      <c r="AB36" s="43" t="n">
        <v>153846</v>
      </c>
      <c r="AC36" s="44" t="n">
        <v>0.5</v>
      </c>
      <c r="AD36" s="42" t="n">
        <v>1.3</v>
      </c>
      <c r="AE36" s="45" t="n">
        <v>0</v>
      </c>
      <c r="AF36" s="44">
        <f>IF(OR(X36="1000 показов",X36="клики",X36="engagement",X36="вовлечение",X36="просмотры"),IF(X36="клики",AG36*1000/AI36,IF(OR(X36="engagement",X36="просмотры",X36="вовлечение"),AG36*1000/AI36,AC36*AD36*(1-AE36))),IF(ISERR(AC36*AD36/AI36*1000*(1-AE36)),0,AC36*AD36*AB36*(1-AE36)/AI36*1000))</f>
        <v/>
      </c>
      <c r="AG36" s="44">
        <f>IF(X36="клики",AC36*AD36*(1-AE36)*AO36,IF(OR(X36="просмотры",X36="engagement",X36="вовлечение"),AB36*AC36*AD36*(1-AE36),IF(OR(X36="пакет",X36="неделя",X36="день",X36="месяц",X36="единица",X36="единиц"),AC36*AD36*(1-AE36)*AB36,AB36*AF36)))</f>
        <v/>
      </c>
      <c r="AH36" s="44">
        <f>AG36*1.2</f>
        <v/>
      </c>
      <c r="AI36" s="43">
        <f>AB36*1000</f>
        <v/>
      </c>
      <c r="AJ36" s="42" t="n">
        <v>1.3</v>
      </c>
      <c r="AK36" s="43">
        <f>AI36/AJ36</f>
        <v/>
      </c>
      <c r="AL36" s="45" t="inlineStr"/>
      <c r="AM36" s="43">
        <f>AB36</f>
        <v/>
      </c>
      <c r="AN36" s="45" t="inlineStr"/>
      <c r="AO36" s="43">
        <f>AI36*AN36</f>
        <v/>
      </c>
      <c r="AP36" s="44">
        <f>AG36/AI36*1000</f>
        <v/>
      </c>
      <c r="AQ36" s="44">
        <f>AG36/AK36*1000</f>
        <v/>
      </c>
      <c r="AR36" s="44">
        <f>AG36/AM36</f>
        <v/>
      </c>
      <c r="AS36" s="44">
        <f>AG36/AO36</f>
        <v/>
      </c>
      <c r="AT36" s="42" t="inlineStr"/>
      <c r="AU36" s="44">
        <f>AG36/AT36</f>
        <v/>
      </c>
      <c r="AV36" s="42" t="n"/>
      <c r="AW36" s="42" t="n"/>
      <c r="AX36" s="42" t="n"/>
      <c r="AY36" s="42" t="n"/>
      <c r="AZ36" s="42" t="n"/>
      <c r="BA36" s="42" t="n"/>
      <c r="BB36" s="42" t="n"/>
      <c r="BC36" s="42" t="n"/>
      <c r="BD36" s="42" t="n"/>
      <c r="BE36" s="42" t="n"/>
      <c r="BF36" s="42" t="n"/>
      <c r="BG36" s="42" t="n"/>
      <c r="BH36" s="42" t="n"/>
      <c r="BI36" s="46" t="n">
        <v>1</v>
      </c>
      <c r="BJ36" s="46" t="n">
        <v>1</v>
      </c>
      <c r="BK36" s="46" t="n">
        <v>1</v>
      </c>
      <c r="BL36" s="46" t="n">
        <v>1</v>
      </c>
      <c r="BM36" s="46" t="n">
        <v>1</v>
      </c>
      <c r="BN36" s="46" t="n">
        <v>1</v>
      </c>
      <c r="BO36" s="46" t="n">
        <v>1</v>
      </c>
      <c r="BP36" s="46" t="n">
        <v>1</v>
      </c>
      <c r="BQ36" s="42" t="n"/>
      <c r="BR36" s="42" t="n"/>
      <c r="BS36" s="42" t="n"/>
      <c r="BT36" s="42" t="n"/>
      <c r="BU36" s="42" t="n"/>
      <c r="BV36" s="42" t="n"/>
      <c r="BW36" s="42" t="n"/>
      <c r="BX36" s="42" t="n"/>
      <c r="BY36" s="42" t="n"/>
      <c r="BZ36" s="42" t="n"/>
      <c r="CA36" s="42" t="n"/>
      <c r="CB36" s="42" t="n"/>
      <c r="CC36" s="42" t="n"/>
      <c r="CD36" s="42" t="n"/>
      <c r="CE36" s="42" t="n"/>
      <c r="CF36" s="42" t="n"/>
      <c r="CG36" s="42" t="n"/>
      <c r="CH36" s="42" t="n"/>
      <c r="CI36" s="42" t="n"/>
      <c r="CJ36" s="42" t="n"/>
      <c r="CK36" s="42" t="n"/>
      <c r="CL36" s="42" t="n"/>
      <c r="CM36" s="42" t="n"/>
      <c r="CN36" s="42" t="n"/>
      <c r="CO36" s="42" t="n"/>
      <c r="CP36" s="42" t="n"/>
      <c r="CQ36" s="42" t="n"/>
      <c r="CR36" s="42" t="n"/>
      <c r="CS36" s="42" t="n"/>
      <c r="CT36" s="42" t="n"/>
      <c r="CU36" s="42" t="n"/>
      <c r="CV36" s="42" t="n"/>
      <c r="CW36" s="42" t="n"/>
      <c r="CX36" s="42" t="n"/>
      <c r="CY36" s="42" t="n"/>
      <c r="CZ36" s="42" t="n"/>
      <c r="DA36" s="42" t="n"/>
      <c r="DB36" s="42" t="n"/>
      <c r="DC36" s="42" t="n"/>
      <c r="DD36" s="42" t="n"/>
      <c r="DE36" s="42" t="n"/>
      <c r="DF36" s="42" t="n"/>
      <c r="DG36" s="42" t="n"/>
      <c r="DH36" s="42" t="n"/>
      <c r="DI36" s="42" t="n"/>
      <c r="DJ36" s="42" t="n"/>
      <c r="DK36" s="42" t="n"/>
      <c r="DL36" s="42" t="n"/>
      <c r="DM36" s="42" t="n"/>
      <c r="DN36" s="42" t="n"/>
      <c r="DO36" s="42" t="n"/>
    </row>
    <row customHeight="1" ht="70" r="37" s="11">
      <c r="A37" s="42" t="inlineStr">
        <is>
          <t>Все</t>
        </is>
      </c>
      <c r="B37" s="42" t="inlineStr">
        <is>
          <t>Все</t>
        </is>
      </c>
      <c r="C37" s="42" t="inlineStr">
        <is>
          <t>wi-fi</t>
        </is>
      </c>
      <c r="D37" s="42" t="inlineStr">
        <is>
          <t>охват</t>
        </is>
      </c>
      <c r="E37" s="42" t="inlineStr">
        <is>
          <t>\\DOCS\Public\_Подрядчики (прайсы, презентации, ТТ)\ИМХО</t>
        </is>
      </c>
      <c r="F37" s="42" t="inlineStr">
        <is>
          <t>надо протестировать, однозначно коллеги не могут ответить</t>
        </is>
      </c>
      <c r="G37" s="42" t="n">
        <v/>
      </c>
      <c r="H37" s="42" t="inlineStr">
        <is>
          <t>возвратная СК 25%</t>
        </is>
      </c>
      <c r="I37" s="42" t="n">
        <v/>
      </c>
      <c r="J37" s="42" t="inlineStr">
        <is>
          <t>\\DOCS\Public\_Подрядчики (прайсы, презентации, ТТ)\Квант</t>
        </is>
      </c>
      <c r="K37" s="42" t="inlineStr">
        <is>
          <t>Smolenkova Ekaterina &lt;e.smolenkova@qvant.ru&gt;
Stepanova Mariya &lt;m.stepanova@qvant.ru&gt;</t>
        </is>
      </c>
      <c r="L37" s="42" t="inlineStr">
        <is>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is>
      </c>
      <c r="M37" s="42" t="inlineStr">
        <is>
          <t xml:space="preserve">200000р. до ндс после скидок </t>
        </is>
      </c>
      <c r="N37" s="42" t="inlineStr">
        <is>
          <t>да</t>
        </is>
      </c>
      <c r="O37" s="42" t="inlineStr">
        <is>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is>
      </c>
      <c r="P37" s="42" t="n">
        <v>0</v>
      </c>
      <c r="Q37" s="42" t="n">
        <v>25</v>
      </c>
      <c r="R37" s="42">
        <f>S37</f>
        <v/>
      </c>
      <c r="S37" s="42" t="inlineStr">
        <is>
          <t>Максима Телеком ( Qvant)
wi-fi.ru</t>
        </is>
      </c>
      <c r="T37" s="42" t="inlineStr">
        <is>
          <t xml:space="preserve">ГЕО РФ, АLL до 24 лет (школьники, студенты) </t>
        </is>
      </c>
      <c r="U37" s="42" t="inlineStr">
        <is>
          <t>Графический баннер</t>
        </is>
      </c>
      <c r="V37" s="42" t="inlineStr"/>
      <c r="W37" s="42" t="inlineStr">
        <is>
          <t>Динамика</t>
        </is>
      </c>
      <c r="X37" s="42" t="inlineStr">
        <is>
          <t>1000 показов</t>
        </is>
      </c>
      <c r="Y37" s="42">
        <f>COUNT(AV37:DC37)</f>
        <v/>
      </c>
      <c r="Z37" s="42" t="inlineStr">
        <is>
          <t>неделя</t>
        </is>
      </c>
      <c r="AA37" s="43">
        <f>AB37/Y37</f>
        <v/>
      </c>
      <c r="AB37" s="43" t="n">
        <v>1200</v>
      </c>
      <c r="AC37" s="44" t="n">
        <v>250</v>
      </c>
      <c r="AD37" s="42" t="n">
        <v>1.3</v>
      </c>
      <c r="AE37" s="45" t="n">
        <v>0.3</v>
      </c>
      <c r="AF37" s="44">
        <f>IF(OR(X37="1000 показов",X37="клики",X37="engagement",X37="вовлечение",X37="просмотры"),IF(X37="клики",AG37*1000/AI37,IF(OR(X37="engagement",X37="просмотры",X37="вовлечение"),AG37*1000/AI37,AC37*AD37*(1-AE37))),IF(ISERR(AC37*AD37/AI37*1000*(1-AE37)),0,AC37*AD37*AB37*(1-AE37)/AI37*1000))</f>
        <v/>
      </c>
      <c r="AG37" s="44">
        <f>IF(X37="клики",AC37*AD37*(1-AE37)*AO37,IF(OR(X37="просмотры",X37="engagement",X37="вовлечение"),AB37*AC37*AD37*(1-AE37),IF(OR(X37="пакет",X37="неделя",X37="день",X37="месяц",X37="единица",X37="единиц"),AC37*AD37*(1-AE37)*AB37,AB37*AF37)))</f>
        <v/>
      </c>
      <c r="AH37" s="44">
        <f>AG37*1.2</f>
        <v/>
      </c>
      <c r="AI37" s="43">
        <f>AB37*1000</f>
        <v/>
      </c>
      <c r="AJ37" s="42" t="n">
        <v>2</v>
      </c>
      <c r="AK37" s="43">
        <f>AI37/AJ37</f>
        <v/>
      </c>
      <c r="AL37" s="45" t="inlineStr"/>
      <c r="AM37" s="43">
        <f>AB37</f>
        <v/>
      </c>
      <c r="AN37" s="45" t="inlineStr"/>
      <c r="AO37" s="43">
        <f>AI37*AN37</f>
        <v/>
      </c>
      <c r="AP37" s="44">
        <f>AG37/AI37*1000</f>
        <v/>
      </c>
      <c r="AQ37" s="44">
        <f>AG37/AK37*1000</f>
        <v/>
      </c>
      <c r="AR37" s="44">
        <f>AG37/AM37</f>
        <v/>
      </c>
      <c r="AS37" s="44">
        <f>AG37/AO37</f>
        <v/>
      </c>
      <c r="AT37" s="42" t="inlineStr"/>
      <c r="AU37" s="44">
        <f>AG37/AT37</f>
        <v/>
      </c>
      <c r="AV37" s="42" t="n"/>
      <c r="AW37" s="42" t="n"/>
      <c r="AX37" s="42" t="n"/>
      <c r="AY37" s="42" t="n"/>
      <c r="AZ37" s="42" t="n"/>
      <c r="BA37" s="42" t="n"/>
      <c r="BB37" s="42" t="n"/>
      <c r="BC37" s="42" t="n"/>
      <c r="BD37" s="42" t="n"/>
      <c r="BE37" s="42" t="n"/>
      <c r="BF37" s="42" t="n"/>
      <c r="BG37" s="42" t="n"/>
      <c r="BH37" s="42" t="n"/>
      <c r="BI37" s="46" t="n">
        <v>1</v>
      </c>
      <c r="BJ37" s="46" t="n">
        <v>1</v>
      </c>
      <c r="BK37" s="46" t="n">
        <v>1</v>
      </c>
      <c r="BL37" s="46" t="n">
        <v>1</v>
      </c>
      <c r="BM37" s="46" t="n">
        <v>1</v>
      </c>
      <c r="BN37" s="46" t="n">
        <v>1</v>
      </c>
      <c r="BO37" s="46" t="n">
        <v>1</v>
      </c>
      <c r="BP37" s="46" t="n">
        <v>1</v>
      </c>
      <c r="BQ37" s="42" t="n"/>
      <c r="BR37" s="42" t="n"/>
      <c r="BS37" s="42" t="n"/>
      <c r="BT37" s="42" t="n"/>
      <c r="BU37" s="42" t="n"/>
      <c r="BV37" s="42" t="n"/>
      <c r="BW37" s="42" t="n"/>
      <c r="BX37" s="42" t="n"/>
      <c r="BY37" s="42" t="n"/>
      <c r="BZ37" s="42" t="n"/>
      <c r="CA37" s="42" t="n"/>
      <c r="CB37" s="42" t="n"/>
      <c r="CC37" s="42" t="n"/>
      <c r="CD37" s="42" t="n"/>
      <c r="CE37" s="42" t="n"/>
      <c r="CF37" s="42" t="n"/>
      <c r="CG37" s="42" t="n"/>
      <c r="CH37" s="42" t="n"/>
      <c r="CI37" s="42" t="n"/>
      <c r="CJ37" s="42" t="n"/>
      <c r="CK37" s="42" t="n"/>
      <c r="CL37" s="42" t="n"/>
      <c r="CM37" s="42" t="n"/>
      <c r="CN37" s="42" t="n"/>
      <c r="CO37" s="42" t="n"/>
      <c r="CP37" s="42" t="n"/>
      <c r="CQ37" s="42" t="n"/>
      <c r="CR37" s="42" t="n"/>
      <c r="CS37" s="42" t="n"/>
      <c r="CT37" s="42" t="n"/>
      <c r="CU37" s="42" t="n"/>
      <c r="CV37" s="42" t="n"/>
      <c r="CW37" s="42" t="n"/>
      <c r="CX37" s="42" t="n"/>
      <c r="CY37" s="42" t="n"/>
      <c r="CZ37" s="42" t="n"/>
      <c r="DA37" s="42" t="n"/>
      <c r="DB37" s="42" t="n"/>
      <c r="DC37" s="42" t="n"/>
      <c r="DD37" s="42" t="n"/>
      <c r="DE37" s="42" t="n"/>
      <c r="DF37" s="42" t="n"/>
      <c r="DG37" s="42" t="n"/>
      <c r="DH37" s="42" t="n"/>
      <c r="DI37" s="42" t="n"/>
      <c r="DJ37" s="42" t="n"/>
      <c r="DK37" s="42" t="n"/>
      <c r="DL37" s="42" t="n"/>
      <c r="DM37" s="42" t="n"/>
      <c r="DN37" s="42" t="n"/>
      <c r="DO37" s="42" t="n"/>
    </row>
    <row customHeight="1" ht="70" r="38" s="11">
      <c r="A38" s="42" t="inlineStr">
        <is>
          <t>Все</t>
        </is>
      </c>
      <c r="B38" s="42" t="inlineStr">
        <is>
          <t>Все</t>
        </is>
      </c>
      <c r="C38" s="42" t="inlineStr">
        <is>
          <t>Сеть</t>
        </is>
      </c>
      <c r="D38" s="42" t="inlineStr">
        <is>
          <t>охват</t>
        </is>
      </c>
      <c r="E38" s="42" t="inlineStr">
        <is>
          <t>http://sitepedia.imho.ru/#/38
Доступ в сайтодедию+ считалку
http://sitepedia.imho.ru/login
Login:        agency
Password: imho2018Ru</t>
        </is>
      </c>
      <c r="F38" s="42" t="inlineStr">
        <is>
          <t>да</t>
        </is>
      </c>
      <c r="G38" s="42" t="n">
        <v/>
      </c>
      <c r="H38" s="42" t="n">
        <v/>
      </c>
      <c r="I38" s="42" t="inlineStr">
        <is>
          <t>Наценки за таргетинги
https://prnt.sc/1t402zb</t>
        </is>
      </c>
      <c r="J38" s="42" t="inlineStr">
        <is>
          <t>\\DOCS\Public\_Подрядчики (прайсы, презентации, ТТ)\ИМХО</t>
        </is>
      </c>
      <c r="K38" s="42" t="inlineStr">
        <is>
          <t>Kurganova Ludmila N. &lt;LNKurganova@imho.ru&gt;</t>
        </is>
      </c>
      <c r="L38" s="42" t="inlineStr">
        <is>
          <t>"Multi-roll~80%, read-roll~20%
Размещение на платформах Desktop, Mobile и Smart TV. "</t>
        </is>
      </c>
      <c r="M38" s="42" t="inlineStr">
        <is>
          <t xml:space="preserve">Минимальный заказ - 1000К.  </t>
        </is>
      </c>
      <c r="N38" s="42" t="inlineStr">
        <is>
          <t>нет, но нужно обсудить дополнительно</t>
        </is>
      </c>
      <c r="O38" s="42" t="inlineStr">
        <is>
          <t>Лицензионный контент
CTR в 2-5 раз выше др сетей (Сегменто, YT, GPMD)</t>
        </is>
      </c>
      <c r="P38" s="42" t="n">
        <v>1</v>
      </c>
      <c r="Q38" s="42" t="n">
        <v>26</v>
      </c>
      <c r="R38" s="42">
        <f>S38</f>
        <v/>
      </c>
      <c r="S38" s="42" t="inlineStr">
        <is>
          <t>ВидеоСеть ИМХО</t>
        </is>
      </c>
      <c r="T38" s="42" t="inlineStr">
        <is>
          <t>Динамика, Video Mix, Multi-roll+read-roll, ролик до 20 сек., F=3/сутки</t>
        </is>
      </c>
      <c r="U38" s="42" t="inlineStr">
        <is>
          <t>Видео, 20 сек</t>
        </is>
      </c>
      <c r="V38" s="42" t="inlineStr"/>
      <c r="W38" s="42" t="inlineStr">
        <is>
          <t>Динамика</t>
        </is>
      </c>
      <c r="X38" s="42" t="inlineStr">
        <is>
          <t>1000 показов</t>
        </is>
      </c>
      <c r="Y38" s="42">
        <f>COUNT(AV38:DC38)</f>
        <v/>
      </c>
      <c r="Z38" s="42" t="inlineStr">
        <is>
          <t>недели</t>
        </is>
      </c>
      <c r="AA38" s="43">
        <f>AB38/Y38</f>
        <v/>
      </c>
      <c r="AB38" s="43" t="n">
        <v>1130</v>
      </c>
      <c r="AC38" s="44" t="n">
        <v>750</v>
      </c>
      <c r="AD38" s="42" t="n">
        <v>1</v>
      </c>
      <c r="AE38" s="45" t="n">
        <v>0.25</v>
      </c>
      <c r="AF38" s="44">
        <f>IF(OR(X38="1000 показов",X38="клики",X38="engagement",X38="вовлечение",X38="просмотры"),IF(X38="клики",AG38*1000/AI38,IF(OR(X38="engagement",X38="просмотры",X38="вовлечение"),AG38*1000/AI38,AC38*AD38*(1-AE38))),IF(ISERR(AC38*AD38/AI38*1000*(1-AE38)),0,AC38*AD38*AB38*(1-AE38)/AI38*1000))</f>
        <v/>
      </c>
      <c r="AG38" s="44">
        <f>IF(X38="клики",AC38*AD38*(1-AE38)*AO38,IF(OR(X38="просмотры",X38="engagement",X38="вовлечение"),AB38*AC38*AD38*(1-AE38),IF(OR(X38="пакет",X38="неделя",X38="день",X38="месяц",X38="единица",X38="единиц"),AC38*AD38*(1-AE38)*AB38,AB38*AF38)))</f>
        <v/>
      </c>
      <c r="AH38" s="44">
        <f>AG38*1.2</f>
        <v/>
      </c>
      <c r="AI38" s="43">
        <f>AB38*1000</f>
        <v/>
      </c>
      <c r="AJ38" s="42" t="n">
        <v>4</v>
      </c>
      <c r="AK38" s="43">
        <f>AI38/AJ38</f>
        <v/>
      </c>
      <c r="AL38" s="45" t="inlineStr"/>
      <c r="AM38" s="43">
        <f>AB38</f>
        <v/>
      </c>
      <c r="AN38" s="45" t="inlineStr"/>
      <c r="AO38" s="43">
        <f>AI38*AN38</f>
        <v/>
      </c>
      <c r="AP38" s="44">
        <f>AG38/AI38*1000</f>
        <v/>
      </c>
      <c r="AQ38" s="44">
        <f>AG38/AK38*1000</f>
        <v/>
      </c>
      <c r="AR38" s="44">
        <f>AG38/AM38</f>
        <v/>
      </c>
      <c r="AS38" s="44">
        <f>AG38/AO38</f>
        <v/>
      </c>
      <c r="AT38" s="42" t="inlineStr"/>
      <c r="AU38" s="44">
        <f>AG38/AT38</f>
        <v/>
      </c>
      <c r="AV38" s="42" t="n"/>
      <c r="AW38" s="42" t="n"/>
      <c r="AX38" s="42" t="n"/>
      <c r="AY38" s="42" t="n"/>
      <c r="AZ38" s="42" t="n"/>
      <c r="BA38" s="42" t="n"/>
      <c r="BB38" s="42" t="n"/>
      <c r="BC38" s="42" t="n"/>
      <c r="BD38" s="42" t="n"/>
      <c r="BE38" s="42" t="n"/>
      <c r="BF38" s="42" t="n"/>
      <c r="BG38" s="42" t="n"/>
      <c r="BH38" s="42" t="n"/>
      <c r="BI38" s="46" t="n">
        <v>1</v>
      </c>
      <c r="BJ38" s="46" t="n">
        <v>1</v>
      </c>
      <c r="BK38" s="46" t="n">
        <v>1</v>
      </c>
      <c r="BL38" s="46" t="n">
        <v>1</v>
      </c>
      <c r="BM38" s="46" t="n">
        <v>1</v>
      </c>
      <c r="BN38" s="46" t="n">
        <v>1</v>
      </c>
      <c r="BO38" s="46" t="n">
        <v>1</v>
      </c>
      <c r="BP38" s="46" t="n">
        <v>1</v>
      </c>
      <c r="BQ38" s="42" t="n"/>
      <c r="BR38" s="42" t="n"/>
      <c r="BS38" s="42" t="n"/>
      <c r="BT38" s="42" t="n"/>
      <c r="BU38" s="42" t="n"/>
      <c r="BV38" s="42" t="n"/>
      <c r="BW38" s="42" t="n"/>
      <c r="BX38" s="42" t="n"/>
      <c r="BY38" s="42" t="n"/>
      <c r="BZ38" s="42" t="n"/>
      <c r="CA38" s="42" t="n"/>
      <c r="CB38" s="42" t="n"/>
      <c r="CC38" s="42" t="n"/>
      <c r="CD38" s="42" t="n"/>
      <c r="CE38" s="42" t="n"/>
      <c r="CF38" s="42" t="n"/>
      <c r="CG38" s="42" t="n"/>
      <c r="CH38" s="42" t="n"/>
      <c r="CI38" s="42" t="n"/>
      <c r="CJ38" s="42" t="n"/>
      <c r="CK38" s="42" t="n"/>
      <c r="CL38" s="42" t="n"/>
      <c r="CM38" s="42" t="n"/>
      <c r="CN38" s="42" t="n"/>
      <c r="CO38" s="42" t="n"/>
      <c r="CP38" s="42" t="n"/>
      <c r="CQ38" s="42" t="n"/>
      <c r="CR38" s="42" t="n"/>
      <c r="CS38" s="42" t="n"/>
      <c r="CT38" s="42" t="n"/>
      <c r="CU38" s="42" t="n"/>
      <c r="CV38" s="42" t="n"/>
      <c r="CW38" s="42" t="n"/>
      <c r="CX38" s="42" t="n"/>
      <c r="CY38" s="42" t="n"/>
      <c r="CZ38" s="42" t="n"/>
      <c r="DA38" s="42" t="n"/>
      <c r="DB38" s="42" t="n"/>
      <c r="DC38" s="42" t="n"/>
      <c r="DD38" s="42" t="n"/>
      <c r="DE38" s="42" t="n"/>
      <c r="DF38" s="42" t="n"/>
      <c r="DG38" s="42" t="n"/>
      <c r="DH38" s="42" t="n"/>
      <c r="DI38" s="42" t="n"/>
      <c r="DJ38" s="42" t="n"/>
      <c r="DK38" s="42" t="n"/>
      <c r="DL38" s="42" t="n"/>
      <c r="DM38" s="42" t="n"/>
      <c r="DN38" s="42" t="n"/>
      <c r="DO38" s="42" t="n"/>
    </row>
    <row customHeight="1" ht="70" r="39" s="11">
      <c r="A39" s="42" t="inlineStr">
        <is>
          <t>Все</t>
        </is>
      </c>
      <c r="B39" s="42" t="inlineStr">
        <is>
          <t>Все</t>
        </is>
      </c>
      <c r="C39" s="42" t="inlineStr">
        <is>
          <t>Сеть</t>
        </is>
      </c>
      <c r="D39" s="42" t="inlineStr">
        <is>
          <t>охват/лиды</t>
        </is>
      </c>
      <c r="E39" s="42" t="inlineStr">
        <is>
          <t>https://disk.yandex.ru/d/vH4v5q4mM1I8Bw</t>
        </is>
      </c>
      <c r="F39" s="42" t="inlineStr">
        <is>
          <t>да</t>
        </is>
      </c>
      <c r="G39" s="42" t="inlineStr">
        <is>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is>
      </c>
      <c r="H39" s="42" t="n">
        <v>0.3</v>
      </c>
      <c r="I39" s="42" t="n">
        <v/>
      </c>
      <c r="J39" s="42" t="inlineStr">
        <is>
          <t xml:space="preserve">ссылка медиакит - https://disk.yandex.ru/d/Z2FHEnCuW6QErg 
ссылка прайс - https://disk.yandex.ru/d/3HDwHs8WWIcpaQ </t>
        </is>
      </c>
      <c r="K39" s="42" t="inlineStr">
        <is>
          <t>m.voevodkina@mediatoday.ru
z.dzhorabaeva@mediatoday.ru
e.zlobina@mediatoday.ru</t>
        </is>
      </c>
      <c r="L39" s="42" t="inlineStr">
        <is>
          <t xml:space="preserve">проводим BLS бесплатно при следующих условиях:
1. 1 млн. уников за всю РК
2. размещения не менее 3 недель с частотой не ниже 3
3. новизна креатива
Платный BLS проводится при условии:
1. От 800 тыс. до 1 млн. уников за всю РК.
2. размещения не менее 3 недель с частотой не ниже 3
3. новизна креатива
В рамках основной кампании должен быть использован формат All-roll или Inread. Минимальный объем brand lift’а составляет 10% от объема основной РК, максимальный объем – 30 % от объема. BLS реализуем с помощью формата Inread Banner и/или Banner Invideo. 
</t>
        </is>
      </c>
      <c r="M39" s="42" t="inlineStr">
        <is>
          <t>Минимальный бюджет кампании - 250 000р.</t>
        </is>
      </c>
      <c r="N39" s="42" t="inlineStr">
        <is>
          <t>нет</t>
        </is>
      </c>
      <c r="O39" s="42" t="inlineStr">
        <is>
          <t>Бесплатное изготовление материалов из исходников клиента/
Мультиформатность</t>
        </is>
      </c>
      <c r="P39" s="42" t="n">
        <v>0</v>
      </c>
      <c r="Q39" s="42" t="n">
        <v>27</v>
      </c>
      <c r="R39" s="42">
        <f>S39</f>
        <v/>
      </c>
      <c r="S39" s="42" t="inlineStr">
        <is>
          <t>Mediatoday</t>
        </is>
      </c>
      <c r="T39" s="42" t="inlineStr">
        <is>
          <t>Размещение на страницах сайтов. Таргетинг по социально-демографическим характеристикам и интересам.</t>
        </is>
      </c>
      <c r="U39" s="42" t="inlineStr">
        <is>
          <t>ADBAR, FULLSCREEN, IN-APP, ADBAR+FULLSCREEN, BANNER (+InStream), ALL-ROLL (InStream+OutStream)</t>
        </is>
      </c>
      <c r="V39" s="42" t="inlineStr"/>
      <c r="W39" s="42" t="inlineStr">
        <is>
          <t>Динамика</t>
        </is>
      </c>
      <c r="X39" s="42" t="inlineStr">
        <is>
          <t>1000 показов</t>
        </is>
      </c>
      <c r="Y39" s="42">
        <f>COUNT(AV39:DC39)</f>
        <v/>
      </c>
      <c r="Z39" s="42" t="inlineStr">
        <is>
          <t>недели</t>
        </is>
      </c>
      <c r="AA39" s="43">
        <f>AB39/Y39</f>
        <v/>
      </c>
      <c r="AB39" s="43" t="n">
        <v>1000</v>
      </c>
      <c r="AC39" s="44" t="n">
        <v>630</v>
      </c>
      <c r="AD39" s="42" t="n">
        <v>1</v>
      </c>
      <c r="AE39" s="45" t="n">
        <v>0.3</v>
      </c>
      <c r="AF39" s="44">
        <f>IF(OR(X39="1000 показов",X39="клики",X39="engagement",X39="вовлечение",X39="просмотры"),IF(X39="клики",AG39*1000/AI39,IF(OR(X39="engagement",X39="просмотры",X39="вовлечение"),AG39*1000/AI39,AC39*AD39*(1-AE39))),IF(ISERR(AC39*AD39/AI39*1000*(1-AE39)),0,AC39*AD39*AB39*(1-AE39)/AI39*1000))</f>
        <v/>
      </c>
      <c r="AG39" s="44">
        <f>IF(X39="клики",AC39*AD39*(1-AE39)*AO39,IF(OR(X39="просмотры",X39="engagement",X39="вовлечение"),AB39*AC39*AD39*(1-AE39),IF(OR(X39="пакет",X39="неделя",X39="день",X39="месяц",X39="единица",X39="единиц"),AC39*AD39*(1-AE39)*AB39,AB39*AF39)))</f>
        <v/>
      </c>
      <c r="AH39" s="44">
        <f>AG39*1.2</f>
        <v/>
      </c>
      <c r="AI39" s="43">
        <f>AB39*1000</f>
        <v/>
      </c>
      <c r="AJ39" s="42" t="n">
        <v>3</v>
      </c>
      <c r="AK39" s="43">
        <f>AI39/AJ39</f>
        <v/>
      </c>
      <c r="AL39" s="45" t="inlineStr"/>
      <c r="AM39" s="43">
        <f>AB39</f>
        <v/>
      </c>
      <c r="AN39" s="45" t="inlineStr"/>
      <c r="AO39" s="43">
        <f>AI39*AN39</f>
        <v/>
      </c>
      <c r="AP39" s="44">
        <f>AG39/AI39*1000</f>
        <v/>
      </c>
      <c r="AQ39" s="44">
        <f>AG39/AK39*1000</f>
        <v/>
      </c>
      <c r="AR39" s="44">
        <f>AG39/AM39</f>
        <v/>
      </c>
      <c r="AS39" s="44">
        <f>AG39/AO39</f>
        <v/>
      </c>
      <c r="AT39" s="42" t="inlineStr"/>
      <c r="AU39" s="44">
        <f>AG39/AT39</f>
        <v/>
      </c>
      <c r="AV39" s="42" t="n"/>
      <c r="AW39" s="42" t="n"/>
      <c r="AX39" s="42" t="n"/>
      <c r="AY39" s="42" t="n"/>
      <c r="AZ39" s="42" t="n"/>
      <c r="BA39" s="42" t="n"/>
      <c r="BB39" s="42" t="n"/>
      <c r="BC39" s="42" t="n"/>
      <c r="BD39" s="42" t="n"/>
      <c r="BE39" s="42" t="n"/>
      <c r="BF39" s="42" t="n"/>
      <c r="BG39" s="42" t="n"/>
      <c r="BH39" s="42" t="n"/>
      <c r="BI39" s="46" t="n">
        <v>1</v>
      </c>
      <c r="BJ39" s="46" t="n">
        <v>1</v>
      </c>
      <c r="BK39" s="46" t="n">
        <v>1</v>
      </c>
      <c r="BL39" s="46" t="n">
        <v>1</v>
      </c>
      <c r="BM39" s="46" t="n">
        <v>1</v>
      </c>
      <c r="BN39" s="46" t="n">
        <v>1</v>
      </c>
      <c r="BO39" s="46" t="n">
        <v>1</v>
      </c>
      <c r="BP39" s="46" t="n">
        <v>1</v>
      </c>
      <c r="BQ39" s="42" t="n"/>
      <c r="BR39" s="42" t="n"/>
      <c r="BS39" s="42" t="n"/>
      <c r="BT39" s="42" t="n"/>
      <c r="BU39" s="42" t="n"/>
      <c r="BV39" s="42" t="n"/>
      <c r="BW39" s="42" t="n"/>
      <c r="BX39" s="42" t="n"/>
      <c r="BY39" s="42" t="n"/>
      <c r="BZ39" s="42" t="n"/>
      <c r="CA39" s="42" t="n"/>
      <c r="CB39" s="42" t="n"/>
      <c r="CC39" s="42" t="n"/>
      <c r="CD39" s="42" t="n"/>
      <c r="CE39" s="42" t="n"/>
      <c r="CF39" s="42" t="n"/>
      <c r="CG39" s="42" t="n"/>
      <c r="CH39" s="42" t="n"/>
      <c r="CI39" s="42" t="n"/>
      <c r="CJ39" s="42" t="n"/>
      <c r="CK39" s="42" t="n"/>
      <c r="CL39" s="42" t="n"/>
      <c r="CM39" s="42" t="n"/>
      <c r="CN39" s="42" t="n"/>
      <c r="CO39" s="42" t="n"/>
      <c r="CP39" s="42" t="n"/>
      <c r="CQ39" s="42" t="n"/>
      <c r="CR39" s="42" t="n"/>
      <c r="CS39" s="42" t="n"/>
      <c r="CT39" s="42" t="n"/>
      <c r="CU39" s="42" t="n"/>
      <c r="CV39" s="42" t="n"/>
      <c r="CW39" s="42" t="n"/>
      <c r="CX39" s="42" t="n"/>
      <c r="CY39" s="42" t="n"/>
      <c r="CZ39" s="42" t="n"/>
      <c r="DA39" s="42" t="n"/>
      <c r="DB39" s="42" t="n"/>
      <c r="DC39" s="42" t="n"/>
      <c r="DD39" s="42" t="n"/>
      <c r="DE39" s="42" t="n"/>
      <c r="DF39" s="42" t="n"/>
      <c r="DG39" s="42" t="n"/>
      <c r="DH39" s="42" t="n"/>
      <c r="DI39" s="42" t="n"/>
      <c r="DJ39" s="42" t="n"/>
      <c r="DK39" s="42" t="n"/>
      <c r="DL39" s="42" t="n"/>
      <c r="DM39" s="42" t="n"/>
      <c r="DN39" s="42" t="n"/>
      <c r="DO39" s="42" t="n"/>
    </row>
    <row customHeight="1" ht="70" r="40" s="11">
      <c r="A40" s="42" t="inlineStr">
        <is>
          <t>Все</t>
        </is>
      </c>
      <c r="B40" s="42" t="inlineStr">
        <is>
          <t>Все</t>
        </is>
      </c>
      <c r="C40" s="42" t="inlineStr">
        <is>
          <t>Сеть</t>
        </is>
      </c>
      <c r="D40" s="42" t="inlineStr">
        <is>
          <t>охват/лиды</t>
        </is>
      </c>
      <c r="E40" s="42" t="inlineStr">
        <is>
          <t>ссылка - https://disk.yandex.ru/i/Q_K23_lBIiDaDg</t>
        </is>
      </c>
      <c r="F40" s="42" t="inlineStr">
        <is>
          <t>да</t>
        </is>
      </c>
      <c r="G40" s="42" t="inlineStr">
        <is>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is>
      </c>
      <c r="H40" s="42" t="n">
        <v/>
      </c>
      <c r="I40" s="42" t="inlineStr">
        <is>
          <t>Не рекомендуем сокращать WL.</t>
        </is>
      </c>
      <c r="J40" s="42" t="inlineStr">
        <is>
          <t>ссылка медиакит -https://docs.google.com/presentation/d/e/2PACX-1vR5aJhMQ5cvmRUUR-gtVwV2cLJaIlKnqSuh35N4ewAiTnwRx8_Y7Ab7Ts7zwL_1Mvfgy7k0d9B_W7ks/pub?start=true&amp;loop=true&amp;delayms=60000&amp;slide=id.p7
ссылка прайс - https://disk.yandex.ru/d/E73EVkqrj6ts-g</t>
        </is>
      </c>
      <c r="K40" s="42" t="inlineStr">
        <is>
          <t>m.voevodkina@mediatoday.ru
z.dzhorabaeva@mediatoday.ru
e.zlobina@mediatoday.ru</t>
        </is>
      </c>
      <c r="L40" s="42" t="inlineStr">
        <is>
          <t>Бренд-лифт в Cats мы проводим бесплатно при условии:
- 1 млн уников за всю РК
- размещения не менее 3 недель с частотой не ниже 3
- новизна креатива</t>
        </is>
      </c>
      <c r="M40" s="42" t="inlineStr">
        <is>
          <t>Минимальный бюджет кампании - 300 000р.</t>
        </is>
      </c>
      <c r="N40" s="42" t="inlineStr">
        <is>
          <t>нет</t>
        </is>
      </c>
      <c r="O40" s="42" t="inlineStr">
        <is>
          <t>Бесплатное изготовление материалов из исходников клиента/
Мультиформатность</t>
        </is>
      </c>
      <c r="P40" s="42" t="n">
        <v>1</v>
      </c>
      <c r="Q40" s="42" t="n">
        <v>28</v>
      </c>
      <c r="R40" s="42">
        <f>S40</f>
        <v/>
      </c>
      <c r="S40" s="42" t="inlineStr">
        <is>
          <t>Cats</t>
        </is>
      </c>
      <c r="T40" s="42" t="inlineStr">
        <is>
          <t>Размещение на страницах сайтов. Аудиторный таргетинг по социально-демографическим характеристикам и интересам. Таргетинг по изображениям.</t>
        </is>
      </c>
      <c r="U40" s="42" t="n">
        <v/>
      </c>
      <c r="V40" s="42" t="inlineStr"/>
      <c r="W40" s="42" t="inlineStr">
        <is>
          <t>Динамика</t>
        </is>
      </c>
      <c r="X40" s="42" t="inlineStr">
        <is>
          <t>1000 показов</t>
        </is>
      </c>
      <c r="Y40" s="42">
        <f>COUNT(AV40:DC40)</f>
        <v/>
      </c>
      <c r="Z40" s="42" t="inlineStr">
        <is>
          <t>недели</t>
        </is>
      </c>
      <c r="AA40" s="43">
        <f>AB40/Y40</f>
        <v/>
      </c>
      <c r="AB40" s="43" t="n">
        <v>1000</v>
      </c>
      <c r="AC40" s="44" t="n">
        <v>650</v>
      </c>
      <c r="AD40" s="42" t="n">
        <v>1</v>
      </c>
      <c r="AE40" s="45" t="n">
        <v/>
      </c>
      <c r="AF40" s="44">
        <f>IF(OR(X40="1000 показов",X40="клики",X40="engagement",X40="вовлечение",X40="просмотры"),IF(X40="клики",AG40*1000/AI40,IF(OR(X40="engagement",X40="просмотры",X40="вовлечение"),AG40*1000/AI40,AC40*AD40*(1-AE40))),IF(ISERR(AC40*AD40/AI40*1000*(1-AE40)),0,AC40*AD40*AB40*(1-AE40)/AI40*1000))</f>
        <v/>
      </c>
      <c r="AG40" s="44">
        <f>IF(X40="клики",AC40*AD40*(1-AE40)*AO40,IF(OR(X40="просмотры",X40="engagement",X40="вовлечение"),AB40*AC40*AD40*(1-AE40),IF(OR(X40="пакет",X40="неделя",X40="день",X40="месяц",X40="единица",X40="единиц"),AC40*AD40*(1-AE40)*AB40,AB40*AF40)))</f>
        <v/>
      </c>
      <c r="AH40" s="44">
        <f>AG40*1.2</f>
        <v/>
      </c>
      <c r="AI40" s="43">
        <f>AB40*1000</f>
        <v/>
      </c>
      <c r="AJ40" s="42" t="n">
        <v>4</v>
      </c>
      <c r="AK40" s="43">
        <f>AI40/AJ40</f>
        <v/>
      </c>
      <c r="AL40" s="45" t="inlineStr"/>
      <c r="AM40" s="43">
        <f>AB40</f>
        <v/>
      </c>
      <c r="AN40" s="45" t="inlineStr"/>
      <c r="AO40" s="43">
        <f>AI40*AN40</f>
        <v/>
      </c>
      <c r="AP40" s="44">
        <f>AG40/AI40*1000</f>
        <v/>
      </c>
      <c r="AQ40" s="44">
        <f>AG40/AK40*1000</f>
        <v/>
      </c>
      <c r="AR40" s="44">
        <f>AG40/AM40</f>
        <v/>
      </c>
      <c r="AS40" s="44">
        <f>AG40/AO40</f>
        <v/>
      </c>
      <c r="AT40" s="42" t="inlineStr"/>
      <c r="AU40" s="44">
        <f>AG40/AT40</f>
        <v/>
      </c>
      <c r="AV40" s="42" t="n"/>
      <c r="AW40" s="42" t="n"/>
      <c r="AX40" s="42" t="n"/>
      <c r="AY40" s="42" t="n"/>
      <c r="AZ40" s="42" t="n"/>
      <c r="BA40" s="42" t="n"/>
      <c r="BB40" s="42" t="n"/>
      <c r="BC40" s="42" t="n"/>
      <c r="BD40" s="42" t="n"/>
      <c r="BE40" s="42" t="n"/>
      <c r="BF40" s="42" t="n"/>
      <c r="BG40" s="42" t="n"/>
      <c r="BH40" s="42" t="n"/>
      <c r="BI40" s="46" t="n">
        <v>1</v>
      </c>
      <c r="BJ40" s="46" t="n">
        <v>1</v>
      </c>
      <c r="BK40" s="46" t="n">
        <v>1</v>
      </c>
      <c r="BL40" s="46" t="n">
        <v>1</v>
      </c>
      <c r="BM40" s="46" t="n">
        <v>1</v>
      </c>
      <c r="BN40" s="46" t="n">
        <v>1</v>
      </c>
      <c r="BO40" s="46" t="n">
        <v>1</v>
      </c>
      <c r="BP40" s="46" t="n">
        <v>1</v>
      </c>
      <c r="BQ40" s="42" t="n"/>
      <c r="BR40" s="42" t="n"/>
      <c r="BS40" s="42" t="n"/>
      <c r="BT40" s="42" t="n"/>
      <c r="BU40" s="42" t="n"/>
      <c r="BV40" s="42" t="n"/>
      <c r="BW40" s="42" t="n"/>
      <c r="BX40" s="42" t="n"/>
      <c r="BY40" s="42" t="n"/>
      <c r="BZ40" s="42" t="n"/>
      <c r="CA40" s="42" t="n"/>
      <c r="CB40" s="42" t="n"/>
      <c r="CC40" s="42" t="n"/>
      <c r="CD40" s="42" t="n"/>
      <c r="CE40" s="42" t="n"/>
      <c r="CF40" s="42" t="n"/>
      <c r="CG40" s="42" t="n"/>
      <c r="CH40" s="42" t="n"/>
      <c r="CI40" s="42" t="n"/>
      <c r="CJ40" s="42" t="n"/>
      <c r="CK40" s="42" t="n"/>
      <c r="CL40" s="42" t="n"/>
      <c r="CM40" s="42" t="n"/>
      <c r="CN40" s="42" t="n"/>
      <c r="CO40" s="42" t="n"/>
      <c r="CP40" s="42" t="n"/>
      <c r="CQ40" s="42" t="n"/>
      <c r="CR40" s="42" t="n"/>
      <c r="CS40" s="42" t="n"/>
      <c r="CT40" s="42" t="n"/>
      <c r="CU40" s="42" t="n"/>
      <c r="CV40" s="42" t="n"/>
      <c r="CW40" s="42" t="n"/>
      <c r="CX40" s="42" t="n"/>
      <c r="CY40" s="42" t="n"/>
      <c r="CZ40" s="42" t="n"/>
      <c r="DA40" s="42" t="n"/>
      <c r="DB40" s="42" t="n"/>
      <c r="DC40" s="42" t="n"/>
      <c r="DD40" s="42" t="n"/>
      <c r="DE40" s="42" t="n"/>
      <c r="DF40" s="42" t="n"/>
      <c r="DG40" s="42" t="n"/>
      <c r="DH40" s="42" t="n"/>
      <c r="DI40" s="42" t="n"/>
      <c r="DJ40" s="42" t="n"/>
      <c r="DK40" s="42" t="n"/>
      <c r="DL40" s="42" t="n"/>
      <c r="DM40" s="42" t="n"/>
      <c r="DN40" s="42" t="n"/>
      <c r="DO40" s="42" t="n"/>
    </row>
    <row customHeight="1" ht="70" r="41" s="11">
      <c r="A41" s="42" t="inlineStr">
        <is>
          <t>Все</t>
        </is>
      </c>
      <c r="B41" s="42" t="inlineStr">
        <is>
          <t>Все</t>
        </is>
      </c>
      <c r="C41" s="42" t="inlineStr">
        <is>
          <t>Сеть</t>
        </is>
      </c>
      <c r="D41" s="42" t="inlineStr">
        <is>
          <t>охват</t>
        </is>
      </c>
      <c r="E41" s="42" t="inlineStr">
        <is>
          <t>ссылка - https://disk.yandex.ru/i/Q_K23_lBIiDaDg</t>
        </is>
      </c>
      <c r="F41" s="42" t="inlineStr">
        <is>
          <t>да</t>
        </is>
      </c>
      <c r="G41" s="42" t="inlineStr">
        <is>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is>
      </c>
      <c r="H41" s="42" t="n">
        <v/>
      </c>
      <c r="I41" s="42" t="inlineStr">
        <is>
          <t>Реализация видео-форматов происходит в рамках работы с нашими партнерскими сетями, по этой причине размещение по WL невозможно.</t>
        </is>
      </c>
      <c r="J41" s="42" t="inlineStr">
        <is>
          <t>презентация - https://disk.yandex.ru/d/ugDgYO7MuchHzQ
ссылка прайс - https://disk.yandex.ru/d/E73EVkqrj6ts-g</t>
        </is>
      </c>
      <c r="K41" s="42" t="inlineStr">
        <is>
          <t>m.voevodkina@mediatoday.ru
z.dzhorabaeva@mediatoday.ru
e.zlobina@mediatoday.ru</t>
        </is>
      </c>
      <c r="L41" s="42" t="n">
        <v/>
      </c>
      <c r="M41" s="42" t="inlineStr">
        <is>
          <t>Минимальный бюджет кампании - 300 000р.</t>
        </is>
      </c>
      <c r="N41" s="42" t="inlineStr">
        <is>
          <t>нет</t>
        </is>
      </c>
      <c r="O41" s="42" t="inlineStr">
        <is>
          <t>Бесплатное изготовление материалов из исходников клиента/
Мультиформатность</t>
        </is>
      </c>
      <c r="P41" s="42" t="n">
        <v>1</v>
      </c>
      <c r="Q41" s="42" t="n">
        <v>29</v>
      </c>
      <c r="R41" s="42">
        <f>S41</f>
        <v/>
      </c>
      <c r="S41" s="42" t="inlineStr">
        <is>
          <t>Cats, пакет "Мультивидео"</t>
        </is>
      </c>
      <c r="T41" s="42" t="inlineStr">
        <is>
          <t>Размещение на страницах сайтов. Аудиторный таргетинг по социально-демографическим характеристикам и интересам. Таргетинг по изображениям.</t>
        </is>
      </c>
      <c r="U41" s="42" t="n">
        <v/>
      </c>
      <c r="V41" s="42" t="inlineStr"/>
      <c r="W41" s="42" t="inlineStr">
        <is>
          <t>Динамика</t>
        </is>
      </c>
      <c r="X41" s="42" t="inlineStr">
        <is>
          <t>1000 показов</t>
        </is>
      </c>
      <c r="Y41" s="42">
        <f>COUNT(AV41:DC41)</f>
        <v/>
      </c>
      <c r="Z41" s="42" t="inlineStr">
        <is>
          <t>недели</t>
        </is>
      </c>
      <c r="AA41" s="43">
        <f>AB41/Y41</f>
        <v/>
      </c>
      <c r="AB41" s="43" t="n">
        <v>1000</v>
      </c>
      <c r="AC41" s="44" t="n">
        <v>500</v>
      </c>
      <c r="AD41" s="42" t="n">
        <v>1</v>
      </c>
      <c r="AE41" s="45" t="n">
        <v/>
      </c>
      <c r="AF41" s="44">
        <f>IF(OR(X41="1000 показов",X41="клики",X41="engagement",X41="вовлечение",X41="просмотры"),IF(X41="клики",AG41*1000/AI41,IF(OR(X41="engagement",X41="просмотры",X41="вовлечение"),AG41*1000/AI41,AC41*AD41*(1-AE41))),IF(ISERR(AC41*AD41/AI41*1000*(1-AE41)),0,AC41*AD41*AB41*(1-AE41)/AI41*1000))</f>
        <v/>
      </c>
      <c r="AG41" s="44">
        <f>IF(X41="клики",AC41*AD41*(1-AE41)*AO41,IF(OR(X41="просмотры",X41="engagement",X41="вовлечение"),AB41*AC41*AD41*(1-AE41),IF(OR(X41="пакет",X41="неделя",X41="день",X41="месяц",X41="единица",X41="единиц"),AC41*AD41*(1-AE41)*AB41,AB41*AF41)))</f>
        <v/>
      </c>
      <c r="AH41" s="44">
        <f>AG41*1.2</f>
        <v/>
      </c>
      <c r="AI41" s="43">
        <f>AB41*1000</f>
        <v/>
      </c>
      <c r="AJ41" s="42" t="n">
        <v>4</v>
      </c>
      <c r="AK41" s="43">
        <f>AI41/AJ41</f>
        <v/>
      </c>
      <c r="AL41" s="45" t="inlineStr"/>
      <c r="AM41" s="43">
        <f>AB41</f>
        <v/>
      </c>
      <c r="AN41" s="45" t="inlineStr"/>
      <c r="AO41" s="43">
        <f>AI41*AN41</f>
        <v/>
      </c>
      <c r="AP41" s="44">
        <f>AG41/AI41*1000</f>
        <v/>
      </c>
      <c r="AQ41" s="44">
        <f>AG41/AK41*1000</f>
        <v/>
      </c>
      <c r="AR41" s="44">
        <f>AG41/AM41</f>
        <v/>
      </c>
      <c r="AS41" s="44">
        <f>AG41/AO41</f>
        <v/>
      </c>
      <c r="AT41" s="42" t="inlineStr"/>
      <c r="AU41" s="44">
        <f>AG41/AT41</f>
        <v/>
      </c>
      <c r="AV41" s="42" t="n"/>
      <c r="AW41" s="42" t="n"/>
      <c r="AX41" s="42" t="n"/>
      <c r="AY41" s="42" t="n"/>
      <c r="AZ41" s="42" t="n"/>
      <c r="BA41" s="42" t="n"/>
      <c r="BB41" s="42" t="n"/>
      <c r="BC41" s="42" t="n"/>
      <c r="BD41" s="42" t="n"/>
      <c r="BE41" s="42" t="n"/>
      <c r="BF41" s="42" t="n"/>
      <c r="BG41" s="42" t="n"/>
      <c r="BH41" s="42" t="n"/>
      <c r="BI41" s="46" t="n">
        <v>1</v>
      </c>
      <c r="BJ41" s="46" t="n">
        <v>1</v>
      </c>
      <c r="BK41" s="46" t="n">
        <v>1</v>
      </c>
      <c r="BL41" s="46" t="n">
        <v>1</v>
      </c>
      <c r="BM41" s="46" t="n">
        <v>1</v>
      </c>
      <c r="BN41" s="46" t="n">
        <v>1</v>
      </c>
      <c r="BO41" s="46" t="n">
        <v>1</v>
      </c>
      <c r="BP41" s="46" t="n">
        <v>1</v>
      </c>
      <c r="BQ41" s="42" t="n"/>
      <c r="BR41" s="42" t="n"/>
      <c r="BS41" s="42" t="n"/>
      <c r="BT41" s="42" t="n"/>
      <c r="BU41" s="42" t="n"/>
      <c r="BV41" s="42" t="n"/>
      <c r="BW41" s="42" t="n"/>
      <c r="BX41" s="42" t="n"/>
      <c r="BY41" s="42" t="n"/>
      <c r="BZ41" s="42" t="n"/>
      <c r="CA41" s="42" t="n"/>
      <c r="CB41" s="42" t="n"/>
      <c r="CC41" s="42" t="n"/>
      <c r="CD41" s="42" t="n"/>
      <c r="CE41" s="42" t="n"/>
      <c r="CF41" s="42" t="n"/>
      <c r="CG41" s="42" t="n"/>
      <c r="CH41" s="42" t="n"/>
      <c r="CI41" s="42" t="n"/>
      <c r="CJ41" s="42" t="n"/>
      <c r="CK41" s="42" t="n"/>
      <c r="CL41" s="42" t="n"/>
      <c r="CM41" s="42" t="n"/>
      <c r="CN41" s="42" t="n"/>
      <c r="CO41" s="42" t="n"/>
      <c r="CP41" s="42" t="n"/>
      <c r="CQ41" s="42" t="n"/>
      <c r="CR41" s="42" t="n"/>
      <c r="CS41" s="42" t="n"/>
      <c r="CT41" s="42" t="n"/>
      <c r="CU41" s="42" t="n"/>
      <c r="CV41" s="42" t="n"/>
      <c r="CW41" s="42" t="n"/>
      <c r="CX41" s="42" t="n"/>
      <c r="CY41" s="42" t="n"/>
      <c r="CZ41" s="42" t="n"/>
      <c r="DA41" s="42" t="n"/>
      <c r="DB41" s="42" t="n"/>
      <c r="DC41" s="42" t="n"/>
      <c r="DD41" s="42" t="n"/>
      <c r="DE41" s="42" t="n"/>
      <c r="DF41" s="42" t="n"/>
      <c r="DG41" s="42" t="n"/>
      <c r="DH41" s="42" t="n"/>
      <c r="DI41" s="42" t="n"/>
      <c r="DJ41" s="42" t="n"/>
      <c r="DK41" s="42" t="n"/>
      <c r="DL41" s="42" t="n"/>
      <c r="DM41" s="42" t="n"/>
      <c r="DN41" s="42" t="n"/>
      <c r="DO41" s="42" t="n"/>
    </row>
    <row customHeight="1" ht="70" r="42" s="11">
      <c r="A42" s="42" t="inlineStr">
        <is>
          <t>Все</t>
        </is>
      </c>
      <c r="B42" s="42" t="inlineStr">
        <is>
          <t>Все</t>
        </is>
      </c>
      <c r="C42" s="42" t="inlineStr">
        <is>
          <t>Маркетплейс</t>
        </is>
      </c>
      <c r="D42" s="42" t="inlineStr">
        <is>
          <t>охват/лиды</t>
        </is>
      </c>
      <c r="E42" s="42" t="n">
        <v/>
      </c>
      <c r="F42" s="42" t="n">
        <v/>
      </c>
      <c r="G42" s="42" t="n">
        <v/>
      </c>
      <c r="H42" s="42" t="inlineStr">
        <is>
          <t>Условия размещения для Клиентов/для агентства- единые</t>
        </is>
      </c>
      <c r="I42" s="42" t="inlineStr">
        <is>
          <t xml:space="preserve">Очень долго отвечают //2-3 дня
</t>
        </is>
      </c>
      <c r="J42" s="42" t="inlineStr">
        <is>
          <t>\\DOCS\Public\_Подрядчики (прайсы, презентации, ТТ)\Ozon</t>
        </is>
      </c>
      <c r="K42" s="42" t="inlineStr">
        <is>
          <t>Ovodkova Yuliya Leonidovna &lt;yovodkova@ozon.ru&gt;
Burov Dmitriy Dmitrievich' &lt;dburov@ozon.ru&gt;</t>
        </is>
      </c>
      <c r="L42" s="42" t="n">
        <v/>
      </c>
      <c r="M42" s="42" t="n">
        <v/>
      </c>
      <c r="N42" s="42" t="n">
        <v/>
      </c>
      <c r="O42" s="42" t="inlineStr">
        <is>
          <t>нижняя часть воронки/маркетплейс</t>
        </is>
      </c>
      <c r="P42" s="42" t="n">
        <v>-1</v>
      </c>
      <c r="Q42" s="42" t="n">
        <v>30</v>
      </c>
      <c r="R42" s="42">
        <f>S42</f>
        <v/>
      </c>
      <c r="S42" s="42" t="inlineStr">
        <is>
          <t>ozon</t>
        </is>
      </c>
      <c r="T42" s="42" t="inlineStr">
        <is>
          <t>В карточке товара (целевых или смежных категорий товаров)</t>
        </is>
      </c>
      <c r="U42" s="42" t="inlineStr">
        <is>
          <t>Баннер</t>
        </is>
      </c>
      <c r="V42" s="42" t="inlineStr"/>
      <c r="W42" s="42" t="inlineStr">
        <is>
          <t>Динамика</t>
        </is>
      </c>
      <c r="X42" s="42" t="inlineStr">
        <is>
          <t>1000 показов</t>
        </is>
      </c>
      <c r="Y42" s="42">
        <f>COUNT(AV42:DC42)</f>
        <v/>
      </c>
      <c r="Z42" s="42" t="inlineStr">
        <is>
          <t>недели</t>
        </is>
      </c>
      <c r="AA42" s="43">
        <f>AB42/Y42</f>
        <v/>
      </c>
      <c r="AB42" s="43" t="n">
        <v>2940.899680030115</v>
      </c>
      <c r="AC42" s="44" t="n">
        <v>70.84</v>
      </c>
      <c r="AD42" s="42" t="n">
        <v>1</v>
      </c>
      <c r="AE42" s="45" t="n">
        <v>0</v>
      </c>
      <c r="AF42" s="44">
        <f>IF(OR(X42="1000 показов",X42="клики",X42="engagement",X42="вовлечение",X42="просмотры"),IF(X42="клики",AG42*1000/AI42,IF(OR(X42="engagement",X42="просмотры",X42="вовлечение"),AG42*1000/AI42,AC42*AD42*(1-AE42))),IF(ISERR(AC42*AD42/AI42*1000*(1-AE42)),0,AC42*AD42*AB42*(1-AE42)/AI42*1000))</f>
        <v/>
      </c>
      <c r="AG42" s="44">
        <f>IF(X42="клики",AC42*AD42*(1-AE42)*AO42,IF(OR(X42="просмотры",X42="engagement",X42="вовлечение"),AB42*AC42*AD42*(1-AE42),IF(OR(X42="пакет",X42="неделя",X42="день",X42="месяц",X42="единица",X42="единиц"),AC42*AD42*(1-AE42)*AB42,AB42*AF42)))</f>
        <v/>
      </c>
      <c r="AH42" s="44">
        <f>AG42*1.2</f>
        <v/>
      </c>
      <c r="AI42" s="43">
        <f>AB42*1000</f>
        <v/>
      </c>
      <c r="AJ42" s="42" t="n">
        <v/>
      </c>
      <c r="AK42" s="43">
        <f>AI42/AJ42</f>
        <v/>
      </c>
      <c r="AL42" s="45" t="inlineStr"/>
      <c r="AM42" s="43">
        <f>AB42</f>
        <v/>
      </c>
      <c r="AN42" s="45" t="inlineStr"/>
      <c r="AO42" s="43">
        <f>AI42*AN42</f>
        <v/>
      </c>
      <c r="AP42" s="44">
        <f>AG42/AI42*1000</f>
        <v/>
      </c>
      <c r="AQ42" s="44">
        <f>AG42/AK42*1000</f>
        <v/>
      </c>
      <c r="AR42" s="44">
        <f>AG42/AM42</f>
        <v/>
      </c>
      <c r="AS42" s="44">
        <f>AG42/AO42</f>
        <v/>
      </c>
      <c r="AT42" s="42" t="inlineStr"/>
      <c r="AU42" s="44">
        <f>AG42/AT42</f>
        <v/>
      </c>
      <c r="AV42" s="42" t="n"/>
      <c r="AW42" s="42" t="n"/>
      <c r="AX42" s="42" t="n"/>
      <c r="AY42" s="42" t="n"/>
      <c r="AZ42" s="42" t="n"/>
      <c r="BA42" s="42" t="n"/>
      <c r="BB42" s="42" t="n"/>
      <c r="BC42" s="42" t="n"/>
      <c r="BD42" s="42" t="n"/>
      <c r="BE42" s="42" t="n"/>
      <c r="BF42" s="42" t="n"/>
      <c r="BG42" s="42" t="n"/>
      <c r="BH42" s="42" t="n"/>
      <c r="BI42" s="46" t="n">
        <v>1</v>
      </c>
      <c r="BJ42" s="46" t="n">
        <v>1</v>
      </c>
      <c r="BK42" s="46" t="n">
        <v>1</v>
      </c>
      <c r="BL42" s="46" t="n">
        <v>1</v>
      </c>
      <c r="BM42" s="46" t="n">
        <v>1</v>
      </c>
      <c r="BN42" s="46" t="n">
        <v>1</v>
      </c>
      <c r="BO42" s="46" t="n">
        <v>1</v>
      </c>
      <c r="BP42" s="46" t="n">
        <v>1</v>
      </c>
      <c r="BQ42" s="42" t="n"/>
      <c r="BR42" s="42" t="n"/>
      <c r="BS42" s="42" t="n"/>
      <c r="BT42" s="42" t="n"/>
      <c r="BU42" s="42" t="n"/>
      <c r="BV42" s="42" t="n"/>
      <c r="BW42" s="42" t="n"/>
      <c r="BX42" s="42" t="n"/>
      <c r="BY42" s="42" t="n"/>
      <c r="BZ42" s="42" t="n"/>
      <c r="CA42" s="42" t="n"/>
      <c r="CB42" s="42" t="n"/>
      <c r="CC42" s="42" t="n"/>
      <c r="CD42" s="42" t="n"/>
      <c r="CE42" s="42" t="n"/>
      <c r="CF42" s="42" t="n"/>
      <c r="CG42" s="42" t="n"/>
      <c r="CH42" s="42" t="n"/>
      <c r="CI42" s="42" t="n"/>
      <c r="CJ42" s="42" t="n"/>
      <c r="CK42" s="42" t="n"/>
      <c r="CL42" s="42" t="n"/>
      <c r="CM42" s="42" t="n"/>
      <c r="CN42" s="42" t="n"/>
      <c r="CO42" s="42" t="n"/>
      <c r="CP42" s="42" t="n"/>
      <c r="CQ42" s="42" t="n"/>
      <c r="CR42" s="42" t="n"/>
      <c r="CS42" s="42" t="n"/>
      <c r="CT42" s="42" t="n"/>
      <c r="CU42" s="42" t="n"/>
      <c r="CV42" s="42" t="n"/>
      <c r="CW42" s="42" t="n"/>
      <c r="CX42" s="42" t="n"/>
      <c r="CY42" s="42" t="n"/>
      <c r="CZ42" s="42" t="n"/>
      <c r="DA42" s="42" t="n"/>
      <c r="DB42" s="42" t="n"/>
      <c r="DC42" s="42" t="n"/>
      <c r="DD42" s="42" t="n"/>
      <c r="DE42" s="42" t="n"/>
      <c r="DF42" s="42" t="n"/>
      <c r="DG42" s="42" t="n"/>
      <c r="DH42" s="42" t="n"/>
      <c r="DI42" s="42" t="n"/>
      <c r="DJ42" s="42" t="n"/>
      <c r="DK42" s="42" t="n"/>
      <c r="DL42" s="42" t="n"/>
      <c r="DM42" s="42" t="n"/>
      <c r="DN42" s="42" t="n"/>
      <c r="DO42" s="42" t="n"/>
    </row>
    <row customHeight="1" ht="70" r="43" s="11">
      <c r="A43" s="42" t="inlineStr">
        <is>
          <t>Все</t>
        </is>
      </c>
      <c r="B43" s="42" t="inlineStr">
        <is>
          <t>Все</t>
        </is>
      </c>
      <c r="C43" s="42" t="inlineStr">
        <is>
          <t>Приложение со скидками</t>
        </is>
      </c>
      <c r="D43" s="42" t="n">
        <v/>
      </c>
      <c r="E43" s="42" t="n">
        <v/>
      </c>
      <c r="F43" s="42" t="n">
        <v/>
      </c>
      <c r="G43" s="42" t="n">
        <v/>
      </c>
      <c r="H43" s="42" t="n">
        <v/>
      </c>
      <c r="I43" s="42" t="inlineStr">
        <is>
          <t>никаких скидок</t>
        </is>
      </c>
      <c r="J43" s="42" t="inlineStr">
        <is>
          <t>\\DOCS\Public\_Подрядчики (прайсы, презентации, ТТ)\Едадил</t>
        </is>
      </c>
      <c r="K43" s="42" t="inlineStr">
        <is>
          <t>Kurganova Ludmila N. &lt;LNKurganova@imho.ru&gt;</t>
        </is>
      </c>
      <c r="L43" s="42" t="n">
        <v/>
      </c>
      <c r="M43" s="42" t="n">
        <v/>
      </c>
      <c r="N43" s="42" t="n">
        <v/>
      </c>
      <c r="O43" s="42" t="n">
        <v/>
      </c>
      <c r="P43" s="42" t="n">
        <v>0</v>
      </c>
      <c r="Q43" s="42" t="n">
        <v>31</v>
      </c>
      <c r="R43" s="42">
        <f>S43</f>
        <v/>
      </c>
      <c r="S43" s="42" t="inlineStr">
        <is>
          <t>Едадил</t>
        </is>
      </c>
      <c r="T43" s="42" t="inlineStr">
        <is>
          <t>InApp после открытия приложения. 
Начинающий
РФ, без УФО - 25-45 лет</t>
        </is>
      </c>
      <c r="U43" s="42" t="inlineStr">
        <is>
          <t>InApp</t>
        </is>
      </c>
      <c r="V43" s="42" t="inlineStr"/>
      <c r="W43" s="42" t="inlineStr">
        <is>
          <t>Динамика</t>
        </is>
      </c>
      <c r="X43" s="42" t="inlineStr">
        <is>
          <t>1000 показов</t>
        </is>
      </c>
      <c r="Y43" s="42">
        <f>COUNT(AV43:DC43)</f>
        <v/>
      </c>
      <c r="Z43" s="42" t="inlineStr">
        <is>
          <t>неделя</t>
        </is>
      </c>
      <c r="AA43" s="43">
        <f>AB43/Y43</f>
        <v/>
      </c>
      <c r="AB43" s="43" t="n">
        <v>850</v>
      </c>
      <c r="AC43" s="44" t="n">
        <v>210</v>
      </c>
      <c r="AD43" s="42" t="n">
        <v>1</v>
      </c>
      <c r="AE43" s="45" t="n">
        <v>0</v>
      </c>
      <c r="AF43" s="44">
        <f>IF(OR(X43="1000 показов",X43="клики",X43="engagement",X43="вовлечение",X43="просмотры"),IF(X43="клики",AG43*1000/AI43,IF(OR(X43="engagement",X43="просмотры",X43="вовлечение"),AG43*1000/AI43,AC43*AD43*(1-AE43))),IF(ISERR(AC43*AD43/AI43*1000*(1-AE43)),0,AC43*AD43*AB43*(1-AE43)/AI43*1000))</f>
        <v/>
      </c>
      <c r="AG43" s="44">
        <f>IF(X43="клики",AC43*AD43*(1-AE43)*AO43,IF(OR(X43="просмотры",X43="engagement",X43="вовлечение"),AB43*AC43*AD43*(1-AE43),IF(OR(X43="пакет",X43="неделя",X43="день",X43="месяц",X43="единица",X43="единиц"),AC43*AD43*(1-AE43)*AB43,AB43*AF43)))</f>
        <v/>
      </c>
      <c r="AH43" s="44">
        <f>AG43*1.2</f>
        <v/>
      </c>
      <c r="AI43" s="43">
        <f>AB43*1000</f>
        <v/>
      </c>
      <c r="AJ43" s="42" t="n">
        <v>1</v>
      </c>
      <c r="AK43" s="43">
        <f>AI43/AJ43</f>
        <v/>
      </c>
      <c r="AL43" s="45" t="inlineStr"/>
      <c r="AM43" s="43">
        <f>AB43</f>
        <v/>
      </c>
      <c r="AN43" s="45" t="inlineStr"/>
      <c r="AO43" s="43">
        <f>AI43*AN43</f>
        <v/>
      </c>
      <c r="AP43" s="44">
        <f>AG43/AI43*1000</f>
        <v/>
      </c>
      <c r="AQ43" s="44">
        <f>AG43/AK43*1000</f>
        <v/>
      </c>
      <c r="AR43" s="44">
        <f>AG43/AM43</f>
        <v/>
      </c>
      <c r="AS43" s="44">
        <f>AG43/AO43</f>
        <v/>
      </c>
      <c r="AT43" s="42" t="inlineStr"/>
      <c r="AU43" s="44">
        <f>AG43/AT43</f>
        <v/>
      </c>
      <c r="AV43" s="42" t="n"/>
      <c r="AW43" s="42" t="n"/>
      <c r="AX43" s="42" t="n"/>
      <c r="AY43" s="42" t="n"/>
      <c r="AZ43" s="42" t="n"/>
      <c r="BA43" s="42" t="n"/>
      <c r="BB43" s="42" t="n"/>
      <c r="BC43" s="42" t="n"/>
      <c r="BD43" s="42" t="n"/>
      <c r="BE43" s="42" t="n"/>
      <c r="BF43" s="42" t="n"/>
      <c r="BG43" s="42" t="n"/>
      <c r="BH43" s="42" t="n"/>
      <c r="BI43" s="46" t="n">
        <v>1</v>
      </c>
      <c r="BJ43" s="46" t="n">
        <v>1</v>
      </c>
      <c r="BK43" s="46" t="n">
        <v>1</v>
      </c>
      <c r="BL43" s="46" t="n">
        <v>1</v>
      </c>
      <c r="BM43" s="46" t="n">
        <v>1</v>
      </c>
      <c r="BN43" s="46" t="n">
        <v>1</v>
      </c>
      <c r="BO43" s="46" t="n">
        <v>1</v>
      </c>
      <c r="BP43" s="46" t="n">
        <v>1</v>
      </c>
      <c r="BQ43" s="42" t="n"/>
      <c r="BR43" s="42" t="n"/>
      <c r="BS43" s="42" t="n"/>
      <c r="BT43" s="42" t="n"/>
      <c r="BU43" s="42" t="n"/>
      <c r="BV43" s="42" t="n"/>
      <c r="BW43" s="42" t="n"/>
      <c r="BX43" s="42" t="n"/>
      <c r="BY43" s="42" t="n"/>
      <c r="BZ43" s="42" t="n"/>
      <c r="CA43" s="42" t="n"/>
      <c r="CB43" s="42" t="n"/>
      <c r="CC43" s="42" t="n"/>
      <c r="CD43" s="42" t="n"/>
      <c r="CE43" s="42" t="n"/>
      <c r="CF43" s="42" t="n"/>
      <c r="CG43" s="42" t="n"/>
      <c r="CH43" s="42" t="n"/>
      <c r="CI43" s="42" t="n"/>
      <c r="CJ43" s="42" t="n"/>
      <c r="CK43" s="42" t="n"/>
      <c r="CL43" s="42" t="n"/>
      <c r="CM43" s="42" t="n"/>
      <c r="CN43" s="42" t="n"/>
      <c r="CO43" s="42" t="n"/>
      <c r="CP43" s="42" t="n"/>
      <c r="CQ43" s="42" t="n"/>
      <c r="CR43" s="42" t="n"/>
      <c r="CS43" s="42" t="n"/>
      <c r="CT43" s="42" t="n"/>
      <c r="CU43" s="42" t="n"/>
      <c r="CV43" s="42" t="n"/>
      <c r="CW43" s="42" t="n"/>
      <c r="CX43" s="42" t="n"/>
      <c r="CY43" s="42" t="n"/>
      <c r="CZ43" s="42" t="n"/>
      <c r="DA43" s="42" t="n"/>
      <c r="DB43" s="42" t="n"/>
      <c r="DC43" s="42" t="n"/>
      <c r="DD43" s="42" t="n"/>
      <c r="DE43" s="42" t="n"/>
      <c r="DF43" s="42" t="n"/>
      <c r="DG43" s="42" t="n"/>
      <c r="DH43" s="42" t="n"/>
      <c r="DI43" s="42" t="n"/>
      <c r="DJ43" s="42" t="n"/>
      <c r="DK43" s="42" t="n"/>
      <c r="DL43" s="42" t="n"/>
      <c r="DM43" s="42" t="n"/>
      <c r="DN43" s="42" t="n"/>
      <c r="DO43" s="42" t="n"/>
    </row>
    <row customHeight="1" ht="70" r="44" s="11">
      <c r="A44" s="42" t="inlineStr">
        <is>
          <t>Все</t>
        </is>
      </c>
      <c r="B44" s="42" t="inlineStr">
        <is>
          <t>Все</t>
        </is>
      </c>
      <c r="C44" s="42" t="inlineStr">
        <is>
          <t>Маркетплейс</t>
        </is>
      </c>
      <c r="D44" s="42" t="inlineStr">
        <is>
          <t>лиды</t>
        </is>
      </c>
      <c r="E44" s="42" t="n">
        <v/>
      </c>
      <c r="F44" s="42" t="n">
        <v/>
      </c>
      <c r="G44" s="42" t="inlineStr">
        <is>
          <t>необходимо наличие товарного фида</t>
        </is>
      </c>
      <c r="H44" s="42" t="n">
        <v/>
      </c>
      <c r="I44" s="42" t="n">
        <v/>
      </c>
      <c r="J44" s="42" t="n">
        <v/>
      </c>
      <c r="K44" s="42" t="inlineStr">
        <is>
          <t>Никита Телеуца
962 945 97 62
через ТГ/битрикс</t>
        </is>
      </c>
      <c r="L44" s="42" t="n">
        <v/>
      </c>
      <c r="M44" s="42" t="n">
        <v/>
      </c>
      <c r="N44" s="42" t="n">
        <v/>
      </c>
      <c r="O44" s="42" t="n">
        <v/>
      </c>
      <c r="P44" s="42" t="n">
        <v>0</v>
      </c>
      <c r="Q44" s="42" t="n">
        <v>32</v>
      </c>
      <c r="R44" s="42">
        <f>S44</f>
        <v/>
      </c>
      <c r="S44" s="42" t="inlineStr">
        <is>
          <t>Яндекс.Маркет</t>
        </is>
      </c>
      <c r="T44" s="42" t="inlineStr">
        <is>
          <t>Стартовый баннер при входе в приложение</t>
        </is>
      </c>
      <c r="U44" s="42" t="inlineStr">
        <is>
          <t>Баннер</t>
        </is>
      </c>
      <c r="V44" s="42" t="inlineStr"/>
      <c r="W44" s="42" t="inlineStr">
        <is>
          <t>Динамика</t>
        </is>
      </c>
      <c r="X44" s="42" t="inlineStr">
        <is>
          <t>пакет</t>
        </is>
      </c>
      <c r="Y44" s="42">
        <f>COUNT(AV44:DC44)</f>
        <v/>
      </c>
      <c r="Z44" s="42" t="inlineStr">
        <is>
          <t>неделя</t>
        </is>
      </c>
      <c r="AA44" s="43">
        <f>AB44/Y44</f>
        <v/>
      </c>
      <c r="AB44" s="43" t="n">
        <v>1</v>
      </c>
      <c r="AC44" s="44" t="n">
        <v>300000</v>
      </c>
      <c r="AD44" s="42" t="n">
        <v>1.5</v>
      </c>
      <c r="AE44" s="45" t="n">
        <v>0</v>
      </c>
      <c r="AF44" s="44">
        <f>IF(OR(X44="1000 показов",X44="клики",X44="engagement",X44="вовлечение",X44="просмотры"),IF(X44="клики",AG44*1000/AI44,IF(OR(X44="engagement",X44="просмотры",X44="вовлечение"),AG44*1000/AI44,AC44*AD44*(1-AE44))),IF(ISERR(AC44*AD44/AI44*1000*(1-AE44)),0,AC44*AD44*AB44*(1-AE44)/AI44*1000))</f>
        <v/>
      </c>
      <c r="AG44" s="44">
        <f>IF(X44="клики",AC44*AD44*(1-AE44)*AO44,IF(OR(X44="просмотры",X44="engagement",X44="вовлечение"),AB44*AC44*AD44*(1-AE44),IF(OR(X44="пакет",X44="неделя",X44="день",X44="месяц",X44="единица",X44="единиц"),AC44*AD44*(1-AE44)*AB44,AB44*AF44)))</f>
        <v/>
      </c>
      <c r="AH44" s="44">
        <f>AG44*1.2</f>
        <v/>
      </c>
      <c r="AI44" s="43">
        <f>AB44*1000</f>
        <v/>
      </c>
      <c r="AJ44" s="42" t="n">
        <v>3.1</v>
      </c>
      <c r="AK44" s="43">
        <f>AI44/AJ44</f>
        <v/>
      </c>
      <c r="AL44" s="45" t="inlineStr"/>
      <c r="AM44" s="43">
        <f>AB44</f>
        <v/>
      </c>
      <c r="AN44" s="45" t="inlineStr"/>
      <c r="AO44" s="43">
        <f>AI44*AN44</f>
        <v/>
      </c>
      <c r="AP44" s="44">
        <f>AG44/AI44*1000</f>
        <v/>
      </c>
      <c r="AQ44" s="44">
        <f>AG44/AK44*1000</f>
        <v/>
      </c>
      <c r="AR44" s="44">
        <f>AG44/AM44</f>
        <v/>
      </c>
      <c r="AS44" s="44">
        <f>AG44/AO44</f>
        <v/>
      </c>
      <c r="AT44" s="42" t="inlineStr"/>
      <c r="AU44" s="44">
        <f>AG44/AT44</f>
        <v/>
      </c>
      <c r="AV44" s="42" t="n"/>
      <c r="AW44" s="42" t="n"/>
      <c r="AX44" s="42" t="n"/>
      <c r="AY44" s="42" t="n"/>
      <c r="AZ44" s="42" t="n"/>
      <c r="BA44" s="42" t="n"/>
      <c r="BB44" s="42" t="n"/>
      <c r="BC44" s="42" t="n"/>
      <c r="BD44" s="42" t="n"/>
      <c r="BE44" s="42" t="n"/>
      <c r="BF44" s="42" t="n"/>
      <c r="BG44" s="42" t="n"/>
      <c r="BH44" s="42" t="n"/>
      <c r="BI44" s="46" t="n">
        <v>1</v>
      </c>
      <c r="BJ44" s="46" t="n">
        <v>1</v>
      </c>
      <c r="BK44" s="46" t="n">
        <v>1</v>
      </c>
      <c r="BL44" s="46" t="n">
        <v>1</v>
      </c>
      <c r="BM44" s="46" t="n">
        <v>1</v>
      </c>
      <c r="BN44" s="46" t="n">
        <v>1</v>
      </c>
      <c r="BO44" s="46" t="n">
        <v>1</v>
      </c>
      <c r="BP44" s="46" t="n">
        <v>1</v>
      </c>
      <c r="BQ44" s="42" t="n"/>
      <c r="BR44" s="42" t="n"/>
      <c r="BS44" s="42" t="n"/>
      <c r="BT44" s="42" t="n"/>
      <c r="BU44" s="42" t="n"/>
      <c r="BV44" s="42" t="n"/>
      <c r="BW44" s="42" t="n"/>
      <c r="BX44" s="42" t="n"/>
      <c r="BY44" s="42" t="n"/>
      <c r="BZ44" s="42" t="n"/>
      <c r="CA44" s="42" t="n"/>
      <c r="CB44" s="42" t="n"/>
      <c r="CC44" s="42" t="n"/>
      <c r="CD44" s="42" t="n"/>
      <c r="CE44" s="42" t="n"/>
      <c r="CF44" s="42" t="n"/>
      <c r="CG44" s="42" t="n"/>
      <c r="CH44" s="42" t="n"/>
      <c r="CI44" s="42" t="n"/>
      <c r="CJ44" s="42" t="n"/>
      <c r="CK44" s="42" t="n"/>
      <c r="CL44" s="42" t="n"/>
      <c r="CM44" s="42" t="n"/>
      <c r="CN44" s="42" t="n"/>
      <c r="CO44" s="42" t="n"/>
      <c r="CP44" s="42" t="n"/>
      <c r="CQ44" s="42" t="n"/>
      <c r="CR44" s="42" t="n"/>
      <c r="CS44" s="42" t="n"/>
      <c r="CT44" s="42" t="n"/>
      <c r="CU44" s="42" t="n"/>
      <c r="CV44" s="42" t="n"/>
      <c r="CW44" s="42" t="n"/>
      <c r="CX44" s="42" t="n"/>
      <c r="CY44" s="42" t="n"/>
      <c r="CZ44" s="42" t="n"/>
      <c r="DA44" s="42" t="n"/>
      <c r="DB44" s="42" t="n"/>
      <c r="DC44" s="42" t="n"/>
      <c r="DD44" s="42" t="n"/>
      <c r="DE44" s="42" t="n"/>
      <c r="DF44" s="42" t="n"/>
      <c r="DG44" s="42" t="n"/>
      <c r="DH44" s="42" t="n"/>
      <c r="DI44" s="42" t="n"/>
      <c r="DJ44" s="42" t="n"/>
      <c r="DK44" s="42" t="n"/>
      <c r="DL44" s="42" t="n"/>
      <c r="DM44" s="42" t="n"/>
      <c r="DN44" s="42" t="n"/>
      <c r="DO44" s="42" t="n"/>
    </row>
    <row customHeight="1" ht="70" r="45" s="11">
      <c r="A45" s="42" t="inlineStr">
        <is>
          <t>Все</t>
        </is>
      </c>
      <c r="B45" s="42" t="inlineStr">
        <is>
          <t>Все</t>
        </is>
      </c>
      <c r="C45" s="42" t="inlineStr">
        <is>
          <t>Маркетплейс</t>
        </is>
      </c>
      <c r="D45" s="42" t="inlineStr">
        <is>
          <t>охват/лиды</t>
        </is>
      </c>
      <c r="E45" s="42" t="n">
        <v/>
      </c>
      <c r="F45" s="42" t="n">
        <v/>
      </c>
      <c r="G45" s="42" t="n">
        <v/>
      </c>
      <c r="H45" s="42" t="n">
        <v/>
      </c>
      <c r="I45" s="42" t="n">
        <v/>
      </c>
      <c r="J45" s="42" t="inlineStr">
        <is>
          <t>\\DOCS\Public\_Подрядчики (прайсы, презентации, ТТ)\СберМаркет</t>
        </is>
      </c>
      <c r="K45" s="42" t="inlineStr">
        <is>
          <t>Alexander Veselkov
+79254892362
сотрудник сбера</t>
        </is>
      </c>
      <c r="L45" s="42" t="n">
        <v/>
      </c>
      <c r="M45" s="42" t="inlineStr">
        <is>
          <t>500т.р.</t>
        </is>
      </c>
      <c r="N45" s="42" t="n">
        <v/>
      </c>
      <c r="O45" s="42" t="n">
        <v/>
      </c>
      <c r="P45" s="42" t="n">
        <v>0</v>
      </c>
      <c r="Q45" s="42" t="n">
        <v>33</v>
      </c>
      <c r="R45" s="42">
        <f>S45</f>
        <v/>
      </c>
      <c r="S45" s="42" t="inlineStr">
        <is>
          <t>СберМаркет</t>
        </is>
      </c>
      <c r="T45" s="42" t="inlineStr">
        <is>
          <t>Стартовый баннер при входе в приложение</t>
        </is>
      </c>
      <c r="U45" s="42" t="inlineStr">
        <is>
          <t>Баннер</t>
        </is>
      </c>
      <c r="V45" s="42" t="inlineStr"/>
      <c r="W45" s="42" t="inlineStr">
        <is>
          <t>Динамика</t>
        </is>
      </c>
      <c r="X45" s="42" t="inlineStr">
        <is>
          <t>пакет</t>
        </is>
      </c>
      <c r="Y45" s="42">
        <f>COUNT(AV45:DC45)</f>
        <v/>
      </c>
      <c r="Z45" s="42" t="inlineStr">
        <is>
          <t>неделя</t>
        </is>
      </c>
      <c r="AA45" s="43">
        <f>AB45/Y45</f>
        <v/>
      </c>
      <c r="AB45" s="43" t="n">
        <v>1</v>
      </c>
      <c r="AC45" s="44" t="n">
        <v>300000</v>
      </c>
      <c r="AD45" s="42" t="n">
        <v>1.5</v>
      </c>
      <c r="AE45" s="45" t="n">
        <v>0</v>
      </c>
      <c r="AF45" s="44">
        <f>IF(OR(X45="1000 показов",X45="клики",X45="engagement",X45="вовлечение",X45="просмотры"),IF(X45="клики",AG45*1000/AI45,IF(OR(X45="engagement",X45="просмотры",X45="вовлечение"),AG45*1000/AI45,AC45*AD45*(1-AE45))),IF(ISERR(AC45*AD45/AI45*1000*(1-AE45)),0,AC45*AD45*AB45*(1-AE45)/AI45*1000))</f>
        <v/>
      </c>
      <c r="AG45" s="44">
        <f>IF(X45="клики",AC45*AD45*(1-AE45)*AO45,IF(OR(X45="просмотры",X45="engagement",X45="вовлечение"),AB45*AC45*AD45*(1-AE45),IF(OR(X45="пакет",X45="неделя",X45="день",X45="месяц",X45="единица",X45="единиц"),AC45*AD45*(1-AE45)*AB45,AB45*AF45)))</f>
        <v/>
      </c>
      <c r="AH45" s="44">
        <f>AG45*1.2</f>
        <v/>
      </c>
      <c r="AI45" s="43">
        <f>AB45*1000</f>
        <v/>
      </c>
      <c r="AJ45" s="42" t="n">
        <v>3.1</v>
      </c>
      <c r="AK45" s="43">
        <f>AI45/AJ45</f>
        <v/>
      </c>
      <c r="AL45" s="45" t="inlineStr"/>
      <c r="AM45" s="43">
        <f>AB45</f>
        <v/>
      </c>
      <c r="AN45" s="45" t="inlineStr"/>
      <c r="AO45" s="43">
        <f>AI45*AN45</f>
        <v/>
      </c>
      <c r="AP45" s="44">
        <f>AG45/AI45*1000</f>
        <v/>
      </c>
      <c r="AQ45" s="44">
        <f>AG45/AK45*1000</f>
        <v/>
      </c>
      <c r="AR45" s="44">
        <f>AG45/AM45</f>
        <v/>
      </c>
      <c r="AS45" s="44">
        <f>AG45/AO45</f>
        <v/>
      </c>
      <c r="AT45" s="42" t="inlineStr"/>
      <c r="AU45" s="44">
        <f>AG45/AT45</f>
        <v/>
      </c>
      <c r="AV45" s="42" t="n"/>
      <c r="AW45" s="42" t="n"/>
      <c r="AX45" s="42" t="n"/>
      <c r="AY45" s="42" t="n"/>
      <c r="AZ45" s="42" t="n"/>
      <c r="BA45" s="42" t="n"/>
      <c r="BB45" s="42" t="n"/>
      <c r="BC45" s="42" t="n"/>
      <c r="BD45" s="42" t="n"/>
      <c r="BE45" s="42" t="n"/>
      <c r="BF45" s="42" t="n"/>
      <c r="BG45" s="42" t="n"/>
      <c r="BH45" s="42" t="n"/>
      <c r="BI45" s="46" t="n">
        <v>1</v>
      </c>
      <c r="BJ45" s="46" t="n">
        <v>1</v>
      </c>
      <c r="BK45" s="46" t="n">
        <v>1</v>
      </c>
      <c r="BL45" s="46" t="n">
        <v>1</v>
      </c>
      <c r="BM45" s="46" t="n">
        <v>1</v>
      </c>
      <c r="BN45" s="46" t="n">
        <v>1</v>
      </c>
      <c r="BO45" s="46" t="n">
        <v>1</v>
      </c>
      <c r="BP45" s="46" t="n">
        <v>1</v>
      </c>
      <c r="BQ45" s="42" t="n"/>
      <c r="BR45" s="42" t="n"/>
      <c r="BS45" s="42" t="n"/>
      <c r="BT45" s="42" t="n"/>
      <c r="BU45" s="42" t="n"/>
      <c r="BV45" s="42" t="n"/>
      <c r="BW45" s="42" t="n"/>
      <c r="BX45" s="42" t="n"/>
      <c r="BY45" s="42" t="n"/>
      <c r="BZ45" s="42" t="n"/>
      <c r="CA45" s="42" t="n"/>
      <c r="CB45" s="42" t="n"/>
      <c r="CC45" s="42" t="n"/>
      <c r="CD45" s="42" t="n"/>
      <c r="CE45" s="42" t="n"/>
      <c r="CF45" s="42" t="n"/>
      <c r="CG45" s="42" t="n"/>
      <c r="CH45" s="42" t="n"/>
      <c r="CI45" s="42" t="n"/>
      <c r="CJ45" s="42" t="n"/>
      <c r="CK45" s="42" t="n"/>
      <c r="CL45" s="42" t="n"/>
      <c r="CM45" s="42" t="n"/>
      <c r="CN45" s="42" t="n"/>
      <c r="CO45" s="42" t="n"/>
      <c r="CP45" s="42" t="n"/>
      <c r="CQ45" s="42" t="n"/>
      <c r="CR45" s="42" t="n"/>
      <c r="CS45" s="42" t="n"/>
      <c r="CT45" s="42" t="n"/>
      <c r="CU45" s="42" t="n"/>
      <c r="CV45" s="42" t="n"/>
      <c r="CW45" s="42" t="n"/>
      <c r="CX45" s="42" t="n"/>
      <c r="CY45" s="42" t="n"/>
      <c r="CZ45" s="42" t="n"/>
      <c r="DA45" s="42" t="n"/>
      <c r="DB45" s="42" t="n"/>
      <c r="DC45" s="42" t="n"/>
      <c r="DD45" s="42" t="n"/>
      <c r="DE45" s="42" t="n"/>
      <c r="DF45" s="42" t="n"/>
      <c r="DG45" s="42" t="n"/>
      <c r="DH45" s="42" t="n"/>
      <c r="DI45" s="42" t="n"/>
      <c r="DJ45" s="42" t="n"/>
      <c r="DK45" s="42" t="n"/>
      <c r="DL45" s="42" t="n"/>
      <c r="DM45" s="42" t="n"/>
      <c r="DN45" s="42" t="n"/>
      <c r="DO45" s="42" t="n"/>
    </row>
    <row customHeight="1" ht="70" r="46" s="11">
      <c r="A46" s="42" t="inlineStr">
        <is>
          <t>Все</t>
        </is>
      </c>
      <c r="B46" s="42" t="inlineStr">
        <is>
          <t>Все</t>
        </is>
      </c>
      <c r="C46" s="42" t="inlineStr">
        <is>
          <t>PROGRAMMATIC Сеть</t>
        </is>
      </c>
      <c r="D46" s="42" t="inlineStr">
        <is>
          <t>охват</t>
        </is>
      </c>
      <c r="E46" s="42" t="inlineStr">
        <is>
          <t>https://reklama.ramblergroup.com/tt/</t>
        </is>
      </c>
      <c r="F46" s="42" t="inlineStr">
        <is>
          <t>да</t>
        </is>
      </c>
      <c r="G46" s="42" t="inlineStr">
        <is>
          <t>На посадочной возможна установка кода для оптимизации РК</t>
        </is>
      </c>
      <c r="H46" s="42" t="n">
        <v/>
      </c>
      <c r="I46" s="42" t="inlineStr">
        <is>
          <t>входной бюджет</t>
        </is>
      </c>
      <c r="J46" s="42" t="inlineStr">
        <is>
          <t>\\DOCS\Public\_Подрядчики (прайсы, презентации, ТТ)\Rambler</t>
        </is>
      </c>
      <c r="K46" s="42" t="inlineStr">
        <is>
          <t xml:space="preserve">Юлия Хуснулина y.khusnulina@rambler-co.ru
pmp@rambler-co.ru </t>
        </is>
      </c>
      <c r="L46" s="42" t="n">
        <v/>
      </c>
      <c r="M46" s="42" t="inlineStr">
        <is>
          <t>Не менее 250 000 руб. без учета НДС (после скидки) при первом размещении.
 Не менее 500 000 руб. без учета НДС (после скидки) при втором и последующих размещениях.</t>
        </is>
      </c>
      <c r="N46" s="42" t="inlineStr">
        <is>
          <t>нет</t>
        </is>
      </c>
      <c r="O46" s="42" t="inlineStr">
        <is>
          <t>качественный ресурсы по оптимальной ставке и возможностью таргетироваться без наценок, отсутствие сезонников</t>
        </is>
      </c>
      <c r="P46" s="42" t="n">
        <v>1</v>
      </c>
      <c r="Q46" s="42" t="n">
        <v>34</v>
      </c>
      <c r="R46" s="42">
        <f>S46</f>
        <v/>
      </c>
      <c r="S46" s="42" t="inlineStr">
        <is>
          <t>Пакет XL Flex Rambler&amp;Сo 
Desktop+Mobile Reach Video PMP</t>
        </is>
      </c>
      <c r="T46" s="42" t="inlineStr">
        <is>
          <t>Видеоплеер на страницах сайтов сетевое размещение
таргетинга на ЦА с таргетингом по аудиторным сегментам</t>
        </is>
      </c>
      <c r="U46" s="42" t="inlineStr">
        <is>
          <t>Desktop: Reach Video
Mobile: Reach Video
Видео (15 секунд)</t>
        </is>
      </c>
      <c r="V46" s="42" t="inlineStr"/>
      <c r="W46" s="42" t="inlineStr">
        <is>
          <t>Динамика</t>
        </is>
      </c>
      <c r="X46" s="42" t="inlineStr">
        <is>
          <t>1000 показов</t>
        </is>
      </c>
      <c r="Y46" s="42">
        <f>COUNT(AV46:DC46)</f>
        <v/>
      </c>
      <c r="Z46" s="42" t="inlineStr">
        <is>
          <t>недели</t>
        </is>
      </c>
      <c r="AA46" s="43">
        <f>AB46/Y46</f>
        <v/>
      </c>
      <c r="AB46" s="43" t="n">
        <v>3000</v>
      </c>
      <c r="AC46" s="44" t="n">
        <v>450</v>
      </c>
      <c r="AD46" s="42" t="n">
        <v>1</v>
      </c>
      <c r="AE46" s="45" t="n">
        <v>0.65</v>
      </c>
      <c r="AF46" s="44">
        <f>IF(OR(X46="1000 показов",X46="клики",X46="engagement",X46="вовлечение",X46="просмотры"),IF(X46="клики",AG46*1000/AI46,IF(OR(X46="engagement",X46="просмотры",X46="вовлечение"),AG46*1000/AI46,AC46*AD46*(1-AE46))),IF(ISERR(AC46*AD46/AI46*1000*(1-AE46)),0,AC46*AD46*AB46*(1-AE46)/AI46*1000))</f>
        <v/>
      </c>
      <c r="AG46" s="44">
        <f>IF(X46="клики",AC46*AD46*(1-AE46)*AO46,IF(OR(X46="просмотры",X46="engagement",X46="вовлечение"),AB46*AC46*AD46*(1-AE46),IF(OR(X46="пакет",X46="неделя",X46="день",X46="месяц",X46="единица",X46="единиц"),AC46*AD46*(1-AE46)*AB46,AB46*AF46)))</f>
        <v/>
      </c>
      <c r="AH46" s="44">
        <f>AG46*1.2</f>
        <v/>
      </c>
      <c r="AI46" s="43">
        <f>AB46*1000</f>
        <v/>
      </c>
      <c r="AJ46" s="42" t="n">
        <v>3</v>
      </c>
      <c r="AK46" s="43">
        <f>AI46/AJ46</f>
        <v/>
      </c>
      <c r="AL46" s="45" t="inlineStr"/>
      <c r="AM46" s="43">
        <f>AB46</f>
        <v/>
      </c>
      <c r="AN46" s="45" t="n">
        <v>0.00162</v>
      </c>
      <c r="AO46" s="43">
        <f>AI46*AN46</f>
        <v/>
      </c>
      <c r="AP46" s="44">
        <f>AG46/AI46*1000</f>
        <v/>
      </c>
      <c r="AQ46" s="44">
        <f>AG46/AK46*1000</f>
        <v/>
      </c>
      <c r="AR46" s="44">
        <f>AG46/AM46</f>
        <v/>
      </c>
      <c r="AS46" s="44">
        <f>AG46/AO46</f>
        <v/>
      </c>
      <c r="AT46" s="42" t="inlineStr"/>
      <c r="AU46" s="44">
        <f>AG46/AT46</f>
        <v/>
      </c>
      <c r="AV46" s="42" t="n"/>
      <c r="AW46" s="42" t="n"/>
      <c r="AX46" s="42" t="n"/>
      <c r="AY46" s="42" t="n"/>
      <c r="AZ46" s="42" t="n"/>
      <c r="BA46" s="42" t="n"/>
      <c r="BB46" s="42" t="n"/>
      <c r="BC46" s="42" t="n"/>
      <c r="BD46" s="42" t="n"/>
      <c r="BE46" s="42" t="n"/>
      <c r="BF46" s="42" t="n"/>
      <c r="BG46" s="42" t="n"/>
      <c r="BH46" s="42" t="n"/>
      <c r="BI46" s="46" t="n">
        <v>1</v>
      </c>
      <c r="BJ46" s="46" t="n">
        <v>1</v>
      </c>
      <c r="BK46" s="46" t="n">
        <v>1</v>
      </c>
      <c r="BL46" s="46" t="n">
        <v>1</v>
      </c>
      <c r="BM46" s="46" t="n">
        <v>1</v>
      </c>
      <c r="BN46" s="46" t="n">
        <v>1</v>
      </c>
      <c r="BO46" s="46" t="n">
        <v>1</v>
      </c>
      <c r="BP46" s="46" t="n">
        <v>1</v>
      </c>
      <c r="BQ46" s="42" t="n"/>
      <c r="BR46" s="42" t="n"/>
      <c r="BS46" s="42" t="n"/>
      <c r="BT46" s="42" t="n"/>
      <c r="BU46" s="42" t="n"/>
      <c r="BV46" s="42" t="n"/>
      <c r="BW46" s="42" t="n"/>
      <c r="BX46" s="42" t="n"/>
      <c r="BY46" s="42" t="n"/>
      <c r="BZ46" s="42" t="n"/>
      <c r="CA46" s="42" t="n"/>
      <c r="CB46" s="42" t="n"/>
      <c r="CC46" s="42" t="n"/>
      <c r="CD46" s="42" t="n"/>
      <c r="CE46" s="42" t="n"/>
      <c r="CF46" s="42" t="n"/>
      <c r="CG46" s="42" t="n"/>
      <c r="CH46" s="42" t="n"/>
      <c r="CI46" s="42" t="n"/>
      <c r="CJ46" s="42" t="n"/>
      <c r="CK46" s="42" t="n"/>
      <c r="CL46" s="42" t="n"/>
      <c r="CM46" s="42" t="n"/>
      <c r="CN46" s="42" t="n"/>
      <c r="CO46" s="42" t="n"/>
      <c r="CP46" s="42" t="n"/>
      <c r="CQ46" s="42" t="n"/>
      <c r="CR46" s="42" t="n"/>
      <c r="CS46" s="42" t="n"/>
      <c r="CT46" s="42" t="n"/>
      <c r="CU46" s="42" t="n"/>
      <c r="CV46" s="42" t="n"/>
      <c r="CW46" s="42" t="n"/>
      <c r="CX46" s="42" t="n"/>
      <c r="CY46" s="42" t="n"/>
      <c r="CZ46" s="42" t="n"/>
      <c r="DA46" s="42" t="n"/>
      <c r="DB46" s="42" t="n"/>
      <c r="DC46" s="42" t="n"/>
      <c r="DD46" s="42" t="n"/>
      <c r="DE46" s="42" t="n"/>
      <c r="DF46" s="42" t="n"/>
      <c r="DG46" s="42" t="n"/>
      <c r="DH46" s="42" t="n"/>
      <c r="DI46" s="42" t="n"/>
      <c r="DJ46" s="42" t="n"/>
      <c r="DK46" s="42" t="n"/>
      <c r="DL46" s="42" t="n"/>
      <c r="DM46" s="42" t="n"/>
      <c r="DN46" s="42" t="n"/>
      <c r="DO46" s="42" t="n"/>
    </row>
    <row customHeight="1" ht="70" r="47" s="11">
      <c r="A47" s="42" t="inlineStr">
        <is>
          <t>Все</t>
        </is>
      </c>
      <c r="B47" s="42" t="inlineStr">
        <is>
          <t>Все</t>
        </is>
      </c>
      <c r="C47" s="42" t="inlineStr">
        <is>
          <t>Сеть</t>
        </is>
      </c>
      <c r="D47" s="42" t="inlineStr">
        <is>
          <t>охват</t>
        </is>
      </c>
      <c r="E47" s="42" t="inlineStr">
        <is>
          <t>https://reklama.ramblergroup.com/tt/</t>
        </is>
      </c>
      <c r="F47" s="42" t="inlineStr">
        <is>
          <t>да</t>
        </is>
      </c>
      <c r="G47" s="42" t="inlineStr">
        <is>
          <t>На посадочной возможна установка кода для оптимизации РК</t>
        </is>
      </c>
      <c r="H47" s="42" t="n">
        <v/>
      </c>
      <c r="I47" s="42" t="inlineStr">
        <is>
          <t>входной бюджет</t>
        </is>
      </c>
      <c r="J47" s="42" t="inlineStr">
        <is>
          <t>\\DOCS\Public\_Подрядчики (прайсы, презентации, ТТ)\Rambler</t>
        </is>
      </c>
      <c r="K47" s="42" t="inlineStr">
        <is>
          <t xml:space="preserve">Юлия Хуснулина y.khusnulina@rambler-co.ru
pmp@rambler-co.ru </t>
        </is>
      </c>
      <c r="L47" s="42" t="n">
        <v/>
      </c>
      <c r="M47" s="42" t="inlineStr">
        <is>
          <t>Не менее 250 000 руб. без учета НДС (после скидки) при первом размещении.
 Не менее 500 000 руб. без учета НДС (после скидки) при втором и последующих размещениях.</t>
        </is>
      </c>
      <c r="N47" s="42" t="inlineStr">
        <is>
          <t>нет</t>
        </is>
      </c>
      <c r="O47" s="42" t="inlineStr">
        <is>
          <t>качественный ресурсы по оптимальной ставке и возможностью таргетироваться без наценок, отсутствие сезонников</t>
        </is>
      </c>
      <c r="P47" s="42" t="n">
        <v>1</v>
      </c>
      <c r="Q47" s="42" t="n">
        <v>35</v>
      </c>
      <c r="R47" s="42">
        <f>S47</f>
        <v/>
      </c>
      <c r="S47" s="42" t="inlineStr">
        <is>
          <t>Пакет XL Flex Rambler&amp;Сo 
Desktop+Mobile Reach Video PMP</t>
        </is>
      </c>
      <c r="T47" s="42" t="inlineStr">
        <is>
          <t>Видеоплеер на страницах сайтов сетевое размещение
таргетинга на ЦА с таргетингом по аудиторным сегментам</t>
        </is>
      </c>
      <c r="U47" s="42" t="inlineStr">
        <is>
          <t>Desktop: Reach Video
Mobile: Reach Video
Видео (15 секунд)</t>
        </is>
      </c>
      <c r="V47" s="42" t="inlineStr"/>
      <c r="W47" s="42" t="inlineStr">
        <is>
          <t>Динамика</t>
        </is>
      </c>
      <c r="X47" s="42" t="inlineStr">
        <is>
          <t>1000 показов</t>
        </is>
      </c>
      <c r="Y47" s="42">
        <f>COUNT(AV47:DC47)</f>
        <v/>
      </c>
      <c r="Z47" s="42" t="inlineStr">
        <is>
          <t>недели</t>
        </is>
      </c>
      <c r="AA47" s="43">
        <f>AB47/Y47</f>
        <v/>
      </c>
      <c r="AB47" s="43" t="n">
        <v>3000</v>
      </c>
      <c r="AC47" s="44" t="n">
        <v>450</v>
      </c>
      <c r="AD47" s="42" t="n">
        <v>1</v>
      </c>
      <c r="AE47" s="45" t="n">
        <v>0.65</v>
      </c>
      <c r="AF47" s="44">
        <f>IF(OR(X47="1000 показов",X47="клики",X47="engagement",X47="вовлечение",X47="просмотры"),IF(X47="клики",AG47*1000/AI47,IF(OR(X47="engagement",X47="просмотры",X47="вовлечение"),AG47*1000/AI47,AC47*AD47*(1-AE47))),IF(ISERR(AC47*AD47/AI47*1000*(1-AE47)),0,AC47*AD47*AB47*(1-AE47)/AI47*1000))</f>
        <v/>
      </c>
      <c r="AG47" s="44">
        <f>IF(X47="клики",AC47*AD47*(1-AE47)*AO47,IF(OR(X47="просмотры",X47="engagement",X47="вовлечение"),AB47*AC47*AD47*(1-AE47),IF(OR(X47="пакет",X47="неделя",X47="день",X47="месяц",X47="единица",X47="единиц"),AC47*AD47*(1-AE47)*AB47,AB47*AF47)))</f>
        <v/>
      </c>
      <c r="AH47" s="44">
        <f>AG47*1.2</f>
        <v/>
      </c>
      <c r="AI47" s="43">
        <f>AB47*1000</f>
        <v/>
      </c>
      <c r="AJ47" s="42" t="n">
        <v>3</v>
      </c>
      <c r="AK47" s="43">
        <f>AI47/AJ47</f>
        <v/>
      </c>
      <c r="AL47" s="45" t="inlineStr"/>
      <c r="AM47" s="43">
        <f>AB47</f>
        <v/>
      </c>
      <c r="AN47" s="45" t="n">
        <v>0.00162</v>
      </c>
      <c r="AO47" s="43">
        <f>AI47*AN47</f>
        <v/>
      </c>
      <c r="AP47" s="44">
        <f>AG47/AI47*1000</f>
        <v/>
      </c>
      <c r="AQ47" s="44">
        <f>AG47/AK47*1000</f>
        <v/>
      </c>
      <c r="AR47" s="44">
        <f>AG47/AM47</f>
        <v/>
      </c>
      <c r="AS47" s="44">
        <f>AG47/AO47</f>
        <v/>
      </c>
      <c r="AT47" s="42" t="inlineStr"/>
      <c r="AU47" s="44">
        <f>AG47/AT47</f>
        <v/>
      </c>
      <c r="AV47" s="42" t="n"/>
      <c r="AW47" s="42" t="n"/>
      <c r="AX47" s="42" t="n"/>
      <c r="AY47" s="42" t="n"/>
      <c r="AZ47" s="42" t="n"/>
      <c r="BA47" s="42" t="n"/>
      <c r="BB47" s="42" t="n"/>
      <c r="BC47" s="42" t="n"/>
      <c r="BD47" s="42" t="n"/>
      <c r="BE47" s="42" t="n"/>
      <c r="BF47" s="42" t="n"/>
      <c r="BG47" s="42" t="n"/>
      <c r="BH47" s="42" t="n"/>
      <c r="BI47" s="46" t="n">
        <v>1</v>
      </c>
      <c r="BJ47" s="46" t="n">
        <v>1</v>
      </c>
      <c r="BK47" s="46" t="n">
        <v>1</v>
      </c>
      <c r="BL47" s="46" t="n">
        <v>1</v>
      </c>
      <c r="BM47" s="46" t="n">
        <v>1</v>
      </c>
      <c r="BN47" s="46" t="n">
        <v>1</v>
      </c>
      <c r="BO47" s="46" t="n">
        <v>1</v>
      </c>
      <c r="BP47" s="46" t="n">
        <v>1</v>
      </c>
      <c r="BQ47" s="42" t="n"/>
      <c r="BR47" s="42" t="n"/>
      <c r="BS47" s="42" t="n"/>
      <c r="BT47" s="42" t="n"/>
      <c r="BU47" s="42" t="n"/>
      <c r="BV47" s="42" t="n"/>
      <c r="BW47" s="42" t="n"/>
      <c r="BX47" s="42" t="n"/>
      <c r="BY47" s="42" t="n"/>
      <c r="BZ47" s="42" t="n"/>
      <c r="CA47" s="42" t="n"/>
      <c r="CB47" s="42" t="n"/>
      <c r="CC47" s="42" t="n"/>
      <c r="CD47" s="42" t="n"/>
      <c r="CE47" s="42" t="n"/>
      <c r="CF47" s="42" t="n"/>
      <c r="CG47" s="42" t="n"/>
      <c r="CH47" s="42" t="n"/>
      <c r="CI47" s="42" t="n"/>
      <c r="CJ47" s="42" t="n"/>
      <c r="CK47" s="42" t="n"/>
      <c r="CL47" s="42" t="n"/>
      <c r="CM47" s="42" t="n"/>
      <c r="CN47" s="42" t="n"/>
      <c r="CO47" s="42" t="n"/>
      <c r="CP47" s="42" t="n"/>
      <c r="CQ47" s="42" t="n"/>
      <c r="CR47" s="42" t="n"/>
      <c r="CS47" s="42" t="n"/>
      <c r="CT47" s="42" t="n"/>
      <c r="CU47" s="42" t="n"/>
      <c r="CV47" s="42" t="n"/>
      <c r="CW47" s="42" t="n"/>
      <c r="CX47" s="42" t="n"/>
      <c r="CY47" s="42" t="n"/>
      <c r="CZ47" s="42" t="n"/>
      <c r="DA47" s="42" t="n"/>
      <c r="DB47" s="42" t="n"/>
      <c r="DC47" s="42" t="n"/>
      <c r="DD47" s="42" t="n"/>
      <c r="DE47" s="42" t="n"/>
      <c r="DF47" s="42" t="n"/>
      <c r="DG47" s="42" t="n"/>
      <c r="DH47" s="42" t="n"/>
      <c r="DI47" s="42" t="n"/>
      <c r="DJ47" s="42" t="n"/>
      <c r="DK47" s="42" t="n"/>
      <c r="DL47" s="42" t="n"/>
      <c r="DM47" s="42" t="n"/>
      <c r="DN47" s="42" t="n"/>
      <c r="DO47" s="42" t="n"/>
    </row>
    <row customHeight="1" ht="70" r="48" s="11">
      <c r="A48" s="42" t="inlineStr">
        <is>
          <t>Все</t>
        </is>
      </c>
      <c r="B48" s="42" t="inlineStr">
        <is>
          <t>Все</t>
        </is>
      </c>
      <c r="C48" s="42" t="inlineStr">
        <is>
          <t>Сеть</t>
        </is>
      </c>
      <c r="D48" s="42" t="inlineStr">
        <is>
          <t>охват/лиды</t>
        </is>
      </c>
      <c r="E48" s="42" t="inlineStr">
        <is>
          <t>перенести со вкладки</t>
        </is>
      </c>
      <c r="F48" s="42" t="inlineStr">
        <is>
          <t>да</t>
        </is>
      </c>
      <c r="G48" s="42" t="inlineStr">
        <is>
          <t>выдача доступов к представлению в ГА по почте punch.media2020@gmail.com, автовыгрузка постклика и DCM на почту e.mardoyan@punchmedia.ru; для достижения медийных показателей просим предоставить пермалинк или другие системы , где фиксируются показатели, которые надо достигнуть ( показы, вьюбалити, клики и другое)</t>
        </is>
      </c>
      <c r="H48" s="42" t="inlineStr">
        <is>
          <t>30% СК</t>
        </is>
      </c>
      <c r="I48" s="42" t="inlineStr">
        <is>
          <t>Brand Lift в процессе разработки</t>
        </is>
      </c>
      <c r="J48" s="42" t="inlineStr">
        <is>
          <t xml:space="preserve">https://disk.yandex.ru/i/dpVzTOMfXe_NmQ </t>
        </is>
      </c>
      <c r="K48" s="42" t="inlineStr">
        <is>
          <t>e.mardoyan@punchmedia.ru; v.ovchenkov@punchmedia.ru</t>
        </is>
      </c>
      <c r="L48" s="42" t="inlineStr">
        <is>
          <t>желательно заранее обговорить детали отчета (какие понадобятся  данные), чтобы  сделали соответсвующие настройки в системе</t>
        </is>
      </c>
      <c r="M48" s="42" t="inlineStr">
        <is>
          <t>нет, но реко от 200 000 рублей</t>
        </is>
      </c>
      <c r="N48" s="42" t="inlineStr">
        <is>
          <t>нет</t>
        </is>
      </c>
      <c r="O48" s="42" t="inlineStr">
        <is>
          <t xml:space="preserve">размещение рекламы через оригинальный и эффективный рекламный плеер, благодаря которому кампания размещается в самых эффективных для рекламного сообщения местах (статьи, место на странице, разделы сайты) </t>
        </is>
      </c>
      <c r="P48" s="42" t="n">
        <v>0</v>
      </c>
      <c r="Q48" s="42" t="n">
        <v>36</v>
      </c>
      <c r="R48" s="42">
        <f>S48</f>
        <v/>
      </c>
      <c r="S48" s="42" t="inlineStr">
        <is>
          <t>PunchMedia Group</t>
        </is>
      </c>
      <c r="T48" s="42" t="inlineStr">
        <is>
          <t>Рекламный плеер на страницах сайтов сетевое размещение  (Desktop+Mobile), любые таргеты</t>
        </is>
      </c>
      <c r="U48" s="42" t="inlineStr">
        <is>
          <t>600х338 px ( видео instrem+outstream)</t>
        </is>
      </c>
      <c r="V48" s="42" t="inlineStr"/>
      <c r="W48" s="42" t="inlineStr">
        <is>
          <t>Динамика</t>
        </is>
      </c>
      <c r="X48" s="42" t="inlineStr">
        <is>
          <t>1000 показов</t>
        </is>
      </c>
      <c r="Y48" s="42">
        <f>COUNT(AV48:DC48)</f>
        <v/>
      </c>
      <c r="Z48" s="42" t="inlineStr">
        <is>
          <t>недели</t>
        </is>
      </c>
      <c r="AA48" s="43">
        <f>AB48/Y48</f>
        <v/>
      </c>
      <c r="AB48" s="43" t="n">
        <v>1000</v>
      </c>
      <c r="AC48" s="44" t="n">
        <v>360</v>
      </c>
      <c r="AD48" s="42" t="n">
        <v>1</v>
      </c>
      <c r="AE48" s="45" t="inlineStr">
        <is>
          <t>клиентская скидка 5% на все размещения, и скидка 10% на размещения кампаний бюджетом от 2 млн рублей</t>
        </is>
      </c>
      <c r="AF48" s="44">
        <f>IF(OR(X48="1000 показов",X48="клики",X48="engagement",X48="вовлечение",X48="просмотры"),IF(X48="клики",AG48*1000/AI48,IF(OR(X48="engagement",X48="просмотры",X48="вовлечение"),AG48*1000/AI48,AC48*AD48*(1-AE48))),IF(ISERR(AC48*AD48/AI48*1000*(1-AE48)),0,AC48*AD48*AB48*(1-AE48)/AI48*1000))</f>
        <v/>
      </c>
      <c r="AG48" s="44">
        <f>IF(X48="клики",AC48*AD48*(1-AE48)*AO48,IF(OR(X48="просмотры",X48="engagement",X48="вовлечение"),AB48*AC48*AD48*(1-AE48),IF(OR(X48="пакет",X48="неделя",X48="день",X48="месяц",X48="единица",X48="единиц"),AC48*AD48*(1-AE48)*AB48,AB48*AF48)))</f>
        <v/>
      </c>
      <c r="AH48" s="44">
        <f>AG48*1.2</f>
        <v/>
      </c>
      <c r="AI48" s="43">
        <f>AB48*1000</f>
        <v/>
      </c>
      <c r="AJ48" s="42" t="n">
        <v>2</v>
      </c>
      <c r="AK48" s="43">
        <f>AI48/AJ48</f>
        <v/>
      </c>
      <c r="AL48" s="45" t="inlineStr"/>
      <c r="AM48" s="43">
        <f>AB48</f>
        <v/>
      </c>
      <c r="AN48" s="45" t="inlineStr"/>
      <c r="AO48" s="43">
        <f>AI48*AN48</f>
        <v/>
      </c>
      <c r="AP48" s="44">
        <f>AG48/AI48*1000</f>
        <v/>
      </c>
      <c r="AQ48" s="44">
        <f>AG48/AK48*1000</f>
        <v/>
      </c>
      <c r="AR48" s="44">
        <f>AG48/AM48</f>
        <v/>
      </c>
      <c r="AS48" s="44">
        <f>AG48/AO48</f>
        <v/>
      </c>
      <c r="AT48" s="42" t="inlineStr"/>
      <c r="AU48" s="44">
        <f>AG48/AT48</f>
        <v/>
      </c>
      <c r="AV48" s="42" t="n"/>
      <c r="AW48" s="42" t="n"/>
      <c r="AX48" s="42" t="n"/>
      <c r="AY48" s="42" t="n"/>
      <c r="AZ48" s="42" t="n"/>
      <c r="BA48" s="42" t="n"/>
      <c r="BB48" s="42" t="n"/>
      <c r="BC48" s="42" t="n"/>
      <c r="BD48" s="42" t="n"/>
      <c r="BE48" s="42" t="n"/>
      <c r="BF48" s="42" t="n"/>
      <c r="BG48" s="42" t="n"/>
      <c r="BH48" s="42" t="n"/>
      <c r="BI48" s="46" t="n">
        <v>1</v>
      </c>
      <c r="BJ48" s="46" t="n">
        <v>1</v>
      </c>
      <c r="BK48" s="46" t="n">
        <v>1</v>
      </c>
      <c r="BL48" s="46" t="n">
        <v>1</v>
      </c>
      <c r="BM48" s="46" t="n">
        <v>1</v>
      </c>
      <c r="BN48" s="46" t="n">
        <v>1</v>
      </c>
      <c r="BO48" s="46" t="n">
        <v>1</v>
      </c>
      <c r="BP48" s="46" t="n">
        <v>1</v>
      </c>
      <c r="BQ48" s="42" t="n"/>
      <c r="BR48" s="42" t="n"/>
      <c r="BS48" s="42" t="n"/>
      <c r="BT48" s="42" t="n"/>
      <c r="BU48" s="42" t="n"/>
      <c r="BV48" s="42" t="n"/>
      <c r="BW48" s="42" t="n"/>
      <c r="BX48" s="42" t="n"/>
      <c r="BY48" s="42" t="n"/>
      <c r="BZ48" s="42" t="n"/>
      <c r="CA48" s="42" t="n"/>
      <c r="CB48" s="42" t="n"/>
      <c r="CC48" s="42" t="n"/>
      <c r="CD48" s="42" t="n"/>
      <c r="CE48" s="42" t="n"/>
      <c r="CF48" s="42" t="n"/>
      <c r="CG48" s="42" t="n"/>
      <c r="CH48" s="42" t="n"/>
      <c r="CI48" s="42" t="n"/>
      <c r="CJ48" s="42" t="n"/>
      <c r="CK48" s="42" t="n"/>
      <c r="CL48" s="42" t="n"/>
      <c r="CM48" s="42" t="n"/>
      <c r="CN48" s="42" t="n"/>
      <c r="CO48" s="42" t="n"/>
      <c r="CP48" s="42" t="n"/>
      <c r="CQ48" s="42" t="n"/>
      <c r="CR48" s="42" t="n"/>
      <c r="CS48" s="42" t="n"/>
      <c r="CT48" s="42" t="n"/>
      <c r="CU48" s="42" t="n"/>
      <c r="CV48" s="42" t="n"/>
      <c r="CW48" s="42" t="n"/>
      <c r="CX48" s="42" t="n"/>
      <c r="CY48" s="42" t="n"/>
      <c r="CZ48" s="42" t="n"/>
      <c r="DA48" s="42" t="n"/>
      <c r="DB48" s="42" t="n"/>
      <c r="DC48" s="42" t="n"/>
      <c r="DD48" s="42" t="n"/>
      <c r="DE48" s="42" t="n"/>
      <c r="DF48" s="42" t="n"/>
      <c r="DG48" s="42" t="n"/>
      <c r="DH48" s="42" t="n"/>
      <c r="DI48" s="42" t="n"/>
      <c r="DJ48" s="42" t="n"/>
      <c r="DK48" s="42" t="n"/>
      <c r="DL48" s="42" t="n"/>
      <c r="DM48" s="42" t="n"/>
      <c r="DN48" s="42" t="n"/>
      <c r="DO48" s="42" t="n"/>
    </row>
    <row customHeight="1" ht="70" r="49" s="11">
      <c r="A49" s="42" t="inlineStr">
        <is>
          <t>Все</t>
        </is>
      </c>
      <c r="B49" s="42" t="inlineStr">
        <is>
          <t>Все</t>
        </is>
      </c>
      <c r="C49" s="42" t="inlineStr">
        <is>
          <t>Сеть</t>
        </is>
      </c>
      <c r="D49" s="42" t="inlineStr">
        <is>
          <t>охват/лиды</t>
        </is>
      </c>
      <c r="E49" s="42" t="n">
        <v/>
      </c>
      <c r="F49" s="42" t="inlineStr">
        <is>
          <t>да</t>
        </is>
      </c>
      <c r="G49" s="42" t="inlineStr">
        <is>
          <t>выдача доступов к представлению в ГА по почте punch.media2020@gmail.com, автовыгрузка постклика и DCM на почту e.mardoyan@punchmedia.ru; для достижения медийных показателей просим предоставить пермалинк или другие системы , где фиксируются показатели, которые надо достигнуть ( показы, вьюбалити, клики и другое)</t>
        </is>
      </c>
      <c r="H49" s="42" t="inlineStr">
        <is>
          <t>30% СК</t>
        </is>
      </c>
      <c r="I49" s="42" t="inlineStr">
        <is>
          <t>Brand Lift в процессе разработки</t>
        </is>
      </c>
      <c r="J49" s="42" t="inlineStr">
        <is>
          <t xml:space="preserve">https://disk.yandex.ru/i/dpVzTOMfXe_NmQ </t>
        </is>
      </c>
      <c r="K49" s="42" t="inlineStr">
        <is>
          <t>e.mardoyan@punchmedia.ru; v.ovchenkov@punchmedia.ru</t>
        </is>
      </c>
      <c r="L49" s="42" t="inlineStr">
        <is>
          <t>желательно заранее обговорить детали отчета (какие понадобятся  данные), чтобы  сделали соответсвующие настройки в системе</t>
        </is>
      </c>
      <c r="M49" s="42" t="inlineStr">
        <is>
          <t>нет, но реко от 200 000 рублей</t>
        </is>
      </c>
      <c r="N49" s="42" t="inlineStr">
        <is>
          <t>нет</t>
        </is>
      </c>
      <c r="O49" s="42" t="inlineStr">
        <is>
          <t xml:space="preserve">размещение рекламы через оригинальный и эффективный рекламный плеер, благодаря которому кампания размещается в самых эффективных для рекламного сообщения местах (статьи, место на странице, разделы сайты) </t>
        </is>
      </c>
      <c r="P49" s="42" t="n">
        <v>0</v>
      </c>
      <c r="Q49" s="42" t="n">
        <v>37</v>
      </c>
      <c r="R49" s="42">
        <f>S49</f>
        <v/>
      </c>
      <c r="S49" s="42" t="inlineStr">
        <is>
          <t>PunchMedia Group</t>
        </is>
      </c>
      <c r="T49" s="42" t="inlineStr">
        <is>
          <t>Рекламный плеер на страницах сайтов сетевое размещение  (Desktop+Mobile), любые таргеты</t>
        </is>
      </c>
      <c r="U49" s="42" t="inlineStr">
        <is>
          <t xml:space="preserve">600х338 px баннер </t>
        </is>
      </c>
      <c r="V49" s="42" t="inlineStr"/>
      <c r="W49" s="42" t="inlineStr">
        <is>
          <t>Динамика</t>
        </is>
      </c>
      <c r="X49" s="42" t="inlineStr">
        <is>
          <t>1000 показов</t>
        </is>
      </c>
      <c r="Y49" s="42">
        <f>COUNT(AV49:DC49)</f>
        <v/>
      </c>
      <c r="Z49" s="42" t="inlineStr">
        <is>
          <t>недели</t>
        </is>
      </c>
      <c r="AA49" s="43">
        <f>AB49/Y49</f>
        <v/>
      </c>
      <c r="AB49" s="43" t="n">
        <v>1000</v>
      </c>
      <c r="AC49" s="44" t="n">
        <v>330</v>
      </c>
      <c r="AD49" s="42" t="n">
        <v>1</v>
      </c>
      <c r="AE49" s="45" t="inlineStr">
        <is>
          <t>клиентская скидка 5% на все размещения, и скидка 10% на размещения кампаний бюджетом от 2 млн рублей</t>
        </is>
      </c>
      <c r="AF49" s="44">
        <f>IF(OR(X49="1000 показов",X49="клики",X49="engagement",X49="вовлечение",X49="просмотры"),IF(X49="клики",AG49*1000/AI49,IF(OR(X49="engagement",X49="просмотры",X49="вовлечение"),AG49*1000/AI49,AC49*AD49*(1-AE49))),IF(ISERR(AC49*AD49/AI49*1000*(1-AE49)),0,AC49*AD49*AB49*(1-AE49)/AI49*1000))</f>
        <v/>
      </c>
      <c r="AG49" s="44">
        <f>IF(X49="клики",AC49*AD49*(1-AE49)*AO49,IF(OR(X49="просмотры",X49="engagement",X49="вовлечение"),AB49*AC49*AD49*(1-AE49),IF(OR(X49="пакет",X49="неделя",X49="день",X49="месяц",X49="единица",X49="единиц"),AC49*AD49*(1-AE49)*AB49,AB49*AF49)))</f>
        <v/>
      </c>
      <c r="AH49" s="44">
        <f>AG49*1.2</f>
        <v/>
      </c>
      <c r="AI49" s="43">
        <f>AB49*1000</f>
        <v/>
      </c>
      <c r="AJ49" s="42" t="n">
        <v>2</v>
      </c>
      <c r="AK49" s="43">
        <f>AI49/AJ49</f>
        <v/>
      </c>
      <c r="AL49" s="45" t="inlineStr"/>
      <c r="AM49" s="43">
        <f>AB49</f>
        <v/>
      </c>
      <c r="AN49" s="45" t="inlineStr"/>
      <c r="AO49" s="43">
        <f>AI49*AN49</f>
        <v/>
      </c>
      <c r="AP49" s="44">
        <f>AG49/AI49*1000</f>
        <v/>
      </c>
      <c r="AQ49" s="44">
        <f>AG49/AK49*1000</f>
        <v/>
      </c>
      <c r="AR49" s="44">
        <f>AG49/AM49</f>
        <v/>
      </c>
      <c r="AS49" s="44">
        <f>AG49/AO49</f>
        <v/>
      </c>
      <c r="AT49" s="42" t="inlineStr"/>
      <c r="AU49" s="44">
        <f>AG49/AT49</f>
        <v/>
      </c>
      <c r="AV49" s="42" t="n"/>
      <c r="AW49" s="42" t="n"/>
      <c r="AX49" s="42" t="n"/>
      <c r="AY49" s="42" t="n"/>
      <c r="AZ49" s="42" t="n"/>
      <c r="BA49" s="42" t="n"/>
      <c r="BB49" s="42" t="n"/>
      <c r="BC49" s="42" t="n"/>
      <c r="BD49" s="42" t="n"/>
      <c r="BE49" s="42" t="n"/>
      <c r="BF49" s="42" t="n"/>
      <c r="BG49" s="42" t="n"/>
      <c r="BH49" s="42" t="n"/>
      <c r="BI49" s="46" t="n">
        <v>1</v>
      </c>
      <c r="BJ49" s="46" t="n">
        <v>1</v>
      </c>
      <c r="BK49" s="46" t="n">
        <v>1</v>
      </c>
      <c r="BL49" s="46" t="n">
        <v>1</v>
      </c>
      <c r="BM49" s="46" t="n">
        <v>1</v>
      </c>
      <c r="BN49" s="46" t="n">
        <v>1</v>
      </c>
      <c r="BO49" s="46" t="n">
        <v>1</v>
      </c>
      <c r="BP49" s="46" t="n">
        <v>1</v>
      </c>
      <c r="BQ49" s="42" t="n"/>
      <c r="BR49" s="42" t="n"/>
      <c r="BS49" s="42" t="n"/>
      <c r="BT49" s="42" t="n"/>
      <c r="BU49" s="42" t="n"/>
      <c r="BV49" s="42" t="n"/>
      <c r="BW49" s="42" t="n"/>
      <c r="BX49" s="42" t="n"/>
      <c r="BY49" s="42" t="n"/>
      <c r="BZ49" s="42" t="n"/>
      <c r="CA49" s="42" t="n"/>
      <c r="CB49" s="42" t="n"/>
      <c r="CC49" s="42" t="n"/>
      <c r="CD49" s="42" t="n"/>
      <c r="CE49" s="42" t="n"/>
      <c r="CF49" s="42" t="n"/>
      <c r="CG49" s="42" t="n"/>
      <c r="CH49" s="42" t="n"/>
      <c r="CI49" s="42" t="n"/>
      <c r="CJ49" s="42" t="n"/>
      <c r="CK49" s="42" t="n"/>
      <c r="CL49" s="42" t="n"/>
      <c r="CM49" s="42" t="n"/>
      <c r="CN49" s="42" t="n"/>
      <c r="CO49" s="42" t="n"/>
      <c r="CP49" s="42" t="n"/>
      <c r="CQ49" s="42" t="n"/>
      <c r="CR49" s="42" t="n"/>
      <c r="CS49" s="42" t="n"/>
      <c r="CT49" s="42" t="n"/>
      <c r="CU49" s="42" t="n"/>
      <c r="CV49" s="42" t="n"/>
      <c r="CW49" s="42" t="n"/>
      <c r="CX49" s="42" t="n"/>
      <c r="CY49" s="42" t="n"/>
      <c r="CZ49" s="42" t="n"/>
      <c r="DA49" s="42" t="n"/>
      <c r="DB49" s="42" t="n"/>
      <c r="DC49" s="42" t="n"/>
      <c r="DD49" s="42" t="n"/>
      <c r="DE49" s="42" t="n"/>
      <c r="DF49" s="42" t="n"/>
      <c r="DG49" s="42" t="n"/>
      <c r="DH49" s="42" t="n"/>
      <c r="DI49" s="42" t="n"/>
      <c r="DJ49" s="42" t="n"/>
      <c r="DK49" s="42" t="n"/>
      <c r="DL49" s="42" t="n"/>
      <c r="DM49" s="42" t="n"/>
      <c r="DN49" s="42" t="n"/>
      <c r="DO49" s="42" t="n"/>
    </row>
    <row r="50">
      <c r="A50" s="48" t="n"/>
      <c r="B50" s="48" t="n"/>
      <c r="C50" s="48" t="n"/>
      <c r="D50" s="48" t="n"/>
      <c r="E50" s="48" t="n"/>
      <c r="F50" s="48" t="n"/>
      <c r="G50" s="48" t="n"/>
      <c r="H50" s="48" t="n"/>
      <c r="I50" s="48" t="n"/>
      <c r="J50" s="48" t="n"/>
      <c r="K50" s="48" t="n"/>
      <c r="L50" s="48" t="n"/>
      <c r="M50" s="48" t="n"/>
      <c r="N50" s="48" t="n"/>
      <c r="O50" s="48" t="n"/>
      <c r="P50" s="48" t="n"/>
      <c r="Q50" s="49" t="n"/>
      <c r="R50" s="49" t="n"/>
      <c r="S50" s="49" t="n"/>
      <c r="T50" s="49" t="n"/>
      <c r="U50" s="49" t="n"/>
      <c r="V50" s="49" t="n"/>
      <c r="W50" s="49" t="n"/>
      <c r="X50" s="49" t="n"/>
      <c r="Y50" s="49" t="n"/>
      <c r="Z50" s="49" t="n"/>
      <c r="AA50" s="50" t="n"/>
      <c r="AB50" s="50" t="n"/>
      <c r="AC50" s="51" t="n"/>
      <c r="AD50" s="49" t="n"/>
      <c r="AE50" s="52" t="inlineStr">
        <is>
          <t>Итого:</t>
        </is>
      </c>
      <c r="AF50" s="51">
        <f>SUMIF(AI13:AI49,"&gt;0",AG13:AG49)/AI50*1000</f>
        <v/>
      </c>
      <c r="AG50" s="51">
        <f>SUM(AG13:AG49)</f>
        <v/>
      </c>
      <c r="AH50" s="51">
        <f>SUM(AH13:AH49)</f>
        <v/>
      </c>
      <c r="AI50" s="50">
        <f>SUM(AI13:AI49)</f>
        <v/>
      </c>
      <c r="AJ50" s="49">
        <f>SUMIF(AK13:AK49,"&gt;0",AI13:AI49)/AK50</f>
        <v/>
      </c>
      <c r="AK50" s="50">
        <f>SUM(AK13:AK49)*0.8</f>
        <v/>
      </c>
      <c r="AL50" s="52">
        <f>SUMIF(AI13:AI49,"&gt;0",AM13:AM49)/AI50</f>
        <v/>
      </c>
      <c r="AM50" s="50">
        <f>SUM(AM13:AM49)</f>
        <v/>
      </c>
      <c r="AN50" s="52">
        <f>SUMIF(AI13:AI49,"&gt;0",AO13:AO49)/AI50</f>
        <v/>
      </c>
      <c r="AO50" s="50">
        <f>SUM(AO13:AO49)</f>
        <v/>
      </c>
      <c r="AP50" s="51">
        <f>SUMIF(AI13:AI49,"&gt;0",AG13:AG49)/AI50*1000</f>
        <v/>
      </c>
      <c r="AQ50" s="51">
        <f>SUMIF(AK13:AK49,"&gt;0",AG13:AG49)/AK50*1000</f>
        <v/>
      </c>
      <c r="AR50" s="51">
        <f>SUMIF(AM13:AM49,"&gt;0",AG13:AG49)/AM50</f>
        <v/>
      </c>
      <c r="AS50" s="51">
        <f>SUMIF(AO13:AO49,"&gt;0",AG13:AG49)/AO50</f>
        <v/>
      </c>
      <c r="AT50" s="49">
        <f>SUM(AT13:AM49)</f>
        <v/>
      </c>
      <c r="AU50" s="51">
        <f>SUMIF(AT13:AT49,"&gt;0",AG13:AG49)/AT50</f>
        <v/>
      </c>
      <c r="AV50" s="49">
        <f>SUMIF(AU13:AU49,"&gt;0",AG13:AG49)/AU50</f>
        <v/>
      </c>
      <c r="AW50" s="48" t="n"/>
      <c r="AX50" s="48" t="n"/>
      <c r="AY50" s="48" t="n"/>
      <c r="AZ50" s="48" t="n"/>
      <c r="BA50" s="48" t="n"/>
      <c r="BB50" s="48" t="n"/>
      <c r="BC50" s="48" t="n"/>
      <c r="BD50" s="48" t="n"/>
      <c r="BE50" s="48" t="n"/>
      <c r="BF50" s="48" t="n"/>
      <c r="BG50" s="48" t="n"/>
      <c r="BH50" s="48" t="n"/>
      <c r="BI50" s="48" t="n"/>
      <c r="BJ50" s="48" t="n"/>
      <c r="BK50" s="48" t="n"/>
      <c r="BL50" s="48" t="n"/>
      <c r="BM50" s="48" t="n"/>
      <c r="BN50" s="48" t="n"/>
      <c r="BO50" s="48" t="n"/>
      <c r="BP50" s="48" t="n"/>
      <c r="BQ50" s="48" t="n"/>
      <c r="BR50" s="48" t="n"/>
      <c r="BS50" s="48" t="n"/>
      <c r="BT50" s="48" t="n"/>
      <c r="BU50" s="48" t="n"/>
      <c r="BV50" s="48" t="n"/>
      <c r="BW50" s="48" t="n"/>
      <c r="BX50" s="48" t="n"/>
      <c r="BY50" s="48" t="n"/>
      <c r="BZ50" s="48" t="n"/>
      <c r="CA50" s="48" t="n"/>
      <c r="CB50" s="48" t="n"/>
      <c r="CC50" s="48" t="n"/>
      <c r="CD50" s="48" t="n"/>
      <c r="CE50" s="48" t="n"/>
      <c r="CF50" s="48" t="n"/>
      <c r="CG50" s="48" t="n"/>
      <c r="CH50" s="48" t="n"/>
      <c r="CI50" s="48" t="n"/>
      <c r="CJ50" s="48" t="n"/>
      <c r="CK50" s="48" t="n"/>
      <c r="CL50" s="48" t="n"/>
      <c r="CM50" s="48" t="n"/>
      <c r="CN50" s="48" t="n"/>
      <c r="CO50" s="48" t="n"/>
      <c r="CP50" s="48" t="n"/>
      <c r="CQ50" s="48" t="n"/>
      <c r="CR50" s="48" t="n"/>
      <c r="CS50" s="48" t="n"/>
      <c r="CT50" s="48" t="n"/>
      <c r="CU50" s="48" t="n"/>
      <c r="CV50" s="48" t="n"/>
      <c r="CW50" s="48" t="n"/>
      <c r="CX50" s="48" t="n"/>
      <c r="CY50" s="48" t="n"/>
      <c r="CZ50" s="48" t="n"/>
      <c r="DA50" s="48" t="n"/>
      <c r="DB50" s="48" t="n"/>
      <c r="DC50" s="48" t="n"/>
      <c r="DD50" s="48" t="n"/>
      <c r="DE50" s="48" t="n"/>
      <c r="DF50" s="48" t="n"/>
      <c r="DG50" s="48" t="n"/>
      <c r="DH50" s="48" t="n"/>
      <c r="DI50" s="48" t="n"/>
      <c r="DJ50" s="48" t="n"/>
      <c r="DK50" s="48" t="n"/>
      <c r="DL50" s="48" t="n"/>
      <c r="DM50" s="48" t="n"/>
      <c r="DN50" s="48" t="n"/>
      <c r="DO50" s="48" t="n"/>
    </row>
    <row r="51">
      <c r="A51" s="48" t="n"/>
      <c r="B51" s="48" t="n"/>
      <c r="C51" s="48" t="n"/>
      <c r="D51" s="48" t="n"/>
      <c r="E51" s="48" t="n"/>
      <c r="F51" s="48" t="n"/>
      <c r="G51" s="48" t="n"/>
      <c r="H51" s="48" t="n"/>
      <c r="I51" s="48" t="n"/>
      <c r="J51" s="48" t="n"/>
      <c r="K51" s="48" t="n"/>
      <c r="L51" s="48" t="n"/>
      <c r="M51" s="48" t="n"/>
      <c r="N51" s="48" t="n"/>
      <c r="O51" s="48" t="n"/>
      <c r="P51" s="48" t="n"/>
      <c r="Q51" s="48" t="n"/>
      <c r="R51" s="48" t="n"/>
      <c r="S51" s="48" t="n"/>
      <c r="T51" s="48" t="n"/>
      <c r="U51" s="48" t="n"/>
      <c r="V51" s="48" t="n"/>
      <c r="W51" s="48" t="n"/>
      <c r="X51" s="48" t="n"/>
      <c r="Y51" s="48" t="n"/>
      <c r="Z51" s="48" t="n"/>
      <c r="AA51" s="53" t="n"/>
      <c r="AB51" s="48" t="n"/>
      <c r="AC51" s="54" t="inlineStr">
        <is>
          <t>Tracker</t>
        </is>
      </c>
      <c r="AD51" s="48" t="n"/>
      <c r="AE51" s="48" t="n"/>
      <c r="AF51" s="48" t="n"/>
      <c r="AG51" s="44">
        <f>(AI50*2.5)*1.5/1000</f>
        <v/>
      </c>
      <c r="AH51" s="48" t="n"/>
      <c r="AI51" s="48" t="n"/>
      <c r="AJ51" s="48" t="n"/>
      <c r="AK51" s="48" t="n"/>
      <c r="AL51" s="55" t="n"/>
      <c r="AM51" s="48" t="n"/>
      <c r="AN51" s="48" t="n"/>
      <c r="AO51" s="48" t="n"/>
      <c r="AP51" s="48" t="n"/>
      <c r="AQ51" s="48" t="n"/>
      <c r="AR51" s="48" t="n"/>
      <c r="AS51" s="48" t="n"/>
      <c r="AT51" s="48" t="n"/>
      <c r="AU51" s="48" t="n"/>
      <c r="AV51" s="48" t="n"/>
      <c r="AW51" s="48" t="n"/>
      <c r="AX51" s="48" t="n"/>
      <c r="AY51" s="48" t="n"/>
      <c r="AZ51" s="48" t="n"/>
      <c r="BA51" s="48" t="n"/>
      <c r="BB51" s="48" t="n"/>
      <c r="BC51" s="48" t="n"/>
      <c r="BD51" s="48" t="n"/>
      <c r="BE51" s="48" t="n"/>
      <c r="BF51" s="48" t="n"/>
      <c r="BG51" s="48" t="n"/>
      <c r="BH51" s="48" t="n"/>
      <c r="BI51" s="48" t="n"/>
      <c r="BJ51" s="48" t="n"/>
      <c r="BK51" s="48" t="n"/>
      <c r="BL51" s="48" t="n"/>
      <c r="BM51" s="48" t="n"/>
      <c r="BN51" s="48" t="n"/>
      <c r="BO51" s="48" t="n"/>
      <c r="BP51" s="48" t="n"/>
      <c r="BQ51" s="48" t="n"/>
      <c r="BR51" s="48" t="n"/>
      <c r="BS51" s="48" t="n"/>
      <c r="BT51" s="48" t="n"/>
      <c r="BU51" s="48" t="n"/>
      <c r="BV51" s="48" t="n"/>
      <c r="BW51" s="48" t="n"/>
      <c r="BX51" s="48" t="n"/>
      <c r="BY51" s="48" t="n"/>
      <c r="BZ51" s="48" t="n"/>
      <c r="CA51" s="48" t="n"/>
      <c r="CB51" s="48" t="n"/>
      <c r="CC51" s="48" t="n"/>
      <c r="CD51" s="48" t="n"/>
      <c r="CE51" s="48" t="n"/>
      <c r="CF51" s="48" t="n"/>
      <c r="CG51" s="48" t="n"/>
      <c r="CH51" s="48" t="n"/>
      <c r="CI51" s="48" t="n"/>
      <c r="CJ51" s="48" t="n"/>
      <c r="CK51" s="48" t="n"/>
      <c r="CL51" s="48" t="n"/>
      <c r="CM51" s="48" t="n"/>
      <c r="CN51" s="48" t="n"/>
      <c r="CO51" s="48" t="n"/>
      <c r="CP51" s="48" t="n"/>
      <c r="CQ51" s="48" t="n"/>
      <c r="CR51" s="48" t="n"/>
      <c r="CS51" s="48" t="n"/>
      <c r="CT51" s="48" t="n"/>
      <c r="CU51" s="48" t="n"/>
      <c r="CV51" s="48" t="n"/>
      <c r="CW51" s="48" t="n"/>
      <c r="CX51" s="48" t="n"/>
      <c r="CY51" s="48" t="n"/>
      <c r="CZ51" s="48" t="n"/>
      <c r="DA51" s="48" t="n"/>
      <c r="DB51" s="48" t="n"/>
      <c r="DC51" s="48" t="n"/>
      <c r="DD51" s="48" t="n"/>
      <c r="DE51" s="48" t="n"/>
      <c r="DF51" s="48" t="n"/>
      <c r="DG51" s="48" t="n"/>
      <c r="DH51" s="48" t="n"/>
      <c r="DI51" s="48" t="n"/>
      <c r="DJ51" s="48" t="n"/>
      <c r="DK51" s="48" t="n"/>
      <c r="DL51" s="48" t="n"/>
      <c r="DM51" s="48" t="n"/>
      <c r="DN51" s="48" t="n"/>
      <c r="DO51" s="48" t="n"/>
    </row>
    <row r="52">
      <c r="A52" s="48" t="n"/>
      <c r="B52" s="48" t="n"/>
      <c r="C52" s="48" t="n"/>
      <c r="D52" s="48" t="n"/>
      <c r="E52" s="48" t="n"/>
      <c r="F52" s="48" t="n"/>
      <c r="G52" s="48" t="n"/>
      <c r="H52" s="48" t="n"/>
      <c r="I52" s="48" t="n"/>
      <c r="J52" s="48" t="n"/>
      <c r="K52" s="48" t="n"/>
      <c r="L52" s="48" t="n"/>
      <c r="M52" s="48" t="n"/>
      <c r="N52" s="48" t="n"/>
      <c r="O52" s="48" t="n"/>
      <c r="P52" s="48" t="n"/>
      <c r="Q52" s="48" t="n"/>
      <c r="R52" s="48" t="n"/>
      <c r="S52" s="48" t="n"/>
      <c r="T52" s="48" t="n"/>
      <c r="U52" s="48" t="n"/>
      <c r="V52" s="48" t="n"/>
      <c r="W52" s="48" t="n"/>
      <c r="X52" s="48" t="n"/>
      <c r="Y52" s="48" t="n"/>
      <c r="Z52" s="48" t="n"/>
      <c r="AA52" s="53" t="n"/>
      <c r="AB52" s="48" t="n"/>
      <c r="AC52" s="54" t="inlineStr">
        <is>
          <t>Итого медиа бюджет</t>
        </is>
      </c>
      <c r="AD52" s="48" t="n"/>
      <c r="AE52" s="48" t="n"/>
      <c r="AF52" s="48" t="n"/>
      <c r="AG52" s="44">
        <f>SUM(AG50:AG51)</f>
        <v/>
      </c>
      <c r="AH52" s="48" t="n"/>
      <c r="AI52" s="48" t="n"/>
      <c r="AJ52" s="48" t="n"/>
      <c r="AK52" s="48" t="n"/>
      <c r="AL52" s="55" t="n"/>
      <c r="AM52" s="48" t="n"/>
      <c r="AN52" s="48" t="n"/>
      <c r="AO52" s="48" t="n"/>
      <c r="AP52" s="48" t="n"/>
      <c r="AQ52" s="48" t="n"/>
      <c r="AR52" s="48" t="n"/>
      <c r="AS52" s="48" t="n"/>
      <c r="AT52" s="48" t="n"/>
      <c r="AU52" s="48" t="n"/>
      <c r="AV52" s="48" t="n"/>
      <c r="AW52" s="48" t="n"/>
      <c r="AX52" s="48" t="n"/>
      <c r="AY52" s="48" t="n"/>
      <c r="AZ52" s="48" t="n"/>
      <c r="BA52" s="48" t="n"/>
      <c r="BB52" s="48" t="n"/>
      <c r="BC52" s="48" t="n"/>
      <c r="BD52" s="48" t="n"/>
      <c r="BE52" s="48" t="n"/>
      <c r="BF52" s="48" t="n"/>
      <c r="BG52" s="48" t="n"/>
      <c r="BH52" s="48" t="n"/>
      <c r="BI52" s="48" t="n"/>
      <c r="BJ52" s="48" t="n"/>
      <c r="BK52" s="48" t="n"/>
      <c r="BL52" s="48" t="n"/>
      <c r="BM52" s="48" t="n"/>
      <c r="BN52" s="48" t="n"/>
      <c r="BO52" s="48" t="n"/>
      <c r="BP52" s="48" t="n"/>
      <c r="BQ52" s="48" t="n"/>
      <c r="BR52" s="48" t="n"/>
      <c r="BS52" s="48" t="n"/>
      <c r="BT52" s="48" t="n"/>
      <c r="BU52" s="48" t="n"/>
      <c r="BV52" s="48" t="n"/>
      <c r="BW52" s="48" t="n"/>
      <c r="BX52" s="48" t="n"/>
      <c r="BY52" s="48" t="n"/>
      <c r="BZ52" s="48" t="n"/>
      <c r="CA52" s="48" t="n"/>
      <c r="CB52" s="48" t="n"/>
      <c r="CC52" s="48" t="n"/>
      <c r="CD52" s="48" t="n"/>
      <c r="CE52" s="48" t="n"/>
      <c r="CF52" s="48" t="n"/>
      <c r="CG52" s="48" t="n"/>
      <c r="CH52" s="48" t="n"/>
      <c r="CI52" s="48" t="n"/>
      <c r="CJ52" s="48" t="n"/>
      <c r="CK52" s="48" t="n"/>
      <c r="CL52" s="48" t="n"/>
      <c r="CM52" s="48" t="n"/>
      <c r="CN52" s="48" t="n"/>
      <c r="CO52" s="48" t="n"/>
      <c r="CP52" s="48" t="n"/>
      <c r="CQ52" s="48" t="n"/>
      <c r="CR52" s="48" t="n"/>
      <c r="CS52" s="48" t="n"/>
      <c r="CT52" s="48" t="n"/>
      <c r="CU52" s="48" t="n"/>
      <c r="CV52" s="48" t="n"/>
      <c r="CW52" s="48" t="n"/>
      <c r="CX52" s="48" t="n"/>
      <c r="CY52" s="48" t="n"/>
      <c r="CZ52" s="48" t="n"/>
      <c r="DA52" s="48" t="n"/>
      <c r="DB52" s="48" t="n"/>
      <c r="DC52" s="48" t="n"/>
      <c r="DD52" s="48" t="n"/>
      <c r="DE52" s="48" t="n"/>
      <c r="DF52" s="48" t="n"/>
      <c r="DG52" s="48" t="n"/>
      <c r="DH52" s="48" t="n"/>
      <c r="DI52" s="48" t="n"/>
      <c r="DJ52" s="48" t="n"/>
      <c r="DK52" s="48" t="n"/>
      <c r="DL52" s="48" t="n"/>
      <c r="DM52" s="48" t="n"/>
      <c r="DN52" s="48" t="n"/>
      <c r="DO52" s="48" t="n"/>
    </row>
    <row r="53">
      <c r="A53" s="48" t="n"/>
      <c r="B53" s="48" t="n"/>
      <c r="C53" s="48" t="n"/>
      <c r="D53" s="48" t="n"/>
      <c r="E53" s="48" t="n"/>
      <c r="F53" s="48" t="n"/>
      <c r="G53" s="48" t="n"/>
      <c r="H53" s="48" t="n"/>
      <c r="I53" s="48" t="n"/>
      <c r="J53" s="48" t="n"/>
      <c r="K53" s="48" t="n"/>
      <c r="L53" s="48" t="n"/>
      <c r="M53" s="48" t="n"/>
      <c r="N53" s="48" t="n"/>
      <c r="O53" s="48" t="n"/>
      <c r="P53" s="48" t="n"/>
      <c r="Q53" s="48" t="n"/>
      <c r="R53" s="48" t="n"/>
      <c r="S53" s="48" t="n"/>
      <c r="T53" s="48" t="n"/>
      <c r="U53" s="48" t="n"/>
      <c r="V53" s="48" t="n"/>
      <c r="W53" s="48" t="n"/>
      <c r="X53" s="48" t="n"/>
      <c r="Y53" s="48" t="n"/>
      <c r="Z53" s="48" t="n"/>
      <c r="AA53" s="53" t="n"/>
      <c r="AB53" s="48" t="n"/>
      <c r="AC53" s="54" t="inlineStr">
        <is>
          <t>АК</t>
        </is>
      </c>
      <c r="AD53" s="48" t="n"/>
      <c r="AE53" s="48" t="n"/>
      <c r="AF53" s="48" t="inlineStr">
        <is>
          <t>10%</t>
        </is>
      </c>
      <c r="AG53" s="44">
        <f>AG52*AF53</f>
        <v/>
      </c>
      <c r="AH53" s="48" t="n"/>
      <c r="AI53" s="48" t="n"/>
      <c r="AJ53" s="48" t="n"/>
      <c r="AK53" s="48" t="n"/>
      <c r="AL53" s="55" t="n"/>
      <c r="AM53" s="48" t="n"/>
      <c r="AN53" s="48" t="n"/>
      <c r="AO53" s="48" t="n"/>
      <c r="AP53" s="48" t="n"/>
      <c r="AQ53" s="48" t="n"/>
      <c r="AR53" s="48" t="n"/>
      <c r="AS53" s="48" t="n"/>
      <c r="AT53" s="48" t="n"/>
      <c r="AU53" s="48" t="n"/>
      <c r="AV53" s="48" t="n"/>
      <c r="AW53" s="48" t="n"/>
      <c r="AX53" s="48" t="n"/>
      <c r="AY53" s="48" t="n"/>
      <c r="AZ53" s="48" t="n"/>
      <c r="BA53" s="48" t="n"/>
      <c r="BB53" s="48" t="n"/>
      <c r="BC53" s="48" t="n"/>
      <c r="BD53" s="48" t="n"/>
      <c r="BE53" s="48" t="n"/>
      <c r="BF53" s="48" t="n"/>
      <c r="BG53" s="48" t="n"/>
      <c r="BH53" s="48" t="n"/>
      <c r="BI53" s="48" t="n"/>
      <c r="BJ53" s="48" t="n"/>
      <c r="BK53" s="48" t="n"/>
      <c r="BL53" s="48" t="n"/>
      <c r="BM53" s="48" t="n"/>
      <c r="BN53" s="48" t="n"/>
      <c r="BO53" s="48" t="n"/>
      <c r="BP53" s="48" t="n"/>
      <c r="BQ53" s="48" t="n"/>
      <c r="BR53" s="48" t="n"/>
      <c r="BS53" s="48" t="n"/>
      <c r="BT53" s="48" t="n"/>
      <c r="BU53" s="48" t="n"/>
      <c r="BV53" s="48" t="n"/>
      <c r="BW53" s="48" t="n"/>
      <c r="BX53" s="48" t="n"/>
      <c r="BY53" s="48" t="n"/>
      <c r="BZ53" s="48" t="n"/>
      <c r="CA53" s="48" t="n"/>
      <c r="CB53" s="48" t="n"/>
      <c r="CC53" s="48" t="n"/>
      <c r="CD53" s="48" t="n"/>
      <c r="CE53" s="48" t="n"/>
      <c r="CF53" s="48" t="n"/>
      <c r="CG53" s="48" t="n"/>
      <c r="CH53" s="48" t="n"/>
      <c r="CI53" s="48" t="n"/>
      <c r="CJ53" s="48" t="n"/>
      <c r="CK53" s="48" t="n"/>
      <c r="CL53" s="48" t="n"/>
      <c r="CM53" s="48" t="n"/>
      <c r="CN53" s="48" t="n"/>
      <c r="CO53" s="48" t="n"/>
      <c r="CP53" s="48" t="n"/>
      <c r="CQ53" s="48" t="n"/>
      <c r="CR53" s="48" t="n"/>
      <c r="CS53" s="48" t="n"/>
      <c r="CT53" s="48" t="n"/>
      <c r="CU53" s="48" t="n"/>
      <c r="CV53" s="48" t="n"/>
      <c r="CW53" s="48" t="n"/>
      <c r="CX53" s="48" t="n"/>
      <c r="CY53" s="48" t="n"/>
      <c r="CZ53" s="48" t="n"/>
      <c r="DA53" s="48" t="n"/>
      <c r="DB53" s="48" t="n"/>
      <c r="DC53" s="48" t="n"/>
      <c r="DD53" s="48" t="n"/>
      <c r="DE53" s="48" t="n"/>
      <c r="DF53" s="48" t="n"/>
      <c r="DG53" s="48" t="n"/>
      <c r="DH53" s="48" t="n"/>
      <c r="DI53" s="48" t="n"/>
      <c r="DJ53" s="48" t="n"/>
      <c r="DK53" s="48" t="n"/>
      <c r="DL53" s="48" t="n"/>
      <c r="DM53" s="48" t="n"/>
      <c r="DN53" s="48" t="n"/>
      <c r="DO53" s="48" t="n"/>
    </row>
    <row r="54">
      <c r="A54" s="48" t="n"/>
      <c r="B54" s="48" t="n"/>
      <c r="C54" s="48" t="n"/>
      <c r="D54" s="48" t="n"/>
      <c r="E54" s="48" t="n"/>
      <c r="F54" s="48" t="n"/>
      <c r="G54" s="48" t="n"/>
      <c r="H54" s="48" t="n"/>
      <c r="I54" s="48" t="n"/>
      <c r="J54" s="48" t="n"/>
      <c r="K54" s="48" t="n"/>
      <c r="L54" s="48" t="n"/>
      <c r="M54" s="48" t="n"/>
      <c r="N54" s="48" t="n"/>
      <c r="O54" s="48" t="n"/>
      <c r="P54" s="48" t="n"/>
      <c r="Q54" s="48" t="n"/>
      <c r="R54" s="48" t="n"/>
      <c r="S54" s="48" t="n"/>
      <c r="T54" s="48" t="n"/>
      <c r="U54" s="48" t="n"/>
      <c r="V54" s="48" t="n"/>
      <c r="W54" s="48" t="n"/>
      <c r="X54" s="48" t="n"/>
      <c r="Y54" s="48" t="n"/>
      <c r="Z54" s="48" t="n"/>
      <c r="AA54" s="53" t="n"/>
      <c r="AB54" s="48" t="n"/>
      <c r="AC54" s="54" t="inlineStr">
        <is>
          <t>НДС</t>
        </is>
      </c>
      <c r="AD54" s="48" t="n"/>
      <c r="AE54" s="48" t="n"/>
      <c r="AF54" s="48" t="inlineStr">
        <is>
          <t>20%</t>
        </is>
      </c>
      <c r="AG54" s="44">
        <f>((AG52)+AG53)*AF54+AC51</f>
        <v/>
      </c>
      <c r="AH54" s="48" t="n"/>
      <c r="AI54" s="48" t="n"/>
      <c r="AJ54" s="48" t="n"/>
      <c r="AK54" s="48" t="n"/>
      <c r="AL54" s="55" t="n"/>
      <c r="AM54" s="48" t="n"/>
      <c r="AN54" s="48" t="n"/>
      <c r="AO54" s="48" t="n"/>
      <c r="AP54" s="48" t="n"/>
      <c r="AQ54" s="48" t="n"/>
      <c r="AR54" s="48" t="n"/>
      <c r="AS54" s="48" t="n"/>
      <c r="AT54" s="48" t="n"/>
      <c r="AU54" s="48" t="n"/>
      <c r="AV54" s="48" t="n"/>
      <c r="AW54" s="48" t="n"/>
      <c r="AX54" s="48" t="n"/>
      <c r="AY54" s="48" t="n"/>
      <c r="AZ54" s="48" t="n"/>
      <c r="BA54" s="48" t="n"/>
      <c r="BB54" s="48" t="n"/>
      <c r="BC54" s="48" t="n"/>
      <c r="BD54" s="48" t="n"/>
      <c r="BE54" s="48" t="n"/>
      <c r="BF54" s="48" t="n"/>
      <c r="BG54" s="48" t="n"/>
      <c r="BH54" s="48" t="n"/>
      <c r="BI54" s="48" t="n"/>
      <c r="BJ54" s="48" t="n"/>
      <c r="BK54" s="48" t="n"/>
      <c r="BL54" s="48" t="n"/>
      <c r="BM54" s="48" t="n"/>
      <c r="BN54" s="48" t="n"/>
      <c r="BO54" s="48" t="n"/>
      <c r="BP54" s="48" t="n"/>
      <c r="BQ54" s="48" t="n"/>
      <c r="BR54" s="48" t="n"/>
      <c r="BS54" s="48" t="n"/>
      <c r="BT54" s="48" t="n"/>
      <c r="BU54" s="48" t="n"/>
      <c r="BV54" s="48" t="n"/>
      <c r="BW54" s="48" t="n"/>
      <c r="BX54" s="48" t="n"/>
      <c r="BY54" s="48" t="n"/>
      <c r="BZ54" s="48" t="n"/>
      <c r="CA54" s="48" t="n"/>
      <c r="CB54" s="48" t="n"/>
      <c r="CC54" s="48" t="n"/>
      <c r="CD54" s="48" t="n"/>
      <c r="CE54" s="48" t="n"/>
      <c r="CF54" s="48" t="n"/>
      <c r="CG54" s="48" t="n"/>
      <c r="CH54" s="48" t="n"/>
      <c r="CI54" s="48" t="n"/>
      <c r="CJ54" s="48" t="n"/>
      <c r="CK54" s="48" t="n"/>
      <c r="CL54" s="48" t="n"/>
      <c r="CM54" s="48" t="n"/>
      <c r="CN54" s="48" t="n"/>
      <c r="CO54" s="48" t="n"/>
      <c r="CP54" s="48" t="n"/>
      <c r="CQ54" s="48" t="n"/>
      <c r="CR54" s="48" t="n"/>
      <c r="CS54" s="48" t="n"/>
      <c r="CT54" s="48" t="n"/>
      <c r="CU54" s="48" t="n"/>
      <c r="CV54" s="48" t="n"/>
      <c r="CW54" s="48" t="n"/>
      <c r="CX54" s="48" t="n"/>
      <c r="CY54" s="48" t="n"/>
      <c r="CZ54" s="48" t="n"/>
      <c r="DA54" s="48" t="n"/>
      <c r="DB54" s="48" t="n"/>
      <c r="DC54" s="48" t="n"/>
      <c r="DD54" s="48" t="n"/>
      <c r="DE54" s="48" t="n"/>
      <c r="DF54" s="48" t="n"/>
      <c r="DG54" s="48" t="n"/>
      <c r="DH54" s="48" t="n"/>
      <c r="DI54" s="48" t="n"/>
      <c r="DJ54" s="48" t="n"/>
      <c r="DK54" s="48" t="n"/>
      <c r="DL54" s="48" t="n"/>
      <c r="DM54" s="48" t="n"/>
      <c r="DN54" s="48" t="n"/>
      <c r="DO54" s="48" t="n"/>
    </row>
    <row r="55">
      <c r="A55" s="48" t="n"/>
      <c r="B55" s="48" t="n"/>
      <c r="C55" s="48" t="n"/>
      <c r="D55" s="48" t="n"/>
      <c r="E55" s="48" t="n"/>
      <c r="F55" s="48" t="n"/>
      <c r="G55" s="48" t="n"/>
      <c r="H55" s="48" t="n"/>
      <c r="I55" s="48" t="n"/>
      <c r="J55" s="48" t="n"/>
      <c r="K55" s="48" t="n"/>
      <c r="L55" s="48" t="n"/>
      <c r="M55" s="48" t="n"/>
      <c r="N55" s="48" t="n"/>
      <c r="O55" s="48" t="n"/>
      <c r="P55" s="48" t="n"/>
      <c r="Q55" s="48" t="n"/>
      <c r="R55" s="48" t="n"/>
      <c r="S55" s="48" t="n"/>
      <c r="T55" s="48" t="n"/>
      <c r="U55" s="48" t="n"/>
      <c r="V55" s="48" t="n"/>
      <c r="W55" s="48" t="n"/>
      <c r="X55" s="48" t="n"/>
      <c r="Y55" s="48" t="n"/>
      <c r="Z55" s="48" t="n"/>
      <c r="AA55" s="53" t="n"/>
      <c r="AB55" s="48" t="n"/>
      <c r="AC55" s="54" t="inlineStr">
        <is>
          <t>Производство ролика, с НДС</t>
        </is>
      </c>
      <c r="AD55" s="48" t="n"/>
      <c r="AE55" s="48" t="n"/>
      <c r="AF55" s="48" t="n"/>
      <c r="AG55" s="44" t="inlineStr">
        <is>
          <t>0.00р</t>
        </is>
      </c>
      <c r="AH55" s="48" t="n"/>
      <c r="AI55" s="48" t="n"/>
      <c r="AJ55" s="48" t="n"/>
      <c r="AK55" s="48" t="n"/>
      <c r="AL55" s="55" t="n"/>
      <c r="AM55" s="48" t="n"/>
      <c r="AN55" s="48" t="n"/>
      <c r="AO55" s="48" t="n"/>
      <c r="AP55" s="48" t="n"/>
      <c r="AQ55" s="48" t="n"/>
      <c r="AR55" s="48" t="n"/>
      <c r="AS55" s="48" t="n"/>
      <c r="AT55" s="48" t="n"/>
      <c r="AU55" s="48" t="n"/>
      <c r="AV55" s="48" t="n"/>
      <c r="AW55" s="48" t="n"/>
      <c r="AX55" s="48" t="n"/>
      <c r="AY55" s="48" t="n"/>
      <c r="AZ55" s="48" t="n"/>
      <c r="BA55" s="48" t="n"/>
      <c r="BB55" s="48" t="n"/>
      <c r="BC55" s="48" t="n"/>
      <c r="BD55" s="48" t="n"/>
      <c r="BE55" s="48" t="n"/>
      <c r="BF55" s="48" t="n"/>
      <c r="BG55" s="48" t="n"/>
      <c r="BH55" s="48" t="n"/>
      <c r="BI55" s="48" t="n"/>
      <c r="BJ55" s="48" t="n"/>
      <c r="BK55" s="48" t="n"/>
      <c r="BL55" s="48" t="n"/>
      <c r="BM55" s="48" t="n"/>
      <c r="BN55" s="48" t="n"/>
      <c r="BO55" s="48" t="n"/>
      <c r="BP55" s="48" t="n"/>
      <c r="BQ55" s="48" t="n"/>
      <c r="BR55" s="48" t="n"/>
      <c r="BS55" s="48" t="n"/>
      <c r="BT55" s="48" t="n"/>
      <c r="BU55" s="48" t="n"/>
      <c r="BV55" s="48" t="n"/>
      <c r="BW55" s="48" t="n"/>
      <c r="BX55" s="48" t="n"/>
      <c r="BY55" s="48" t="n"/>
      <c r="BZ55" s="48" t="n"/>
      <c r="CA55" s="48" t="n"/>
      <c r="CB55" s="48" t="n"/>
      <c r="CC55" s="48" t="n"/>
      <c r="CD55" s="48" t="n"/>
      <c r="CE55" s="48" t="n"/>
      <c r="CF55" s="48" t="n"/>
      <c r="CG55" s="48" t="n"/>
      <c r="CH55" s="48" t="n"/>
      <c r="CI55" s="48" t="n"/>
      <c r="CJ55" s="48" t="n"/>
      <c r="CK55" s="48" t="n"/>
      <c r="CL55" s="48" t="n"/>
      <c r="CM55" s="48" t="n"/>
      <c r="CN55" s="48" t="n"/>
      <c r="CO55" s="48" t="n"/>
      <c r="CP55" s="48" t="n"/>
      <c r="CQ55" s="48" t="n"/>
      <c r="CR55" s="48" t="n"/>
      <c r="CS55" s="48" t="n"/>
      <c r="CT55" s="48" t="n"/>
      <c r="CU55" s="48" t="n"/>
      <c r="CV55" s="48" t="n"/>
      <c r="CW55" s="48" t="n"/>
      <c r="CX55" s="48" t="n"/>
      <c r="CY55" s="48" t="n"/>
      <c r="CZ55" s="48" t="n"/>
      <c r="DA55" s="48" t="n"/>
      <c r="DB55" s="48" t="n"/>
      <c r="DC55" s="48" t="n"/>
      <c r="DD55" s="48" t="n"/>
      <c r="DE55" s="48" t="n"/>
      <c r="DF55" s="48" t="n"/>
      <c r="DG55" s="48" t="n"/>
      <c r="DH55" s="48" t="n"/>
      <c r="DI55" s="48" t="n"/>
      <c r="DJ55" s="48" t="n"/>
      <c r="DK55" s="48" t="n"/>
      <c r="DL55" s="48" t="n"/>
      <c r="DM55" s="48" t="n"/>
      <c r="DN55" s="48" t="n"/>
      <c r="DO55" s="48" t="n"/>
    </row>
    <row r="56">
      <c r="A56" s="48" t="n"/>
      <c r="B56" s="48" t="n"/>
      <c r="C56" s="48" t="n"/>
      <c r="D56" s="48" t="n"/>
      <c r="E56" s="48" t="n"/>
      <c r="F56" s="48" t="n"/>
      <c r="G56" s="48" t="n"/>
      <c r="H56" s="48" t="n"/>
      <c r="I56" s="48" t="n"/>
      <c r="J56" s="48" t="n"/>
      <c r="K56" s="48" t="n"/>
      <c r="L56" s="48" t="n"/>
      <c r="M56" s="48" t="n"/>
      <c r="N56" s="48" t="n"/>
      <c r="O56" s="48" t="n"/>
      <c r="P56" s="48" t="n"/>
      <c r="Q56" s="48" t="n"/>
      <c r="R56" s="48" t="n"/>
      <c r="S56" s="48" t="n"/>
      <c r="T56" s="48" t="n"/>
      <c r="U56" s="48" t="n"/>
      <c r="V56" s="48" t="n"/>
      <c r="W56" s="48" t="n"/>
      <c r="X56" s="48" t="n"/>
      <c r="Y56" s="48" t="n"/>
      <c r="Z56" s="48" t="n"/>
      <c r="AA56" s="53" t="n"/>
      <c r="AB56" s="48" t="n"/>
      <c r="AC56" s="56" t="inlineStr">
        <is>
          <t>Итого (с учётом НДС и АК)</t>
        </is>
      </c>
      <c r="AD56" s="57" t="n"/>
      <c r="AE56" s="57" t="n"/>
      <c r="AF56" s="57" t="n"/>
      <c r="AG56" s="44">
        <f>SUM(AG52:AG55)</f>
        <v/>
      </c>
      <c r="AH56" s="48" t="n"/>
      <c r="AI56" s="48" t="n"/>
      <c r="AJ56" s="48" t="n"/>
      <c r="AK56" s="48" t="n"/>
      <c r="AL56" s="55" t="n"/>
      <c r="AM56" s="48" t="n"/>
      <c r="AN56" s="48" t="n"/>
      <c r="AO56" s="48" t="n"/>
      <c r="AP56" s="48" t="n"/>
      <c r="AQ56" s="48" t="n"/>
      <c r="AR56" s="48" t="n"/>
      <c r="AS56" s="48" t="n"/>
      <c r="AT56" s="48" t="n"/>
      <c r="AU56" s="48" t="n"/>
      <c r="AV56" s="48" t="n"/>
      <c r="AW56" s="48" t="n"/>
      <c r="AX56" s="48" t="n"/>
      <c r="AY56" s="48" t="n"/>
      <c r="AZ56" s="48" t="n"/>
      <c r="BA56" s="48" t="n"/>
      <c r="BB56" s="48" t="n"/>
      <c r="BC56" s="48" t="n"/>
      <c r="BD56" s="48" t="n"/>
      <c r="BE56" s="48" t="n"/>
      <c r="BF56" s="48" t="n"/>
      <c r="BG56" s="48" t="n"/>
      <c r="BH56" s="48" t="n"/>
      <c r="BI56" s="48" t="n"/>
      <c r="BJ56" s="48" t="n"/>
      <c r="BK56" s="48" t="n"/>
      <c r="BL56" s="48" t="n"/>
      <c r="BM56" s="48" t="n"/>
      <c r="BN56" s="48" t="n"/>
      <c r="BO56" s="48" t="n"/>
      <c r="BP56" s="48" t="n"/>
      <c r="BQ56" s="48" t="n"/>
      <c r="BR56" s="48" t="n"/>
      <c r="BS56" s="48" t="n"/>
      <c r="BT56" s="48" t="n"/>
      <c r="BU56" s="48" t="n"/>
      <c r="BV56" s="48" t="n"/>
      <c r="BW56" s="48" t="n"/>
      <c r="BX56" s="48" t="n"/>
      <c r="BY56" s="48" t="n"/>
      <c r="BZ56" s="48" t="n"/>
      <c r="CA56" s="48" t="n"/>
      <c r="CB56" s="48" t="n"/>
      <c r="CC56" s="48" t="n"/>
      <c r="CD56" s="48" t="n"/>
      <c r="CE56" s="48" t="n"/>
      <c r="CF56" s="48" t="n"/>
      <c r="CG56" s="48" t="n"/>
      <c r="CH56" s="48" t="n"/>
      <c r="CI56" s="48" t="n"/>
      <c r="CJ56" s="48" t="n"/>
      <c r="CK56" s="48" t="n"/>
      <c r="CL56" s="48" t="n"/>
      <c r="CM56" s="48" t="n"/>
      <c r="CN56" s="48" t="n"/>
      <c r="CO56" s="48" t="n"/>
      <c r="CP56" s="48" t="n"/>
      <c r="CQ56" s="48" t="n"/>
      <c r="CR56" s="48" t="n"/>
      <c r="CS56" s="48" t="n"/>
      <c r="CT56" s="48" t="n"/>
      <c r="CU56" s="48" t="n"/>
      <c r="CV56" s="48" t="n"/>
      <c r="CW56" s="48" t="n"/>
      <c r="CX56" s="48" t="n"/>
      <c r="CY56" s="48" t="n"/>
      <c r="CZ56" s="48" t="n"/>
      <c r="DA56" s="48" t="n"/>
      <c r="DB56" s="48" t="n"/>
      <c r="DC56" s="48" t="n"/>
      <c r="DD56" s="48" t="n"/>
      <c r="DE56" s="48" t="n"/>
      <c r="DF56" s="48" t="n"/>
      <c r="DG56" s="48" t="n"/>
      <c r="DH56" s="48" t="n"/>
      <c r="DI56" s="48" t="n"/>
      <c r="DJ56" s="48" t="n"/>
      <c r="DK56" s="48" t="n"/>
      <c r="DL56" s="48" t="n"/>
      <c r="DM56" s="48" t="n"/>
      <c r="DN56" s="48" t="n"/>
      <c r="DO56" s="48" t="n"/>
    </row>
    <row r="57">
      <c r="S57" t="n"/>
      <c r="T57" t="n"/>
    </row>
    <row r="58">
      <c r="S58" t="n"/>
      <c r="T58" t="n"/>
    </row>
    <row r="59">
      <c r="S59" t="n"/>
      <c r="T59" t="n"/>
    </row>
    <row r="60">
      <c r="S60" t="n"/>
      <c r="T60" t="n"/>
    </row>
    <row r="61">
      <c r="S61" t="n"/>
      <c r="T61" t="n"/>
    </row>
    <row r="62">
      <c r="S62" t="n"/>
      <c r="T62" t="n"/>
    </row>
    <row r="63">
      <c r="S63" t="n"/>
      <c r="T63" t="n"/>
    </row>
    <row r="64">
      <c r="S64" t="n"/>
      <c r="T64" t="n"/>
    </row>
    <row r="65">
      <c r="S65" t="n"/>
      <c r="T65" t="n"/>
    </row>
    <row r="66">
      <c r="S66" t="n"/>
      <c r="T66" t="n"/>
    </row>
    <row r="67">
      <c r="S67" t="n"/>
      <c r="T67" t="n"/>
    </row>
    <row r="68">
      <c r="S68" t="n"/>
      <c r="T68" t="n"/>
    </row>
    <row r="69">
      <c r="S69" t="n"/>
      <c r="T69" t="n"/>
    </row>
    <row r="70">
      <c r="U70" t="n"/>
      <c r="AG70" t="n"/>
    </row>
    <row r="71">
      <c r="S71" t="n"/>
      <c r="X71" t="n"/>
    </row>
    <row r="72">
      <c r="Q72" t="n"/>
      <c r="U72" t="n"/>
      <c r="X72" t="n"/>
      <c r="AG72" t="n"/>
    </row>
    <row r="73">
      <c r="Q73" t="n"/>
      <c r="X73" t="n"/>
      <c r="AN73" t="n"/>
    </row>
    <row r="74"/>
    <row r="75"/>
    <row r="76"/>
    <row r="77"/>
    <row r="78"/>
    <row r="79"/>
    <row r="80"/>
    <row r="81">
      <c r="T81" t="n"/>
      <c r="AD81" t="n"/>
      <c r="AE81" t="n"/>
    </row>
    <row r="82">
      <c r="U82" t="n"/>
      <c r="AD82" t="n"/>
      <c r="AQ82" t="n"/>
    </row>
    <row r="83">
      <c r="U83" t="n"/>
      <c r="AD83" t="n"/>
      <c r="AE83" t="n"/>
    </row>
    <row r="84">
      <c r="U84" t="n"/>
    </row>
    <row r="85">
      <c r="U85" t="n"/>
    </row>
    <row r="86">
      <c r="U86" t="n"/>
    </row>
    <row r="87">
      <c r="U87" t="n"/>
    </row>
    <row r="88"/>
    <row r="89"/>
    <row r="90"/>
    <row r="91"/>
    <row r="92"/>
    <row r="93"/>
    <row r="94"/>
    <row r="95"/>
    <row r="96">
      <c r="X96" t="n"/>
    </row>
    <row r="97"/>
    <row r="98"/>
    <row r="99">
      <c r="C99" t="n"/>
      <c r="S99" t="n"/>
      <c r="AQ99" t="n"/>
    </row>
    <row r="100">
      <c r="U100" t="n"/>
      <c r="AD100" t="n"/>
    </row>
    <row r="101">
      <c r="S101" t="n"/>
      <c r="U101" t="n"/>
      <c r="AD101" t="n"/>
    </row>
    <row r="102">
      <c r="S102" t="n"/>
      <c r="AD102" t="n"/>
    </row>
    <row r="103">
      <c r="S103" t="n"/>
      <c r="AD103" t="n"/>
    </row>
    <row r="104">
      <c r="S104" t="n"/>
    </row>
    <row r="105">
      <c r="S105" t="n"/>
      <c r="AD105" t="n"/>
    </row>
    <row r="106">
      <c r="S106" t="n"/>
      <c r="AD106" t="n"/>
    </row>
    <row r="107">
      <c r="S107" t="n"/>
      <c r="AD107" t="n"/>
    </row>
    <row r="108">
      <c r="S108" t="n"/>
    </row>
    <row r="109">
      <c r="S109" t="n"/>
      <c r="AD109" t="n"/>
    </row>
    <row r="110">
      <c r="S110" t="n"/>
      <c r="AD110" t="n"/>
    </row>
    <row r="111">
      <c r="S111" t="n"/>
      <c r="AD111" t="n"/>
    </row>
    <row r="112">
      <c r="S112" t="n"/>
    </row>
    <row r="113">
      <c r="S113" t="n"/>
      <c r="AD113" t="n"/>
    </row>
    <row r="114">
      <c r="C114" t="n"/>
      <c r="S114" t="n"/>
      <c r="AD114" t="n"/>
    </row>
    <row r="115">
      <c r="C115" t="n"/>
      <c r="H115" t="n"/>
      <c r="AD115" t="n"/>
    </row>
    <row r="116">
      <c r="C116" t="n"/>
      <c r="H116" t="n"/>
      <c r="AD116" t="n"/>
    </row>
    <row r="117">
      <c r="AG117" t="n"/>
    </row>
    <row r="118">
      <c r="T118" t="n"/>
      <c r="AB118" t="n"/>
    </row>
    <row r="119">
      <c r="Q119" t="n"/>
      <c r="T119" t="n"/>
      <c r="U119" t="n"/>
      <c r="X119" t="n"/>
      <c r="AD119" t="n"/>
      <c r="AO119" t="n"/>
    </row>
    <row r="120">
      <c r="Q120" t="n"/>
      <c r="T120" t="n"/>
      <c r="U120" t="n"/>
      <c r="X120" t="n"/>
      <c r="AD120" t="n"/>
      <c r="AO120" t="n"/>
    </row>
    <row r="121">
      <c r="C121" t="n"/>
      <c r="S121" t="n"/>
    </row>
    <row r="122">
      <c r="C122" t="n"/>
      <c r="S122" t="n"/>
    </row>
    <row r="123">
      <c r="C123" t="n"/>
      <c r="S123" t="n"/>
    </row>
    <row r="124">
      <c r="C124" t="n"/>
      <c r="S124" t="n"/>
    </row>
    <row r="125">
      <c r="C125" t="n"/>
      <c r="S125" t="n"/>
    </row>
    <row r="126">
      <c r="C126" t="n"/>
      <c r="S126" t="n"/>
    </row>
    <row r="127">
      <c r="C127" t="n"/>
      <c r="S127" t="n"/>
    </row>
    <row r="128">
      <c r="C128" t="n"/>
      <c r="S128" t="n"/>
    </row>
    <row r="129">
      <c r="C129" t="n"/>
      <c r="S129" t="n"/>
      <c r="T129" t="n"/>
      <c r="AD129" t="n"/>
      <c r="AG129" t="n"/>
    </row>
    <row r="130">
      <c r="C130" t="n"/>
      <c r="S130" t="n"/>
      <c r="T130" t="n"/>
      <c r="AD130" t="n"/>
      <c r="AG130" t="n"/>
    </row>
    <row r="131">
      <c r="C131" t="n"/>
      <c r="S131" t="n"/>
    </row>
    <row r="132">
      <c r="C132" t="n"/>
      <c r="S132" t="n"/>
    </row>
  </sheetData>
  <mergeCells count="43">
    <mergeCell ref="W10:W12"/>
    <mergeCell ref="X10:X12"/>
    <mergeCell ref="AA10:AA12"/>
    <mergeCell ref="Y10:Z12"/>
    <mergeCell ref="V10:V12"/>
    <mergeCell ref="AB10:AB12"/>
    <mergeCell ref="AI11:AI12"/>
    <mergeCell ref="AI10:AU10"/>
    <mergeCell ref="AJ11:AJ12"/>
    <mergeCell ref="AK11:AK12"/>
    <mergeCell ref="AL11:AL12"/>
    <mergeCell ref="AM11:AM12"/>
    <mergeCell ref="AN11:AN12"/>
    <mergeCell ref="AO11:AO12"/>
    <mergeCell ref="AC10:AC12"/>
    <mergeCell ref="AD10:AD12"/>
    <mergeCell ref="AE10:AE12"/>
    <mergeCell ref="AF10:AF12"/>
    <mergeCell ref="AG10:AG12"/>
    <mergeCell ref="AH10:AH12"/>
    <mergeCell ref="AP11:AP12"/>
    <mergeCell ref="AQ11:AQ12"/>
    <mergeCell ref="AR11:AR12"/>
    <mergeCell ref="AS11:AS12"/>
    <mergeCell ref="AT11:AT12"/>
    <mergeCell ref="AU11:AU12"/>
    <mergeCell ref="AV10:AZ10"/>
    <mergeCell ref="BA10:BE10"/>
    <mergeCell ref="BF10:BJ10"/>
    <mergeCell ref="BK10:BO10"/>
    <mergeCell ref="BP10:BT10"/>
    <mergeCell ref="CT10:CX10"/>
    <mergeCell ref="CY10:DC10"/>
    <mergeCell ref="BU10:BY10"/>
    <mergeCell ref="BZ10:CD10"/>
    <mergeCell ref="CE10:CI10"/>
    <mergeCell ref="CJ10:CN10"/>
    <mergeCell ref="CO10:CS10"/>
    <mergeCell ref="U10:U12"/>
    <mergeCell ref="T10:T12"/>
    <mergeCell ref="S10:S12"/>
    <mergeCell ref="R10:R12"/>
    <mergeCell ref="Q10:Q12"/>
  </mergeCells>
  <dataValidations count="2">
    <dataValidation allowBlank="1" showErrorMessage="1" showInputMessage="1" sqref="X13:X49" type="list">
      <formula1>"1000 показов, клики, пакет, просмотры, engagement, вовлечение, неделя, месяц, единица, единиц, день"</formula1>
    </dataValidation>
    <dataValidation allowBlank="1" showErrorMessage="1" showInputMessage="1" sqref="Z13:Z49" type="list">
      <formula1>"день, дней, дня, неделя, недели, недель, месяц, месяца, месяцев, единица, единиц, единицы"</formula1>
    </dataValidation>
  </dataValidations>
  <pageMargins bottom="0.75" footer="0.3" header="0.3" left="0.7" right="0.7" top="0.75"/>
  <pageSetup orientation="portrait" paperSize="9"/>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Lida</dc:creator>
  <dcterms:created xsi:type="dcterms:W3CDTF">2021-07-25T15:23:03Z</dcterms:created>
  <dcterms:modified xsi:type="dcterms:W3CDTF">2022-04-21T16:14:31Z</dcterms:modified>
  <cp:lastModifiedBy>Лидия Давыдова</cp:lastModifiedBy>
</cp:coreProperties>
</file>