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480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Arial"/>
      <charset val="204"/>
      <family val="2"/>
      <color theme="1"/>
      <sz val="10"/>
    </font>
    <font>
      <color rgb="FFFFFFFF"/>
    </font>
  </fonts>
  <fills count="7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3">
    <xf borderId="0" fillId="0" fontId="3" numFmtId="0"/>
    <xf borderId="0" fillId="0" fontId="1" numFmtId="0"/>
    <xf borderId="0" fillId="0" fontId="3" numFmtId="165"/>
  </cellStyleXfs>
  <cellXfs count="53">
    <xf borderId="0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0" fillId="5" fontId="5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0" fillId="0" fontId="0" numFmtId="0" pivotButton="0" quotePrefix="0" xfId="0"/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1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7" fillId="4" fontId="2" numFmtId="0" pivotButton="0" quotePrefix="0" xfId="1">
      <alignment horizontal="center" vertical="center" wrapText="1"/>
    </xf>
    <xf borderId="19" fillId="0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12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9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applyAlignment="1" borderId="20" fillId="0" fontId="0" numFmtId="0" pivotButton="0" quotePrefix="0" xfId="0">
      <alignment vertical="top" wrapText="1"/>
    </xf>
    <xf applyAlignment="1" borderId="20" fillId="0" fontId="0" numFmtId="37" pivotButton="0" quotePrefix="0" xfId="0">
      <alignment vertical="top" wrapText="1"/>
    </xf>
    <xf applyAlignment="1" borderId="20" fillId="0" fontId="0" numFmtId="7" pivotButton="0" quotePrefix="0" xfId="0">
      <alignment vertical="top" wrapText="1"/>
    </xf>
    <xf applyAlignment="1" borderId="20" fillId="0" fontId="0" numFmtId="10" pivotButton="0" quotePrefix="0" xfId="0">
      <alignment vertical="top" wrapText="1"/>
    </xf>
    <xf applyAlignment="1" borderId="20" fillId="6" fontId="0" numFmtId="0" pivotButton="0" quotePrefix="0" xfId="0">
      <alignment vertical="top" wrapText="1"/>
    </xf>
    <xf applyAlignment="1" borderId="20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6" fontId="6" numFmtId="0" pivotButton="0" quotePrefix="0" xfId="0">
      <alignment vertical="top" wrapText="1"/>
    </xf>
    <xf applyAlignment="1" borderId="0" fillId="6" fontId="6" numFmtId="37" pivotButton="0" quotePrefix="0" xfId="0">
      <alignment vertical="top" wrapText="1"/>
    </xf>
    <xf applyAlignment="1" borderId="0" fillId="6" fontId="6" numFmtId="7" pivotButton="0" quotePrefix="0" xfId="0">
      <alignment vertical="top" wrapText="1"/>
    </xf>
    <xf applyAlignment="1" borderId="0" fillId="6" fontId="6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2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  <xf applyAlignment="1" borderId="21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40"/>
  <sheetViews>
    <sheetView tabSelected="1" topLeftCell="W1" workbookViewId="0" zoomScale="70" zoomScaleNormal="70">
      <selection activeCell="AF10" sqref="AF10:AF12"/>
    </sheetView>
  </sheetViews>
  <sheetFormatPr baseColWidth="8" defaultRowHeight="15"/>
  <cols>
    <col customWidth="1" max="2" min="1" style="11" width="17.140625"/>
    <col customWidth="1" max="3" min="3" style="11" width="16.85546875"/>
    <col customWidth="1" max="4" min="4" style="11" width="16.7109375"/>
    <col customWidth="1" max="5" min="5" style="11" width="16.28515625"/>
    <col customWidth="1" max="6" min="6" style="11" width="14.7109375"/>
    <col customWidth="1" max="7" min="7" style="11" width="18.7109375"/>
    <col customWidth="1" max="8" min="8" style="11" width="13.85546875"/>
    <col customWidth="1" max="9" min="9" style="11" width="13.42578125"/>
    <col customWidth="1" max="11" min="10" style="11" width="14.7109375"/>
    <col customWidth="1" max="12" min="12" style="11" width="17.7109375"/>
    <col customWidth="1" max="13" min="13" style="11" width="18.7109375"/>
    <col customWidth="1" max="14" min="14" style="11" width="15.85546875"/>
    <col customWidth="1" max="15" min="15" style="11" width="17.7109375"/>
    <col customWidth="1" max="16" min="16" style="11" width="17"/>
    <col customWidth="1" max="17" min="17" style="11" width="6.42578125"/>
    <col customWidth="1" max="18" min="18" style="11" width="14.7109375"/>
    <col customWidth="1" max="19" min="19" style="11" width="17.42578125"/>
    <col customWidth="1" max="20" min="20" style="11" width="37.7109375"/>
    <col customWidth="1" max="21" min="21" style="11" width="28.140625"/>
    <col customWidth="1" hidden="1" max="22" min="22" style="11" width="23"/>
    <col customWidth="1" max="23" min="23" style="11" width="16.85546875"/>
    <col customWidth="1" max="24" min="24" style="11" width="17.140625"/>
    <col customWidth="1" max="25" min="25" style="11" width="6"/>
    <col customWidth="1" max="26" min="26" style="11" width="10.5703125"/>
    <col customWidth="1" max="27" min="27" style="11" width="13.28515625"/>
    <col customWidth="1" max="28" min="28" style="11" width="13.5703125"/>
    <col customWidth="1" max="29" min="29" style="11" width="13.85546875"/>
    <col customWidth="1" max="30" min="30" style="11" width="14.85546875"/>
    <col customWidth="1" max="31" min="31" style="11" width="11.5703125"/>
    <col customWidth="1" max="32" min="32" style="11" width="18.28515625"/>
    <col customWidth="1" max="33" min="33" style="11" width="17.7109375"/>
    <col customWidth="1" max="34" min="34" style="11" width="19.140625"/>
    <col customWidth="1" max="35" min="35" style="11" width="13.28515625"/>
    <col customWidth="1" max="36" min="36" style="11" width="10.5703125"/>
    <col customWidth="1" max="37" min="37" style="11" width="13.42578125"/>
    <col customWidth="1" max="38" min="38" style="11" width="11"/>
    <col customWidth="1" max="39" min="39" style="11" width="12.85546875"/>
    <col customWidth="1" max="41" min="41" style="11" width="12.140625"/>
    <col customWidth="1" max="42" min="42" style="11" width="11.28515625"/>
    <col customWidth="1" max="43" min="43" style="11" width="10.5703125"/>
    <col customWidth="1" max="45" min="44" style="11" width="13.42578125"/>
    <col customWidth="1" hidden="1" max="46" min="46" style="11" width="11.85546875"/>
    <col customWidth="1" hidden="1" max="47" min="47" style="11" width="13.42578125"/>
    <col customWidth="1" max="48" min="48" style="11" width="0.01"/>
    <col customWidth="1" max="49" min="49" style="11" width="0.01"/>
    <col customWidth="1" max="50" min="50" style="11" width="0.01"/>
    <col customWidth="1" max="51" min="51" style="11" width="0.01"/>
    <col customWidth="1" max="52" min="52" style="11" width="0.01"/>
    <col customWidth="1" max="53" min="53" style="11" width="0.01"/>
    <col customWidth="1" max="54" min="54" style="11" width="0.01"/>
    <col customWidth="1" max="55" min="55" style="11" width="0.01"/>
    <col customWidth="1" max="56" min="56" style="11" width="0.01"/>
    <col customWidth="1" max="57" min="57" style="11" width="0.01"/>
    <col customWidth="1" max="58" min="58" style="11" width="0.01"/>
    <col customWidth="1" max="59" min="59" style="11" width="0.01"/>
    <col customWidth="1" max="60" min="60" style="11" width="0.01"/>
    <col customWidth="1" max="61" min="61" style="11" width="0.01"/>
    <col customWidth="1" max="62" min="62" style="11" width="8"/>
    <col customWidth="1" max="63" min="63" style="11" width="8"/>
    <col customWidth="1" max="64" min="64" style="11" width="8"/>
    <col customWidth="1" max="65" min="65" style="11" width="8"/>
    <col customWidth="1" max="66" min="66" style="11" width="8"/>
    <col customWidth="1" max="67" min="67" style="11" width="8"/>
    <col customWidth="1" max="68" min="68" style="11" width="0.01"/>
    <col customWidth="1" max="69" min="69" style="11" width="0.01"/>
    <col customWidth="1" max="70" min="70" style="11" width="0.01"/>
    <col customWidth="1" max="71" min="71" style="11" width="0.01"/>
    <col customWidth="1" max="72" min="72" style="11" width="0.01"/>
    <col customWidth="1" max="73" min="73" style="11" width="0.01"/>
    <col customWidth="1" max="74" min="74" style="11" width="0.01"/>
    <col customWidth="1" max="75" min="75" style="11" width="0.01"/>
    <col customWidth="1" max="76" min="76" style="11" width="0.01"/>
    <col customWidth="1" max="77" min="77" style="11" width="0.01"/>
    <col customWidth="1" max="78" min="78" style="11" width="0.01"/>
    <col customWidth="1" max="79" min="79" style="11" width="0.01"/>
    <col customWidth="1" max="80" min="80" style="11" width="0.01"/>
    <col customWidth="1" max="81" min="81" style="11" width="0.01"/>
    <col customWidth="1" max="82" min="82" style="11" width="0.01"/>
    <col customWidth="1" max="83" min="83" style="11" width="0.01"/>
    <col customWidth="1" max="84" min="84" style="11" width="0.01"/>
    <col customWidth="1" max="85" min="85" style="11" width="0.01"/>
    <col customWidth="1" max="86" min="86" style="11" width="0.01"/>
    <col customWidth="1" max="87" min="87" style="11" width="0.01"/>
    <col customWidth="1" max="88" min="88" style="11" width="0.01"/>
    <col customWidth="1" max="89" min="89" style="11" width="0.01"/>
    <col customWidth="1" max="90" min="90" style="11" width="0.01"/>
    <col customWidth="1" max="91" min="91" style="11" width="0.01"/>
    <col customWidth="1" max="92" min="92" style="11" width="0.01"/>
    <col customWidth="1" max="93" min="93" style="11" width="0.01"/>
    <col customWidth="1" max="94" min="94" style="11" width="0.01"/>
    <col customWidth="1" max="95" min="95" style="11" width="0.01"/>
    <col customWidth="1" max="96" min="96" style="11" width="0.01"/>
    <col customWidth="1" max="97" min="97" style="11" width="0.01"/>
    <col customWidth="1" max="98" min="98" style="11" width="0.01"/>
    <col customWidth="1" max="99" min="99" style="11" width="0.01"/>
    <col customWidth="1" max="100" min="100" style="11" width="0.01"/>
    <col customWidth="1" max="101" min="101" style="11" width="0.01"/>
    <col customWidth="1" max="102" min="102" style="11" width="0.01"/>
    <col customWidth="1" max="103" min="103" style="11" width="0.01"/>
    <col customWidth="1" max="104" min="104" style="11" width="0.01"/>
    <col customWidth="1" max="105" min="105" style="11" width="0.01"/>
    <col customWidth="1" max="106" min="106" style="11" width="0.01"/>
    <col customWidth="1" max="107" min="107" style="11" width="0.01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р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>None, None, None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>, None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</row>
    <row customHeight="1" ht="21" r="10" s="1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0" t="inlineStr">
        <is>
          <t>#</t>
        </is>
      </c>
      <c r="R10" s="20" t="inlineStr">
        <is>
          <t>Селлер</t>
        </is>
      </c>
      <c r="S10" s="20" t="inlineStr">
        <is>
          <t>Сайт</t>
        </is>
      </c>
      <c r="T10" s="20" t="inlineStr">
        <is>
          <t>Место размещения на сайте и таргетинги</t>
        </is>
      </c>
      <c r="U10" s="20" t="inlineStr">
        <is>
          <t>Размер (в пикселях) / Формат</t>
        </is>
      </c>
      <c r="V10" s="20" t="inlineStr">
        <is>
          <t>Длительность видео</t>
        </is>
      </c>
      <c r="W10" s="20" t="inlineStr">
        <is>
          <t>Тип размещения</t>
        </is>
      </c>
      <c r="X10" s="20" t="inlineStr">
        <is>
          <t>Единица покупки</t>
        </is>
      </c>
      <c r="Y10" s="16" t="inlineStr">
        <is>
          <t>Период размещения</t>
        </is>
      </c>
      <c r="Z10" s="22" t="n"/>
      <c r="AA10" s="16" t="inlineStr">
        <is>
          <t xml:space="preserve">Количество единиц за период </t>
        </is>
      </c>
      <c r="AB10" s="16" t="inlineStr">
        <is>
          <t xml:space="preserve">Общее количество единиц </t>
        </is>
      </c>
      <c r="AC10" s="16" t="inlineStr">
        <is>
          <t>Цена 
(за единицу покупки), руб.</t>
        </is>
      </c>
      <c r="AD10" s="16" t="inlineStr">
        <is>
          <t>Наценки / Доп. Скидки</t>
        </is>
      </c>
      <c r="AE10" s="16" t="inlineStr">
        <is>
          <t>Скидка, %</t>
        </is>
      </c>
      <c r="AF10" s="16" t="inlineStr">
        <is>
          <t>CPM с учетом скидки</t>
        </is>
      </c>
      <c r="AG10" s="16" t="inlineStr">
        <is>
          <t>Стоимость размещения после скидки, руб.</t>
        </is>
      </c>
      <c r="AH10" s="16" t="inlineStr">
        <is>
          <t>Стоимость размещения после скидки, с НДС, руб.</t>
        </is>
      </c>
      <c r="AI10" s="19" t="inlineStr">
        <is>
          <t>Прогноз результатов</t>
        </is>
      </c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4" t="n"/>
      <c r="AV10" s="25" t="inlineStr">
        <is>
          <t>Январь</t>
        </is>
      </c>
      <c r="AW10" s="23" t="n"/>
      <c r="AX10" s="23" t="n"/>
      <c r="AY10" s="23" t="n"/>
      <c r="AZ10" s="24" t="n"/>
      <c r="BA10" s="25" t="inlineStr">
        <is>
          <t>Февраль</t>
        </is>
      </c>
      <c r="BB10" s="23" t="n"/>
      <c r="BC10" s="23" t="n"/>
      <c r="BD10" s="23" t="n"/>
      <c r="BE10" s="24" t="n"/>
      <c r="BF10" s="25" t="inlineStr">
        <is>
          <t>Март</t>
        </is>
      </c>
      <c r="BG10" s="23" t="n"/>
      <c r="BH10" s="23" t="n"/>
      <c r="BI10" s="23" t="n"/>
      <c r="BJ10" s="24" t="n"/>
      <c r="BK10" s="25" t="inlineStr">
        <is>
          <t>Апрель</t>
        </is>
      </c>
      <c r="BL10" s="23" t="n"/>
      <c r="BM10" s="23" t="n"/>
      <c r="BN10" s="23" t="n"/>
      <c r="BO10" s="24" t="n"/>
      <c r="BP10" s="26" t="inlineStr">
        <is>
          <t>Май</t>
        </is>
      </c>
      <c r="BQ10" s="23" t="n"/>
      <c r="BR10" s="23" t="n"/>
      <c r="BS10" s="23" t="n"/>
      <c r="BT10" s="27" t="n"/>
      <c r="BU10" s="26" t="inlineStr">
        <is>
          <t>Июнь</t>
        </is>
      </c>
      <c r="BV10" s="23" t="n"/>
      <c r="BW10" s="23" t="n"/>
      <c r="BX10" s="23" t="n"/>
      <c r="BY10" s="27" t="n"/>
      <c r="BZ10" s="26" t="inlineStr">
        <is>
          <t>Июль</t>
        </is>
      </c>
      <c r="CA10" s="23" t="n"/>
      <c r="CB10" s="23" t="n"/>
      <c r="CC10" s="23" t="n"/>
      <c r="CD10" s="27" t="n"/>
      <c r="CE10" s="26" t="inlineStr">
        <is>
          <t>Август</t>
        </is>
      </c>
      <c r="CF10" s="23" t="n"/>
      <c r="CG10" s="23" t="n"/>
      <c r="CH10" s="23" t="n"/>
      <c r="CI10" s="27" t="n"/>
      <c r="CJ10" s="26" t="inlineStr">
        <is>
          <t>Сентябрь</t>
        </is>
      </c>
      <c r="CK10" s="23" t="n"/>
      <c r="CL10" s="23" t="n"/>
      <c r="CM10" s="23" t="n"/>
      <c r="CN10" s="27" t="n"/>
      <c r="CO10" s="15" t="inlineStr">
        <is>
          <t>Октябрь</t>
        </is>
      </c>
      <c r="CP10" s="23" t="n"/>
      <c r="CQ10" s="23" t="n"/>
      <c r="CR10" s="23" t="n"/>
      <c r="CS10" s="24" t="n"/>
      <c r="CT10" s="15" t="inlineStr">
        <is>
          <t>Ноябрь</t>
        </is>
      </c>
      <c r="CU10" s="23" t="n"/>
      <c r="CV10" s="23" t="n"/>
      <c r="CW10" s="23" t="n"/>
      <c r="CX10" s="24" t="n"/>
      <c r="CY10" s="15" t="inlineStr">
        <is>
          <t>Декабрь</t>
        </is>
      </c>
      <c r="CZ10" s="23" t="n"/>
      <c r="DA10" s="23" t="n"/>
      <c r="DB10" s="23" t="n"/>
      <c r="DC10" s="24" t="n"/>
    </row>
    <row customHeight="1" ht="43.5" r="11" s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9" t="n"/>
      <c r="Z11" s="30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16" t="inlineStr">
        <is>
          <t>Количество показов</t>
        </is>
      </c>
      <c r="AJ11" s="16" t="inlineStr">
        <is>
          <t>Частота</t>
        </is>
      </c>
      <c r="AK11" s="16" t="inlineStr">
        <is>
          <t>Охват технический</t>
        </is>
      </c>
      <c r="AL11" s="16" t="inlineStr">
        <is>
          <t>VTR,%</t>
        </is>
      </c>
      <c r="AM11" s="16" t="inlineStr">
        <is>
          <t>Количество просмотров</t>
        </is>
      </c>
      <c r="AN11" s="16" t="inlineStr">
        <is>
          <t>CTR%</t>
        </is>
      </c>
      <c r="AO11" s="16" t="inlineStr">
        <is>
          <t>Количество кликов</t>
        </is>
      </c>
      <c r="AP11" s="16" t="inlineStr">
        <is>
          <t>CPM, руб.</t>
        </is>
      </c>
      <c r="AQ11" s="16" t="inlineStr">
        <is>
          <t>CPT, руб.</t>
        </is>
      </c>
      <c r="AR11" s="16" t="inlineStr">
        <is>
          <t>Стоимость за просмотр</t>
        </is>
      </c>
      <c r="AS11" s="16" t="inlineStr">
        <is>
          <t>Стоимость за клик, руб.</t>
        </is>
      </c>
      <c r="AT11" s="16" t="inlineStr">
        <is>
          <t>Количество лидов</t>
        </is>
      </c>
      <c r="AU11" s="16" t="inlineStr">
        <is>
          <t>Стоимость за лид, руб.</t>
        </is>
      </c>
      <c r="AV11" s="31" t="n">
        <v>43831</v>
      </c>
      <c r="AW11" s="31">
        <f>AV12+1</f>
        <v/>
      </c>
      <c r="AX11" s="31">
        <f>AW12+1</f>
        <v/>
      </c>
      <c r="AY11" s="31">
        <f>AX12+1</f>
        <v/>
      </c>
      <c r="AZ11" s="31">
        <f>AY12+1</f>
        <v/>
      </c>
      <c r="BA11" s="31">
        <f>AZ12+1</f>
        <v/>
      </c>
      <c r="BB11" s="31">
        <f>BA12+1</f>
        <v/>
      </c>
      <c r="BC11" s="31">
        <f>BB12+1</f>
        <v/>
      </c>
      <c r="BD11" s="31">
        <f>BC12+1</f>
        <v/>
      </c>
      <c r="BE11" s="31">
        <f>BD12+1</f>
        <v/>
      </c>
      <c r="BF11" s="31">
        <f>BE11+1</f>
        <v/>
      </c>
      <c r="BG11" s="31">
        <f>BF12+1</f>
        <v/>
      </c>
      <c r="BH11" s="31">
        <f>BG12+1</f>
        <v/>
      </c>
      <c r="BI11" s="31">
        <f>BH12+1</f>
        <v/>
      </c>
      <c r="BJ11" s="31">
        <f>BI12+1</f>
        <v/>
      </c>
      <c r="BK11" s="31">
        <f>BJ12+1</f>
        <v/>
      </c>
      <c r="BL11" s="31">
        <f>BK12+1</f>
        <v/>
      </c>
      <c r="BM11" s="31">
        <f>BL12+1</f>
        <v/>
      </c>
      <c r="BN11" s="31">
        <f>BM12+1</f>
        <v/>
      </c>
      <c r="BO11" s="31">
        <f>BN12+1</f>
        <v/>
      </c>
      <c r="BP11" s="31">
        <f>BO12+1</f>
        <v/>
      </c>
      <c r="BQ11" s="31">
        <f>BP12+1</f>
        <v/>
      </c>
      <c r="BR11" s="31">
        <f>BQ12+1</f>
        <v/>
      </c>
      <c r="BS11" s="31">
        <f>BR12+1</f>
        <v/>
      </c>
      <c r="BT11" s="31">
        <f>BS12+1</f>
        <v/>
      </c>
      <c r="BU11" s="31">
        <f>BT12+1</f>
        <v/>
      </c>
      <c r="BV11" s="31">
        <f>BU12+1</f>
        <v/>
      </c>
      <c r="BW11" s="31">
        <f>BV12+1</f>
        <v/>
      </c>
      <c r="BX11" s="31">
        <f>BW12+1</f>
        <v/>
      </c>
      <c r="BY11" s="31">
        <f>BX12+1</f>
        <v/>
      </c>
      <c r="BZ11" s="31">
        <f>BY12+1</f>
        <v/>
      </c>
      <c r="CA11" s="31">
        <f>BZ12+1</f>
        <v/>
      </c>
      <c r="CB11" s="31">
        <f>CA12+1</f>
        <v/>
      </c>
      <c r="CC11" s="31">
        <f>CB12+1</f>
        <v/>
      </c>
      <c r="CD11" s="31">
        <f>CC12+1</f>
        <v/>
      </c>
      <c r="CE11" s="31">
        <f>CD12+1</f>
        <v/>
      </c>
      <c r="CF11" s="31">
        <f>CE12+1</f>
        <v/>
      </c>
      <c r="CG11" s="31">
        <f>CF12+1</f>
        <v/>
      </c>
      <c r="CH11" s="31">
        <f>CG12+1</f>
        <v/>
      </c>
      <c r="CI11" s="31">
        <f>CH12+1</f>
        <v/>
      </c>
      <c r="CJ11" s="31">
        <f>CI12+1</f>
        <v/>
      </c>
      <c r="CK11" s="31">
        <f>CJ12+1</f>
        <v/>
      </c>
      <c r="CL11" s="31">
        <f>CK12+1</f>
        <v/>
      </c>
      <c r="CM11" s="31">
        <f>CL12+1</f>
        <v/>
      </c>
      <c r="CN11" s="31">
        <f>CM12+1</f>
        <v/>
      </c>
      <c r="CO11" s="31">
        <f>CN12+1</f>
        <v/>
      </c>
      <c r="CP11" s="31">
        <f>CO12+1</f>
        <v/>
      </c>
      <c r="CQ11" s="31">
        <f>CP12+1</f>
        <v/>
      </c>
      <c r="CR11" s="31">
        <f>CQ12+1</f>
        <v/>
      </c>
      <c r="CS11" s="31">
        <f>CR12+1</f>
        <v/>
      </c>
      <c r="CT11" s="31">
        <f>CS12+1</f>
        <v/>
      </c>
      <c r="CU11" s="31">
        <f>CT12+1</f>
        <v/>
      </c>
      <c r="CV11" s="31">
        <f>CU12+1</f>
        <v/>
      </c>
      <c r="CW11" s="31">
        <f>CV12+1</f>
        <v/>
      </c>
      <c r="CX11" s="31">
        <f>CW12+1</f>
        <v/>
      </c>
      <c r="CY11" s="31">
        <f>CX12+1</f>
        <v/>
      </c>
      <c r="CZ11" s="31">
        <f>CY12+1</f>
        <v/>
      </c>
      <c r="DA11" s="31">
        <f>CZ12+1</f>
        <v/>
      </c>
      <c r="DB11" s="31">
        <f>DA12+1</f>
        <v/>
      </c>
      <c r="DC11" s="32">
        <f>DB12+1</f>
        <v/>
      </c>
    </row>
    <row customHeight="1" ht="36" r="12" s="1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6" t="inlineStr">
        <is>
          <t>Запуск (нюансы)</t>
        </is>
      </c>
      <c r="H12" s="6" t="inlineStr">
        <is>
          <t>Маржа/
скидка аг-ву/стоимость для аг-ва</t>
        </is>
      </c>
      <c r="I12" s="6" t="inlineStr">
        <is>
          <t>Минусы</t>
        </is>
      </c>
      <c r="J12" s="6" t="inlineStr">
        <is>
          <t>Медиакит/
прайсы</t>
        </is>
      </c>
      <c r="K12" s="6" t="inlineStr">
        <is>
          <t>Контакты</t>
        </is>
      </c>
      <c r="L12" s="6" t="inlineStr">
        <is>
          <t>Доп.аналитика/
комментарии</t>
        </is>
      </c>
      <c r="M12" s="6" t="inlineStr">
        <is>
          <t>Входной бюджет</t>
        </is>
      </c>
      <c r="N12" s="6" t="inlineStr">
        <is>
          <t>Предоплата</t>
        </is>
      </c>
      <c r="O12" s="6" t="inlineStr">
        <is>
          <t>Преимущества</t>
        </is>
      </c>
      <c r="P12" s="7" t="inlineStr">
        <is>
          <t>Баинговые приоритеты</t>
        </is>
      </c>
      <c r="Q12" s="33" t="n"/>
      <c r="R12" s="33" t="n"/>
      <c r="S12" s="33" t="n"/>
      <c r="T12" s="33" t="n"/>
      <c r="U12" s="33" t="n"/>
      <c r="V12" s="33" t="n"/>
      <c r="W12" s="33" t="n"/>
      <c r="X12" s="33" t="n"/>
      <c r="Y12" s="34" t="n"/>
      <c r="Z12" s="35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  <c r="AL12" s="33" t="n"/>
      <c r="AM12" s="33" t="n"/>
      <c r="AN12" s="33" t="n"/>
      <c r="AO12" s="33" t="n"/>
      <c r="AP12" s="33" t="n"/>
      <c r="AQ12" s="33" t="n"/>
      <c r="AR12" s="33" t="n"/>
      <c r="AS12" s="33" t="n"/>
      <c r="AT12" s="33" t="n"/>
      <c r="AU12" s="33" t="n"/>
      <c r="AV12" s="36">
        <f>AV11+6</f>
        <v/>
      </c>
      <c r="AW12" s="36">
        <f>AW11+6</f>
        <v/>
      </c>
      <c r="AX12" s="36">
        <f>AX11+6</f>
        <v/>
      </c>
      <c r="AY12" s="36">
        <f>AY11+6</f>
        <v/>
      </c>
      <c r="AZ12" s="36">
        <f>AZ11+2</f>
        <v/>
      </c>
      <c r="BA12" s="36">
        <f>BA11+6</f>
        <v/>
      </c>
      <c r="BB12" s="36">
        <f>BB11+6</f>
        <v/>
      </c>
      <c r="BC12" s="36">
        <f>BC11+6</f>
        <v/>
      </c>
      <c r="BD12" s="36">
        <f>BD11+6</f>
        <v/>
      </c>
      <c r="BE12" s="36" t="n"/>
      <c r="BF12" s="36">
        <f>BF11+6</f>
        <v/>
      </c>
      <c r="BG12" s="36">
        <f>BG11+6</f>
        <v/>
      </c>
      <c r="BH12" s="36">
        <f>BH11+6</f>
        <v/>
      </c>
      <c r="BI12" s="36">
        <f>BI11+6</f>
        <v/>
      </c>
      <c r="BJ12" s="36">
        <f>BJ11+2</f>
        <v/>
      </c>
      <c r="BK12" s="36">
        <f>BK11+6</f>
        <v/>
      </c>
      <c r="BL12" s="36">
        <f>BL11+6</f>
        <v/>
      </c>
      <c r="BM12" s="36">
        <f>BM11+6</f>
        <v/>
      </c>
      <c r="BN12" s="36">
        <f>BN11+6</f>
        <v/>
      </c>
      <c r="BO12" s="36">
        <f>BO11+1</f>
        <v/>
      </c>
      <c r="BP12" s="36">
        <f>BP11+6</f>
        <v/>
      </c>
      <c r="BQ12" s="36">
        <f>BQ11+6</f>
        <v/>
      </c>
      <c r="BR12" s="36">
        <f>BR11+6</f>
        <v/>
      </c>
      <c r="BS12" s="36">
        <f>BS11+6</f>
        <v/>
      </c>
      <c r="BT12" s="36">
        <f>BT11+2</f>
        <v/>
      </c>
      <c r="BU12" s="36">
        <f>BU11+6</f>
        <v/>
      </c>
      <c r="BV12" s="36">
        <f>BV11+6</f>
        <v/>
      </c>
      <c r="BW12" s="36">
        <f>BW11+6</f>
        <v/>
      </c>
      <c r="BX12" s="36">
        <f>BX11+6</f>
        <v/>
      </c>
      <c r="BY12" s="36">
        <f>BY11+1</f>
        <v/>
      </c>
      <c r="BZ12" s="36">
        <f>BZ11+6</f>
        <v/>
      </c>
      <c r="CA12" s="36">
        <f>CA11+6</f>
        <v/>
      </c>
      <c r="CB12" s="36">
        <f>CB11+6</f>
        <v/>
      </c>
      <c r="CC12" s="36">
        <f>CC11+6</f>
        <v/>
      </c>
      <c r="CD12" s="36">
        <f>CD11+2</f>
        <v/>
      </c>
      <c r="CE12" s="36">
        <f>CE11+6</f>
        <v/>
      </c>
      <c r="CF12" s="36">
        <f>CF11+6</f>
        <v/>
      </c>
      <c r="CG12" s="36">
        <f>CG11+6</f>
        <v/>
      </c>
      <c r="CH12" s="36">
        <f>CH11+6</f>
        <v/>
      </c>
      <c r="CI12" s="36">
        <f>CI11+2</f>
        <v/>
      </c>
      <c r="CJ12" s="36">
        <f>CJ11+6</f>
        <v/>
      </c>
      <c r="CK12" s="36">
        <f>CK11+6</f>
        <v/>
      </c>
      <c r="CL12" s="36">
        <f>CL11+6</f>
        <v/>
      </c>
      <c r="CM12" s="36">
        <f>CM11+6</f>
        <v/>
      </c>
      <c r="CN12" s="36">
        <f>CN11+1</f>
        <v/>
      </c>
      <c r="CO12" s="36">
        <f>CO11+6</f>
        <v/>
      </c>
      <c r="CP12" s="36">
        <f>CP11+6</f>
        <v/>
      </c>
      <c r="CQ12" s="36">
        <f>CQ11+6</f>
        <v/>
      </c>
      <c r="CR12" s="36">
        <f>CR11+6</f>
        <v/>
      </c>
      <c r="CS12" s="36">
        <f>CS11+2</f>
        <v/>
      </c>
      <c r="CT12" s="36">
        <f>CT11+6</f>
        <v/>
      </c>
      <c r="CU12" s="36">
        <f>CU11+6</f>
        <v/>
      </c>
      <c r="CV12" s="36">
        <f>CV11+6</f>
        <v/>
      </c>
      <c r="CW12" s="36">
        <f>CW11+6</f>
        <v/>
      </c>
      <c r="CX12" s="36">
        <f>CX11+1</f>
        <v/>
      </c>
      <c r="CY12" s="36">
        <f>CY11+6</f>
        <v/>
      </c>
      <c r="CZ12" s="36">
        <f>CZ11+6</f>
        <v/>
      </c>
      <c r="DA12" s="36">
        <f>DA11+6</f>
        <v/>
      </c>
      <c r="DB12" s="36">
        <f>DB11+6</f>
        <v/>
      </c>
      <c r="DC12" s="36">
        <f>DC11+2</f>
        <v/>
      </c>
    </row>
    <row customHeight="1" ht="70" r="13" s="11">
      <c r="A13" s="37" t="inlineStr">
        <is>
          <t>Все</t>
        </is>
      </c>
      <c r="B13" s="37" t="inlineStr">
        <is>
          <t>Все</t>
        </is>
      </c>
      <c r="C13" s="37" t="inlineStr">
        <is>
          <t>Видеохостинг</t>
        </is>
      </c>
      <c r="D13" s="37" t="inlineStr">
        <is>
          <t>охват</t>
        </is>
      </c>
      <c r="E13" s="37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7" t="inlineStr">
        <is>
          <t>да</t>
        </is>
      </c>
      <c r="G13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7" t="n">
        <v/>
      </c>
      <c r="I13" s="37" t="n">
        <v/>
      </c>
      <c r="J13" s="37" t="inlineStr">
        <is>
          <t>https://support.google.com/google-ads/answer/2375464?hl=ru</t>
        </is>
      </c>
      <c r="K13" s="37" t="inlineStr">
        <is>
          <t>отдел performance</t>
        </is>
      </c>
      <c r="L13" s="37" t="inlineStr">
        <is>
          <t>Brand Lift 
5000 долл. США (~400т.р.) в неделю (1 вопрос)
https://support.google.com/google-ads/answer/9049373?hl=ru</t>
        </is>
      </c>
      <c r="M13" s="37" t="inlineStr">
        <is>
          <t>нет</t>
        </is>
      </c>
      <c r="N13" s="37" t="inlineStr">
        <is>
          <t>нет</t>
        </is>
      </c>
      <c r="O13" s="37" t="n">
        <v/>
      </c>
      <c r="P13" s="37" t="n">
        <v>0</v>
      </c>
      <c r="Q13" s="37" t="n">
        <v>1</v>
      </c>
      <c r="R13" s="37">
        <f>S13</f>
        <v/>
      </c>
      <c r="S13" s="37" t="inlineStr">
        <is>
          <t>YouTube+GDN</t>
        </is>
      </c>
      <c r="T13" s="37" t="inlineStr">
        <is>
          <t>ГЕО РФ, см. закладку "STA Таргетинги"</t>
        </is>
      </c>
      <c r="U13" s="37" t="inlineStr">
        <is>
          <t>Видео
In-stream (30 секунд)</t>
        </is>
      </c>
      <c r="V13" s="37" t="inlineStr"/>
      <c r="W13" s="37" t="inlineStr">
        <is>
          <t>Динамика</t>
        </is>
      </c>
      <c r="X13" s="37" t="inlineStr">
        <is>
          <t>просмотры</t>
        </is>
      </c>
      <c r="Y13" s="37">
        <f>COUNT(AV13:DC13)</f>
        <v/>
      </c>
      <c r="Z13" s="37" t="inlineStr">
        <is>
          <t>недель</t>
        </is>
      </c>
      <c r="AA13" s="38">
        <f>AB13/Y13</f>
        <v/>
      </c>
      <c r="AB13" s="38" t="n">
        <v>3313399.776744186</v>
      </c>
      <c r="AC13" s="39" t="n">
        <v>0.5375</v>
      </c>
      <c r="AD13" s="37" t="n">
        <v>1</v>
      </c>
      <c r="AE13" s="40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AB13*1000</f>
        <v/>
      </c>
      <c r="AJ13" s="37" t="n">
        <v>2</v>
      </c>
      <c r="AK13" s="38">
        <f>AI13/AJ13</f>
        <v/>
      </c>
      <c r="AL13" s="40" t="inlineStr"/>
      <c r="AM13" s="38">
        <f>AB13</f>
        <v/>
      </c>
      <c r="AN13" s="40" t="inlineStr"/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7" t="inlineStr"/>
      <c r="AU13" s="39">
        <f>AG13/AT13</f>
        <v/>
      </c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41" t="n">
        <v>1</v>
      </c>
      <c r="BK13" s="41" t="n">
        <v>1</v>
      </c>
      <c r="BL13" s="41" t="n">
        <v>1</v>
      </c>
      <c r="BM13" s="41" t="n">
        <v>1</v>
      </c>
      <c r="BN13" s="41" t="n">
        <v>1</v>
      </c>
      <c r="BO13" s="41" t="n">
        <v>1</v>
      </c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</row>
    <row customHeight="1" ht="70" r="14" s="11">
      <c r="A14" s="37" t="inlineStr">
        <is>
          <t>Все</t>
        </is>
      </c>
      <c r="B14" s="37" t="inlineStr">
        <is>
          <t>Все</t>
        </is>
      </c>
      <c r="C14" s="37" t="inlineStr">
        <is>
          <t>Видеохостинг</t>
        </is>
      </c>
      <c r="D14" s="37" t="inlineStr">
        <is>
          <t>охват</t>
        </is>
      </c>
      <c r="E14" s="37" t="n">
        <v/>
      </c>
      <c r="F14" s="37" t="inlineStr">
        <is>
          <t>да</t>
        </is>
      </c>
      <c r="G14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7" t="n">
        <v/>
      </c>
      <c r="I14" s="37" t="n">
        <v/>
      </c>
      <c r="J14" s="37" t="inlineStr">
        <is>
          <t>https://support.google.com/google-ads/answer/2375464?hl=ru</t>
        </is>
      </c>
      <c r="K14" s="37" t="inlineStr">
        <is>
          <t>отдел performance</t>
        </is>
      </c>
      <c r="L14" s="37" t="inlineStr">
        <is>
          <t>Brand Lift 
5000 долл. США (~400т.р.) в неделю (1 вопрос)
https://support.google.com/google-ads/answer/9049373?hl=ru</t>
        </is>
      </c>
      <c r="M14" s="37" t="inlineStr">
        <is>
          <t>нет</t>
        </is>
      </c>
      <c r="N14" s="37" t="inlineStr">
        <is>
          <t>нет</t>
        </is>
      </c>
      <c r="O14" s="37" t="n">
        <v/>
      </c>
      <c r="P14" s="37" t="n">
        <v>0</v>
      </c>
      <c r="Q14" s="37" t="n">
        <v>2</v>
      </c>
      <c r="R14" s="37">
        <f>S14</f>
        <v/>
      </c>
      <c r="S14" s="37" t="inlineStr">
        <is>
          <t>YouTube+GDN</t>
        </is>
      </c>
      <c r="T14" s="37" t="inlineStr">
        <is>
          <t>ГЕО РФ, см. закладку "STA Таргетинги"</t>
        </is>
      </c>
      <c r="U14" s="37" t="inlineStr">
        <is>
          <t>Видео
TrueView Unskippable, 20 секунд</t>
        </is>
      </c>
      <c r="V14" s="37" t="inlineStr"/>
      <c r="W14" s="37" t="inlineStr">
        <is>
          <t>Динамика</t>
        </is>
      </c>
      <c r="X14" s="37" t="inlineStr">
        <is>
          <t>1000 показов</t>
        </is>
      </c>
      <c r="Y14" s="37">
        <f>COUNT(AV14:DC14)</f>
        <v/>
      </c>
      <c r="Z14" s="37" t="inlineStr">
        <is>
          <t>недель</t>
        </is>
      </c>
      <c r="AA14" s="38">
        <f>AB14/Y14</f>
        <v/>
      </c>
      <c r="AB14" s="38" t="n">
        <v>18809.09786880694</v>
      </c>
      <c r="AC14" s="39" t="n">
        <v>139.75</v>
      </c>
      <c r="AD14" s="37" t="n">
        <v>1</v>
      </c>
      <c r="AE14" s="40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AB14*1000</f>
        <v/>
      </c>
      <c r="AJ14" s="37" t="n">
        <v>2</v>
      </c>
      <c r="AK14" s="38">
        <f>AI14/AJ14</f>
        <v/>
      </c>
      <c r="AL14" s="40" t="inlineStr"/>
      <c r="AM14" s="38">
        <f>AB14</f>
        <v/>
      </c>
      <c r="AN14" s="40" t="inlineStr"/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7" t="inlineStr"/>
      <c r="AU14" s="39">
        <f>AG14/AT14</f>
        <v/>
      </c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41" t="n">
        <v>1</v>
      </c>
      <c r="BK14" s="41" t="n">
        <v>1</v>
      </c>
      <c r="BL14" s="41" t="n">
        <v>1</v>
      </c>
      <c r="BM14" s="41" t="n">
        <v>1</v>
      </c>
      <c r="BN14" s="41" t="n">
        <v>1</v>
      </c>
      <c r="BO14" s="41" t="n">
        <v>1</v>
      </c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</row>
    <row customHeight="1" ht="70" r="15" s="11">
      <c r="A15" s="37" t="inlineStr">
        <is>
          <t>Все</t>
        </is>
      </c>
      <c r="B15" s="37" t="inlineStr">
        <is>
          <t>Все</t>
        </is>
      </c>
      <c r="C15" s="37" t="inlineStr">
        <is>
          <t>Видеохостинг</t>
        </is>
      </c>
      <c r="D15" s="37" t="inlineStr">
        <is>
          <t>охват</t>
        </is>
      </c>
      <c r="E15" s="37" t="n">
        <v/>
      </c>
      <c r="F15" s="37" t="inlineStr">
        <is>
          <t>да</t>
        </is>
      </c>
      <c r="G15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7" t="n">
        <v/>
      </c>
      <c r="I15" s="37" t="inlineStr">
        <is>
          <t>целевое касание будет не долгим и не качественным
Только на YT, без GDN</t>
        </is>
      </c>
      <c r="J15" s="37" t="inlineStr">
        <is>
          <t>https://support.google.com/google-ads/answer/2375464?hl=ru</t>
        </is>
      </c>
      <c r="K15" s="37" t="inlineStr">
        <is>
          <t>отдел performance</t>
        </is>
      </c>
      <c r="L15" s="37" t="inlineStr">
        <is>
          <t>Brand Lift 
5000 долл. США (~400т.р.) в неделю (1 вопрос)
https://support.google.com/google-ads/answer/9049373?hl=ru</t>
        </is>
      </c>
      <c r="M15" s="37" t="inlineStr">
        <is>
          <t>нет</t>
        </is>
      </c>
      <c r="N15" s="37" t="inlineStr">
        <is>
          <t>нет</t>
        </is>
      </c>
      <c r="O15" s="37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7" t="n">
        <v>0</v>
      </c>
      <c r="Q15" s="37" t="n">
        <v>3</v>
      </c>
      <c r="R15" s="37">
        <f>S15</f>
        <v/>
      </c>
      <c r="S15" s="37" t="inlineStr">
        <is>
          <t>YouTube</t>
        </is>
      </c>
      <c r="T15" s="37" t="inlineStr">
        <is>
          <t>ГЕО РФ, см. закладку "STA Таргетинги"</t>
        </is>
      </c>
      <c r="U15" s="37" t="inlineStr">
        <is>
          <t>Видео
TrueView Discovery</t>
        </is>
      </c>
      <c r="V15" s="37" t="inlineStr"/>
      <c r="W15" s="37" t="inlineStr">
        <is>
          <t>Динамика</t>
        </is>
      </c>
      <c r="X15" s="37" t="inlineStr">
        <is>
          <t>просмотры</t>
        </is>
      </c>
      <c r="Y15" s="37">
        <f>COUNT(AV15:DC15)</f>
        <v/>
      </c>
      <c r="Z15" s="37" t="inlineStr">
        <is>
          <t>недель</t>
        </is>
      </c>
      <c r="AA15" s="38">
        <f>AB15/Y15</f>
        <v/>
      </c>
      <c r="AB15" s="38" t="n">
        <v>913195.3313116423</v>
      </c>
      <c r="AC15" s="39" t="n">
        <v>1.3975</v>
      </c>
      <c r="AD15" s="37" t="n">
        <v>1</v>
      </c>
      <c r="AE15" s="40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AB15*1000</f>
        <v/>
      </c>
      <c r="AJ15" s="37" t="n">
        <v>2</v>
      </c>
      <c r="AK15" s="38">
        <f>AI15/AJ15</f>
        <v/>
      </c>
      <c r="AL15" s="40" t="inlineStr"/>
      <c r="AM15" s="38">
        <f>AB15</f>
        <v/>
      </c>
      <c r="AN15" s="40" t="inlineStr"/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7" t="inlineStr"/>
      <c r="AU15" s="39">
        <f>AG15/AT15</f>
        <v/>
      </c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41" t="n">
        <v>1</v>
      </c>
      <c r="BK15" s="41" t="n">
        <v>1</v>
      </c>
      <c r="BL15" s="41" t="n">
        <v>1</v>
      </c>
      <c r="BM15" s="41" t="n">
        <v>1</v>
      </c>
      <c r="BN15" s="41" t="n">
        <v>1</v>
      </c>
      <c r="BO15" s="41" t="n">
        <v>1</v>
      </c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</row>
    <row customHeight="1" ht="70" r="16" s="11">
      <c r="A16" s="37" t="inlineStr">
        <is>
          <t>Все</t>
        </is>
      </c>
      <c r="B16" s="37" t="inlineStr">
        <is>
          <t>Все</t>
        </is>
      </c>
      <c r="C16" s="37" t="inlineStr">
        <is>
          <t>PROGRAMMATIC</t>
        </is>
      </c>
      <c r="D16" s="37" t="inlineStr">
        <is>
          <t>охват</t>
        </is>
      </c>
      <c r="E16" s="37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7" t="inlineStr">
        <is>
          <t>да</t>
        </is>
      </c>
      <c r="G16" s="37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7" t="n">
        <v>0.25</v>
      </c>
      <c r="I16" s="37" t="inlineStr">
        <is>
          <t>политические проблемы в марте 2021 (не берем)</t>
        </is>
      </c>
      <c r="J16" s="37" t="inlineStr">
        <is>
          <t>\\DOCS\Public\_Подрядчики (прайсы, презентации, ТТ)\Segmento</t>
        </is>
      </c>
      <c r="K16" s="37" t="inlineStr">
        <is>
          <t>miroshnik@segmento.ru
babushkina@segmento.ru
eliseeva@segmento.ru
aramisov@segmento.ru</t>
        </is>
      </c>
      <c r="L16" s="37" t="inlineStr">
        <is>
          <t>Brand Lift 
бесплатно, при достижении 700 тыс. уников</t>
        </is>
      </c>
      <c r="M16" s="37" t="inlineStr">
        <is>
          <t>баннеры 250т.р, 
видео 500т.р.мес</t>
        </is>
      </c>
      <c r="N16" s="37" t="inlineStr">
        <is>
          <t>нет</t>
        </is>
      </c>
      <c r="O16" s="37" t="inlineStr">
        <is>
          <t>бесплатное изготовление креатива:
https://prnt.sc/10skash</t>
        </is>
      </c>
      <c r="P16" s="37" t="n">
        <v>2</v>
      </c>
      <c r="Q16" s="37" t="n">
        <v>4</v>
      </c>
      <c r="R16" s="37">
        <f>S16</f>
        <v/>
      </c>
      <c r="S16" s="37" t="inlineStr">
        <is>
          <t>Segmento</t>
        </is>
      </c>
      <c r="T16" s="37" t="inlineStr">
        <is>
          <t>ГЕО ____, таргетинг по аудиторным сегментам, см. закладку "Segmento"</t>
        </is>
      </c>
      <c r="U16" s="37" t="inlineStr">
        <is>
          <t>Ролик 30 сек
Видео: in-stream: preroll, in-stream: mid-roll, in-stream: post-roll
Видео: in-article: preroll, in-article: mid-roll, in-article: post-roll</t>
        </is>
      </c>
      <c r="V16" s="37" t="inlineStr"/>
      <c r="W16" s="37" t="inlineStr">
        <is>
          <t>Динамика</t>
        </is>
      </c>
      <c r="X16" s="37" t="inlineStr">
        <is>
          <t>просмотры</t>
        </is>
      </c>
      <c r="Y16" s="37">
        <f>COUNT(AV16:DC16)</f>
        <v/>
      </c>
      <c r="Z16" s="37" t="inlineStr">
        <is>
          <t>недель</t>
        </is>
      </c>
      <c r="AA16" s="38">
        <f>AB16/Y16</f>
        <v/>
      </c>
      <c r="AB16" s="38" t="n">
        <v>1600000</v>
      </c>
      <c r="AC16" s="39" t="n">
        <v>0.5</v>
      </c>
      <c r="AD16" s="37" t="n">
        <v>1</v>
      </c>
      <c r="AE16" s="40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AB16*1000</f>
        <v/>
      </c>
      <c r="AJ16" s="37" t="n">
        <v>4</v>
      </c>
      <c r="AK16" s="38">
        <f>AI16/AJ16</f>
        <v/>
      </c>
      <c r="AL16" s="40" t="inlineStr"/>
      <c r="AM16" s="38">
        <f>AB16</f>
        <v/>
      </c>
      <c r="AN16" s="40" t="inlineStr"/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7" t="inlineStr"/>
      <c r="AU16" s="39">
        <f>AG16/AT16</f>
        <v/>
      </c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41" t="n">
        <v>1</v>
      </c>
      <c r="BK16" s="41" t="n">
        <v>1</v>
      </c>
      <c r="BL16" s="41" t="n">
        <v>1</v>
      </c>
      <c r="BM16" s="41" t="n">
        <v>1</v>
      </c>
      <c r="BN16" s="41" t="n">
        <v>1</v>
      </c>
      <c r="BO16" s="41" t="n">
        <v>1</v>
      </c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</row>
    <row customHeight="1" ht="70" r="17" s="11">
      <c r="A17" s="37" t="inlineStr">
        <is>
          <t>Все</t>
        </is>
      </c>
      <c r="B17" s="37" t="inlineStr">
        <is>
          <t>Все</t>
        </is>
      </c>
      <c r="C17" s="37" t="inlineStr">
        <is>
          <t>PROGRAMMATIC</t>
        </is>
      </c>
      <c r="D17" s="37" t="inlineStr">
        <is>
          <t>охват</t>
        </is>
      </c>
      <c r="E17" s="37" t="inlineStr">
        <is>
          <t xml:space="preserve">https://dsp.soloway.ru/doc/requirements.html </t>
        </is>
      </c>
      <c r="F17" s="37" t="inlineStr">
        <is>
          <t>да</t>
        </is>
      </c>
      <c r="G17" s="37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7" t="inlineStr">
        <is>
          <t>270р.</t>
        </is>
      </c>
      <c r="I17" s="37" t="n">
        <v/>
      </c>
      <c r="J17" s="37" t="inlineStr">
        <is>
          <t>\\DOCS\Public\_Подрядчики (прайсы, презентации, ТТ)\Soloway</t>
        </is>
      </c>
      <c r="K17" s="37" t="inlineStr">
        <is>
          <t>Julia Garafieva &lt;sales@soloway.ru&gt;</t>
        </is>
      </c>
      <c r="L17" s="37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7" t="inlineStr">
        <is>
          <t>100 тысяч рублей до НДС на месяц</t>
        </is>
      </c>
      <c r="N17" s="37" t="inlineStr">
        <is>
          <t>нет</t>
        </is>
      </c>
      <c r="O17" s="37" t="n">
        <v/>
      </c>
      <c r="P17" s="37" t="n">
        <v>0</v>
      </c>
      <c r="Q17" s="37" t="n">
        <v>5</v>
      </c>
      <c r="R17" s="37">
        <f>S17</f>
        <v/>
      </c>
      <c r="S17" s="37" t="inlineStr">
        <is>
          <t>Soloway</t>
        </is>
      </c>
      <c r="T17" s="37" t="inlineStr">
        <is>
          <t>Гео - РФ
Таргетинг по аудиторным сегментам</t>
        </is>
      </c>
      <c r="U17" s="37" t="inlineStr">
        <is>
          <t xml:space="preserve">Видео
Allroll (InStream) + 
Native (InPage) - </t>
        </is>
      </c>
      <c r="V17" s="37" t="inlineStr"/>
      <c r="W17" s="37" t="inlineStr">
        <is>
          <t>Динамика</t>
        </is>
      </c>
      <c r="X17" s="37" t="inlineStr">
        <is>
          <t>1000 показов</t>
        </is>
      </c>
      <c r="Y17" s="37">
        <f>COUNT(AV17:DC17)</f>
        <v/>
      </c>
      <c r="Z17" s="37" t="inlineStr">
        <is>
          <t>недель</t>
        </is>
      </c>
      <c r="AA17" s="38">
        <f>AB17/Y17</f>
        <v/>
      </c>
      <c r="AB17" s="38" t="n">
        <v>1852</v>
      </c>
      <c r="AC17" s="39" t="n">
        <v>324</v>
      </c>
      <c r="AD17" s="37" t="n">
        <v>1</v>
      </c>
      <c r="AE17" s="40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AB17*1000</f>
        <v/>
      </c>
      <c r="AJ17" s="37" t="n">
        <v>2</v>
      </c>
      <c r="AK17" s="38">
        <f>AI17/AJ17</f>
        <v/>
      </c>
      <c r="AL17" s="40" t="inlineStr"/>
      <c r="AM17" s="38">
        <f>AB17</f>
        <v/>
      </c>
      <c r="AN17" s="40" t="inlineStr"/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7" t="inlineStr"/>
      <c r="AU17" s="39">
        <f>AG17/AT17</f>
        <v/>
      </c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41" t="n">
        <v>1</v>
      </c>
      <c r="BK17" s="41" t="n">
        <v>1</v>
      </c>
      <c r="BL17" s="41" t="n">
        <v>1</v>
      </c>
      <c r="BM17" s="41" t="n">
        <v>1</v>
      </c>
      <c r="BN17" s="41" t="n">
        <v>1</v>
      </c>
      <c r="BO17" s="41" t="n">
        <v>1</v>
      </c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</row>
    <row customHeight="1" ht="70" r="18" s="11">
      <c r="A18" s="37" t="inlineStr">
        <is>
          <t>Все</t>
        </is>
      </c>
      <c r="B18" s="37" t="inlineStr">
        <is>
          <t>Все</t>
        </is>
      </c>
      <c r="C18" s="37" t="inlineStr">
        <is>
          <t>Сеть</t>
        </is>
      </c>
      <c r="D18" s="37" t="inlineStr">
        <is>
          <t>охват</t>
        </is>
      </c>
      <c r="E18" s="37" t="n">
        <v/>
      </c>
      <c r="F18" s="37" t="inlineStr">
        <is>
          <t>да</t>
        </is>
      </c>
      <c r="G18" s="37" t="n">
        <v/>
      </c>
      <c r="H18" s="37" t="n">
        <v/>
      </c>
      <c r="I18" s="37" t="inlineStr">
        <is>
          <t>высокий CPM/CPT</t>
        </is>
      </c>
      <c r="J18" s="37" t="inlineStr">
        <is>
          <t>\\DOCS\Public\_Подрядчики (прайсы, презентации, ТТ)\GPMD</t>
        </is>
      </c>
      <c r="K18" s="37" t="inlineStr">
        <is>
          <t xml:space="preserve">Гроссу Дмитрий &lt;DGrossu@gpm-digital.com&gt;
Белоусова Дарья &lt;DBelousova@gpm-digital.com&gt;
</t>
        </is>
      </c>
      <c r="L18" s="37" t="n">
        <v/>
      </c>
      <c r="M18" s="37" t="inlineStr">
        <is>
          <t>In-roll 2 000 000 показов до 2 недель</t>
        </is>
      </c>
      <c r="N18" s="37" t="inlineStr">
        <is>
          <t>нет</t>
        </is>
      </c>
      <c r="O18" s="37" t="n">
        <v/>
      </c>
      <c r="P18" s="37" t="n">
        <v>1</v>
      </c>
      <c r="Q18" s="37" t="n">
        <v>6</v>
      </c>
      <c r="R18" s="37">
        <f>S18</f>
        <v/>
      </c>
      <c r="S18" s="37" t="inlineStr">
        <is>
          <t>GPMD</t>
        </is>
      </c>
      <c r="T18" s="37" t="inlineStr">
        <is>
          <t>Видеоплеер на страницах сайтов сетевое размещение  (Desktop+Mobile)</t>
        </is>
      </c>
      <c r="U18" s="37" t="inlineStr">
        <is>
          <t>Видео
In-ролл (до 20 секунд)</t>
        </is>
      </c>
      <c r="V18" s="37" t="inlineStr"/>
      <c r="W18" s="37" t="inlineStr">
        <is>
          <t>Динамика</t>
        </is>
      </c>
      <c r="X18" s="37" t="inlineStr">
        <is>
          <t>1000 показов</t>
        </is>
      </c>
      <c r="Y18" s="37">
        <f>COUNT(AV18:DC18)</f>
        <v/>
      </c>
      <c r="Z18" s="37" t="inlineStr">
        <is>
          <t>недель</t>
        </is>
      </c>
      <c r="AA18" s="38">
        <f>AB18/Y18</f>
        <v/>
      </c>
      <c r="AB18" s="38" t="n">
        <v>500</v>
      </c>
      <c r="AC18" s="39" t="n">
        <v>750</v>
      </c>
      <c r="AD18" s="37" t="n">
        <v>1.1</v>
      </c>
      <c r="AE18" s="40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AB18*1000</f>
        <v/>
      </c>
      <c r="AJ18" s="37" t="n">
        <v>4</v>
      </c>
      <c r="AK18" s="38">
        <f>AI18/AJ18</f>
        <v/>
      </c>
      <c r="AL18" s="40" t="inlineStr"/>
      <c r="AM18" s="38">
        <f>AB18</f>
        <v/>
      </c>
      <c r="AN18" s="40" t="n">
        <v>0.0036</v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7" t="inlineStr"/>
      <c r="AU18" s="39">
        <f>AG18/AT18</f>
        <v/>
      </c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41" t="n">
        <v>1</v>
      </c>
      <c r="BK18" s="41" t="n">
        <v>1</v>
      </c>
      <c r="BL18" s="41" t="n">
        <v>1</v>
      </c>
      <c r="BM18" s="41" t="n">
        <v>1</v>
      </c>
      <c r="BN18" s="41" t="n">
        <v>1</v>
      </c>
      <c r="BO18" s="41" t="n">
        <v>1</v>
      </c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</row>
    <row customHeight="1" ht="70" r="19" s="11">
      <c r="A19" s="37" t="inlineStr">
        <is>
          <t>Все</t>
        </is>
      </c>
      <c r="B19" s="37" t="inlineStr">
        <is>
          <t>Все</t>
        </is>
      </c>
      <c r="C19" s="37" t="inlineStr">
        <is>
          <t>Сеть</t>
        </is>
      </c>
      <c r="D19" s="37" t="inlineStr">
        <is>
          <t>охват</t>
        </is>
      </c>
      <c r="E19" s="37" t="n">
        <v/>
      </c>
      <c r="F19" s="37" t="inlineStr">
        <is>
          <t>да</t>
        </is>
      </c>
      <c r="G19" s="37" t="n">
        <v/>
      </c>
      <c r="H19" s="37" t="n">
        <v/>
      </c>
      <c r="I19" s="37" t="inlineStr">
        <is>
          <t>высокий CPM/CPT</t>
        </is>
      </c>
      <c r="J19" s="37" t="inlineStr">
        <is>
          <t>\\DOCS\Public\_Подрядчики (прайсы, презентации, ТТ)\GPMD</t>
        </is>
      </c>
      <c r="K19" s="37" t="inlineStr">
        <is>
          <t xml:space="preserve">Гроссу Дмитрий &lt;DGrossu@gpm-digital.com&gt;
Белоусова Дарья &lt;DBelousova@gpm-digital.com&gt;
</t>
        </is>
      </c>
      <c r="L19" s="37" t="n">
        <v/>
      </c>
      <c r="M19" s="37" t="inlineStr">
        <is>
          <t>In-roll 2 000 000 показов до 2 недель</t>
        </is>
      </c>
      <c r="N19" s="37" t="inlineStr">
        <is>
          <t>нет</t>
        </is>
      </c>
      <c r="O19" s="37" t="n">
        <v/>
      </c>
      <c r="P19" s="37" t="n">
        <v>1</v>
      </c>
      <c r="Q19" s="37" t="n">
        <v>7</v>
      </c>
      <c r="R19" s="37">
        <f>S19</f>
        <v/>
      </c>
      <c r="S19" s="37" t="inlineStr">
        <is>
          <t>GPMD</t>
        </is>
      </c>
      <c r="T19" s="37" t="inlineStr">
        <is>
          <t>Видеоплеер на страницах сайтов сетевое размещение  (Desktop+Mobile)</t>
        </is>
      </c>
      <c r="U19" s="37" t="inlineStr">
        <is>
          <t>Видео
In-ролл (до 20 секунд)</t>
        </is>
      </c>
      <c r="V19" s="37" t="inlineStr"/>
      <c r="W19" s="37" t="inlineStr">
        <is>
          <t>Динамика</t>
        </is>
      </c>
      <c r="X19" s="37" t="inlineStr">
        <is>
          <t>1000 показов</t>
        </is>
      </c>
      <c r="Y19" s="37">
        <f>COUNT(AV19:DC19)</f>
        <v/>
      </c>
      <c r="Z19" s="37" t="inlineStr">
        <is>
          <t>недель</t>
        </is>
      </c>
      <c r="AA19" s="38">
        <f>AB19/Y19</f>
        <v/>
      </c>
      <c r="AB19" s="38" t="n">
        <v>500</v>
      </c>
      <c r="AC19" s="39" t="n">
        <v>750</v>
      </c>
      <c r="AD19" s="37" t="n">
        <v>1.15</v>
      </c>
      <c r="AE19" s="40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AB19*1000</f>
        <v/>
      </c>
      <c r="AJ19" s="37" t="n">
        <v>4</v>
      </c>
      <c r="AK19" s="38">
        <f>AI19/AJ19</f>
        <v/>
      </c>
      <c r="AL19" s="40" t="inlineStr"/>
      <c r="AM19" s="38">
        <f>AB19</f>
        <v/>
      </c>
      <c r="AN19" s="40" t="n">
        <v>0.0036</v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7" t="inlineStr"/>
      <c r="AU19" s="39">
        <f>AG19/AT19</f>
        <v/>
      </c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41" t="n">
        <v>1</v>
      </c>
      <c r="BK19" s="41" t="n">
        <v>1</v>
      </c>
      <c r="BL19" s="41" t="n">
        <v>1</v>
      </c>
      <c r="BM19" s="41" t="n">
        <v>1</v>
      </c>
      <c r="BN19" s="41" t="n">
        <v>1</v>
      </c>
      <c r="BO19" s="41" t="n">
        <v>1</v>
      </c>
      <c r="BP19" s="37" t="n"/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</row>
    <row customHeight="1" ht="70" r="20" s="11">
      <c r="A20" s="37" t="inlineStr">
        <is>
          <t>Все</t>
        </is>
      </c>
      <c r="B20" s="37" t="inlineStr">
        <is>
          <t>Все</t>
        </is>
      </c>
      <c r="C20" s="37" t="inlineStr">
        <is>
          <t>SMART TV</t>
        </is>
      </c>
      <c r="D20" s="37" t="inlineStr">
        <is>
          <t>охват</t>
        </is>
      </c>
      <c r="E20" s="37" t="n">
        <v/>
      </c>
      <c r="F20" s="37" t="inlineStr">
        <is>
          <t>нет</t>
        </is>
      </c>
      <c r="G20" s="37" t="n">
        <v/>
      </c>
      <c r="H20" s="37" t="n">
        <v/>
      </c>
      <c r="I20" s="37" t="inlineStr">
        <is>
          <t>нет перехода на сайт
нет dcm
нет BL</t>
        </is>
      </c>
      <c r="J20" s="37" t="inlineStr">
        <is>
          <t>\\DOCS\Public\_Подрядчики (прайсы, презентации, ТТ)\GPMD</t>
        </is>
      </c>
      <c r="K20" s="37" t="inlineStr">
        <is>
          <t xml:space="preserve">Гроссу Дмитрий &lt;DGrossu@gpm-digital.com&gt;
Белоусова Дарья &lt;DBelousova@gpm-digital.com&gt;
</t>
        </is>
      </c>
      <c r="L20" s="37" t="n">
        <v/>
      </c>
      <c r="M20" s="37" t="inlineStr">
        <is>
          <t>500 000 показов</t>
        </is>
      </c>
      <c r="N20" s="37" t="n">
        <v/>
      </c>
      <c r="O20" s="37" t="inlineStr">
        <is>
          <t>аналог ТВ</t>
        </is>
      </c>
      <c r="P20" s="37" t="n">
        <v>1</v>
      </c>
      <c r="Q20" s="37" t="n">
        <v>8</v>
      </c>
      <c r="R20" s="37">
        <f>S20</f>
        <v/>
      </c>
      <c r="S20" s="37" t="inlineStr">
        <is>
          <t>Smart TV
GPMD</t>
        </is>
      </c>
      <c r="T20" s="37" t="inlineStr">
        <is>
          <t xml:space="preserve">Видеоплеер в IPTV приставках и приложениях SmartTV </t>
        </is>
      </c>
      <c r="U20" s="37" t="inlineStr">
        <is>
          <t>Видео
Пре-ролл (до 20 секунд)</t>
        </is>
      </c>
      <c r="V20" s="37" t="inlineStr"/>
      <c r="W20" s="37" t="inlineStr">
        <is>
          <t>Динамика</t>
        </is>
      </c>
      <c r="X20" s="37" t="inlineStr">
        <is>
          <t>1000 показов</t>
        </is>
      </c>
      <c r="Y20" s="37">
        <f>COUNT(AV20:DC20)</f>
        <v/>
      </c>
      <c r="Z20" s="37" t="inlineStr">
        <is>
          <t>недель</t>
        </is>
      </c>
      <c r="AA20" s="38">
        <f>AB20/Y20</f>
        <v/>
      </c>
      <c r="AB20" s="38" t="n">
        <v>440</v>
      </c>
      <c r="AC20" s="39" t="n">
        <v>750</v>
      </c>
      <c r="AD20" s="37" t="n">
        <v>1.1</v>
      </c>
      <c r="AE20" s="40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AB20*1000</f>
        <v/>
      </c>
      <c r="AJ20" s="37" t="n">
        <v>4</v>
      </c>
      <c r="AK20" s="38">
        <f>AI20/AJ20</f>
        <v/>
      </c>
      <c r="AL20" s="40" t="inlineStr"/>
      <c r="AM20" s="38">
        <f>AB20</f>
        <v/>
      </c>
      <c r="AN20" s="40" t="n">
        <v/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7" t="inlineStr"/>
      <c r="AU20" s="39">
        <f>AG20/AT20</f>
        <v/>
      </c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41" t="n">
        <v>1</v>
      </c>
      <c r="BK20" s="41" t="n">
        <v>1</v>
      </c>
      <c r="BL20" s="41" t="n">
        <v>1</v>
      </c>
      <c r="BM20" s="41" t="n">
        <v>1</v>
      </c>
      <c r="BN20" s="41" t="n">
        <v>1</v>
      </c>
      <c r="BO20" s="41" t="n">
        <v>1</v>
      </c>
      <c r="BP20" s="37" t="n"/>
      <c r="BQ20" s="37" t="n"/>
      <c r="BR20" s="37" t="n"/>
      <c r="BS20" s="37" t="n"/>
      <c r="BT20" s="37" t="n"/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</row>
    <row customHeight="1" ht="70" r="21" s="11">
      <c r="A21" s="37" t="inlineStr">
        <is>
          <t>Все</t>
        </is>
      </c>
      <c r="B21" s="37" t="inlineStr">
        <is>
          <t>Все</t>
        </is>
      </c>
      <c r="C21" s="37" t="inlineStr">
        <is>
          <t>SMART TV</t>
        </is>
      </c>
      <c r="D21" s="37" t="inlineStr">
        <is>
          <t>охват</t>
        </is>
      </c>
      <c r="E21" s="37" t="n">
        <v/>
      </c>
      <c r="F21" s="37" t="inlineStr">
        <is>
          <t>нет</t>
        </is>
      </c>
      <c r="G21" s="37" t="n">
        <v/>
      </c>
      <c r="H21" s="37" t="n">
        <v/>
      </c>
      <c r="I21" s="37" t="inlineStr">
        <is>
          <t>нет перехода на сайт
нет dcm
нет BL</t>
        </is>
      </c>
      <c r="J21" s="37" t="inlineStr">
        <is>
          <t>\\DOCS\Public\_Подрядчики (прайсы, презентации, ТТ)\GPMD</t>
        </is>
      </c>
      <c r="K21" s="37" t="inlineStr">
        <is>
          <t xml:space="preserve">Гроссу Дмитрий &lt;DGrossu@gpm-digital.com&gt;
Белоусова Дарья &lt;DBelousova@gpm-digital.com&gt;
</t>
        </is>
      </c>
      <c r="L21" s="37" t="n">
        <v/>
      </c>
      <c r="M21" s="37" t="inlineStr">
        <is>
          <t>500 000 показов</t>
        </is>
      </c>
      <c r="N21" s="37" t="n">
        <v/>
      </c>
      <c r="O21" s="37" t="inlineStr">
        <is>
          <t>аналог ТВ</t>
        </is>
      </c>
      <c r="P21" s="37" t="n">
        <v>1</v>
      </c>
      <c r="Q21" s="37" t="n">
        <v>9</v>
      </c>
      <c r="R21" s="37">
        <f>S21</f>
        <v/>
      </c>
      <c r="S21" s="37" t="inlineStr">
        <is>
          <t>Smart TV
GPMD</t>
        </is>
      </c>
      <c r="T21" s="37" t="inlineStr">
        <is>
          <t xml:space="preserve">Видеоплеер в IPTV приставках и приложениях SmartTV </t>
        </is>
      </c>
      <c r="U21" s="37" t="inlineStr">
        <is>
          <t>Видео
Пре-ролл (до 20 секунд)</t>
        </is>
      </c>
      <c r="V21" s="37" t="inlineStr"/>
      <c r="W21" s="37" t="inlineStr">
        <is>
          <t>Динамика</t>
        </is>
      </c>
      <c r="X21" s="37" t="inlineStr">
        <is>
          <t>1000 показов</t>
        </is>
      </c>
      <c r="Y21" s="37">
        <f>COUNT(AV21:DC21)</f>
        <v/>
      </c>
      <c r="Z21" s="37" t="inlineStr">
        <is>
          <t>недель</t>
        </is>
      </c>
      <c r="AA21" s="38">
        <f>AB21/Y21</f>
        <v/>
      </c>
      <c r="AB21" s="38" t="n">
        <v>440</v>
      </c>
      <c r="AC21" s="39" t="n">
        <v>750</v>
      </c>
      <c r="AD21" s="37" t="n">
        <v>1.15</v>
      </c>
      <c r="AE21" s="40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AB21*1000</f>
        <v/>
      </c>
      <c r="AJ21" s="37" t="n">
        <v>4</v>
      </c>
      <c r="AK21" s="38">
        <f>AI21/AJ21</f>
        <v/>
      </c>
      <c r="AL21" s="40" t="inlineStr"/>
      <c r="AM21" s="38">
        <f>AB21</f>
        <v/>
      </c>
      <c r="AN21" s="40" t="n">
        <v/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7" t="inlineStr"/>
      <c r="AU21" s="39">
        <f>AG21/AT21</f>
        <v/>
      </c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41" t="n">
        <v>1</v>
      </c>
      <c r="BK21" s="41" t="n">
        <v>1</v>
      </c>
      <c r="BL21" s="41" t="n">
        <v>1</v>
      </c>
      <c r="BM21" s="41" t="n">
        <v>1</v>
      </c>
      <c r="BN21" s="41" t="n">
        <v>1</v>
      </c>
      <c r="BO21" s="41" t="n">
        <v>1</v>
      </c>
      <c r="BP21" s="37" t="n"/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</row>
    <row customHeight="1" ht="70" r="22" s="11">
      <c r="A22" s="37" t="inlineStr">
        <is>
          <t>Все</t>
        </is>
      </c>
      <c r="B22" s="37" t="inlineStr">
        <is>
          <t>Все</t>
        </is>
      </c>
      <c r="C22" s="37" t="inlineStr">
        <is>
          <t>SMART TV</t>
        </is>
      </c>
      <c r="D22" s="37" t="inlineStr">
        <is>
          <t>охват</t>
        </is>
      </c>
      <c r="E22" s="37" t="n">
        <v/>
      </c>
      <c r="F22" s="37" t="inlineStr">
        <is>
          <t>нет</t>
        </is>
      </c>
      <c r="G22" s="37" t="n">
        <v/>
      </c>
      <c r="H22" s="37" t="n">
        <v/>
      </c>
      <c r="I22" s="37" t="inlineStr">
        <is>
          <t>нет перехода на сайт
нет dcm
нет BL</t>
        </is>
      </c>
      <c r="J22" s="37" t="inlineStr">
        <is>
          <t>\\DOCS\Public\_Подрядчики (прайсы, презентации, ТТ)\ИМХО</t>
        </is>
      </c>
      <c r="K22" s="37" t="inlineStr">
        <is>
          <t>Kurganova Ludmila N. &lt;LNKurganova@imho.ru&gt;</t>
        </is>
      </c>
      <c r="L22" s="37" t="n">
        <v/>
      </c>
      <c r="M22" s="37" t="n">
        <v/>
      </c>
      <c r="N22" s="37" t="n">
        <v/>
      </c>
      <c r="O22" s="37" t="inlineStr">
        <is>
          <t>аналог ТВ</t>
        </is>
      </c>
      <c r="P22" s="37" t="n">
        <v>2</v>
      </c>
      <c r="Q22" s="37" t="n">
        <v>10</v>
      </c>
      <c r="R22" s="37">
        <f>S22</f>
        <v/>
      </c>
      <c r="S22" s="37" t="inlineStr">
        <is>
          <t>Smart TV
ИМХО</t>
        </is>
      </c>
      <c r="T22" s="37" t="inlineStr">
        <is>
          <t>SMART TV, Динамика, Недельный охват "All", Multi-roll, ролик до 20 сек., F=3/сутки</t>
        </is>
      </c>
      <c r="U22" s="37" t="inlineStr">
        <is>
          <t>Видео, 20 сек</t>
        </is>
      </c>
      <c r="V22" s="37" t="inlineStr"/>
      <c r="W22" s="37" t="inlineStr">
        <is>
          <t>Динамика</t>
        </is>
      </c>
      <c r="X22" s="37" t="inlineStr">
        <is>
          <t>пакет</t>
        </is>
      </c>
      <c r="Y22" s="37">
        <f>COUNT(AV22:DC22)</f>
        <v/>
      </c>
      <c r="Z22" s="37" t="inlineStr">
        <is>
          <t>неделя</t>
        </is>
      </c>
      <c r="AA22" s="38">
        <f>AB22/Y22</f>
        <v/>
      </c>
      <c r="AB22" s="38" t="n">
        <v>1</v>
      </c>
      <c r="AC22" s="39" t="n">
        <v>845000</v>
      </c>
      <c r="AD22" s="37" t="n">
        <v>1</v>
      </c>
      <c r="AE22" s="40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AB22*1000</f>
        <v/>
      </c>
      <c r="AJ22" s="37" t="n">
        <v>4</v>
      </c>
      <c r="AK22" s="38">
        <f>AI22/AJ22</f>
        <v/>
      </c>
      <c r="AL22" s="40" t="inlineStr"/>
      <c r="AM22" s="38">
        <f>AB22</f>
        <v/>
      </c>
      <c r="AN22" s="40" t="inlineStr"/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7" t="inlineStr"/>
      <c r="AU22" s="39">
        <f>AG22/AT22</f>
        <v/>
      </c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41" t="n">
        <v>1</v>
      </c>
      <c r="BK22" s="41" t="n">
        <v>1</v>
      </c>
      <c r="BL22" s="41" t="n">
        <v>1</v>
      </c>
      <c r="BM22" s="41" t="n">
        <v>1</v>
      </c>
      <c r="BN22" s="41" t="n">
        <v>1</v>
      </c>
      <c r="BO22" s="41" t="n">
        <v>1</v>
      </c>
      <c r="BP22" s="37" t="n"/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</row>
    <row customHeight="1" ht="70" r="23" s="11">
      <c r="A23" s="37" t="inlineStr">
        <is>
          <t>Все</t>
        </is>
      </c>
      <c r="B23" s="37" t="inlineStr">
        <is>
          <t>Все</t>
        </is>
      </c>
      <c r="C23" s="37" t="inlineStr">
        <is>
          <t>Блоггерская платформа</t>
        </is>
      </c>
      <c r="D23" s="37" t="inlineStr">
        <is>
          <t>охват</t>
        </is>
      </c>
      <c r="E23" s="37" t="n">
        <v/>
      </c>
      <c r="F23" s="37" t="n">
        <v/>
      </c>
      <c r="G23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7" t="n">
        <v/>
      </c>
      <c r="I23" s="37" t="n">
        <v/>
      </c>
      <c r="J23" s="37" t="inlineStr">
        <is>
          <t>\\DOCS\Public\_Подрядчики (прайсы, презентации, ТТ)\Яндекс.Дзен</t>
        </is>
      </c>
      <c r="K23" s="37" t="inlineStr">
        <is>
          <t>Egor &lt;e.kham@yandex-team.ru&gt;</t>
        </is>
      </c>
      <c r="L23" s="37" t="n">
        <v/>
      </c>
      <c r="M23" s="37" t="inlineStr">
        <is>
          <t>75т.р</t>
        </is>
      </c>
      <c r="N23" s="37" t="inlineStr">
        <is>
          <t>ДА!</t>
        </is>
      </c>
      <c r="O23" s="37" t="n">
        <v/>
      </c>
      <c r="P23" s="37" t="n">
        <v>0</v>
      </c>
      <c r="Q23" s="37" t="n">
        <v>11</v>
      </c>
      <c r="R23" s="37">
        <f>S23</f>
        <v/>
      </c>
      <c r="S23" s="37" t="inlineStr">
        <is>
          <t>Яндекс Дзен</t>
        </is>
      </c>
      <c r="T23" s="37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7" t="inlineStr">
        <is>
          <t>Видео</t>
        </is>
      </c>
      <c r="V23" s="37" t="inlineStr"/>
      <c r="W23" s="37" t="inlineStr">
        <is>
          <t>Динамика</t>
        </is>
      </c>
      <c r="X23" s="37" t="inlineStr">
        <is>
          <t>просмотры</t>
        </is>
      </c>
      <c r="Y23" s="37">
        <f>COUNT(AV23:DC23)</f>
        <v/>
      </c>
      <c r="Z23" s="37" t="inlineStr">
        <is>
          <t>недели</t>
        </is>
      </c>
      <c r="AA23" s="38">
        <f>AB23/Y23</f>
        <v/>
      </c>
      <c r="AB23" s="38" t="n">
        <v>100000</v>
      </c>
      <c r="AC23" s="39" t="n">
        <v>1</v>
      </c>
      <c r="AD23" s="37" t="n">
        <v>1</v>
      </c>
      <c r="AE23" s="40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AB23*1000</f>
        <v/>
      </c>
      <c r="AJ23" s="37" t="n">
        <v/>
      </c>
      <c r="AK23" s="38">
        <f>AI23/AJ23</f>
        <v/>
      </c>
      <c r="AL23" s="40" t="inlineStr"/>
      <c r="AM23" s="38">
        <f>AB23</f>
        <v/>
      </c>
      <c r="AN23" s="40" t="inlineStr"/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7" t="inlineStr"/>
      <c r="AU23" s="39">
        <f>AG23/AT23</f>
        <v/>
      </c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41" t="n">
        <v>1</v>
      </c>
      <c r="BK23" s="41" t="n">
        <v>1</v>
      </c>
      <c r="BL23" s="41" t="n">
        <v>1</v>
      </c>
      <c r="BM23" s="41" t="n">
        <v>1</v>
      </c>
      <c r="BN23" s="41" t="n">
        <v>1</v>
      </c>
      <c r="BO23" s="41" t="n">
        <v>1</v>
      </c>
      <c r="BP23" s="37" t="n"/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</row>
    <row customHeight="1" ht="70" r="24" s="11">
      <c r="A24" s="37" t="inlineStr">
        <is>
          <t>Все</t>
        </is>
      </c>
      <c r="B24" s="37" t="inlineStr">
        <is>
          <t>Все</t>
        </is>
      </c>
      <c r="C24" s="37" t="inlineStr">
        <is>
          <t>Соц.сеть</t>
        </is>
      </c>
      <c r="D24" s="37" t="inlineStr">
        <is>
          <t>охват/лиды</t>
        </is>
      </c>
      <c r="E24" s="37" t="n">
        <v/>
      </c>
      <c r="F24" s="37" t="inlineStr">
        <is>
          <t>нет</t>
        </is>
      </c>
      <c r="G24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37" t="n">
        <v/>
      </c>
      <c r="I24" s="37" t="n">
        <v/>
      </c>
      <c r="J24" s="37" t="n">
        <v/>
      </c>
      <c r="K24" s="37" t="inlineStr">
        <is>
          <t>отдел performance</t>
        </is>
      </c>
      <c r="L24" s="37" t="n">
        <v/>
      </c>
      <c r="M24" s="37" t="inlineStr">
        <is>
          <t>нет</t>
        </is>
      </c>
      <c r="N24" s="37" t="inlineStr">
        <is>
          <t>нет</t>
        </is>
      </c>
      <c r="O24" s="37" t="inlineStr">
        <is>
          <t>гибкая оптимизация</t>
        </is>
      </c>
      <c r="P24" s="37" t="n">
        <v>0</v>
      </c>
      <c r="Q24" s="37" t="n">
        <v>12</v>
      </c>
      <c r="R24" s="37">
        <f>S24</f>
        <v/>
      </c>
      <c r="S24" s="37" t="inlineStr">
        <is>
          <t>Facebook / Instagram</t>
        </is>
      </c>
      <c r="T24" s="37" t="inlineStr">
        <is>
          <t>Лента, Stories
ГЕО РФ 
см. закладку "STA Таргетинги"</t>
        </is>
      </c>
      <c r="U24" s="37" t="inlineStr">
        <is>
          <t>Промопост с видео</t>
        </is>
      </c>
      <c r="V24" s="37" t="inlineStr"/>
      <c r="W24" s="37" t="inlineStr">
        <is>
          <t>Динамика</t>
        </is>
      </c>
      <c r="X24" s="37" t="inlineStr">
        <is>
          <t>1000 показов</t>
        </is>
      </c>
      <c r="Y24" s="37">
        <f>COUNT(AV24:DC24)</f>
        <v/>
      </c>
      <c r="Z24" s="37" t="inlineStr">
        <is>
          <t>недель</t>
        </is>
      </c>
      <c r="AA24" s="38">
        <f>AB24/Y24</f>
        <v/>
      </c>
      <c r="AB24" s="38" t="n">
        <v>4016.309129455708</v>
      </c>
      <c r="AC24" s="39" t="n">
        <v>85</v>
      </c>
      <c r="AD24" s="37" t="n">
        <v>1</v>
      </c>
      <c r="AE24" s="40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AB24*1000</f>
        <v/>
      </c>
      <c r="AJ24" s="37" t="n">
        <v>4.5</v>
      </c>
      <c r="AK24" s="38">
        <f>AI24/AJ24</f>
        <v/>
      </c>
      <c r="AL24" s="40" t="inlineStr"/>
      <c r="AM24" s="38">
        <f>AB24</f>
        <v/>
      </c>
      <c r="AN24" s="40" t="inlineStr"/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7" t="inlineStr"/>
      <c r="AU24" s="39">
        <f>AG24/AT24</f>
        <v/>
      </c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41" t="n">
        <v>1</v>
      </c>
      <c r="BK24" s="41" t="n">
        <v>1</v>
      </c>
      <c r="BL24" s="41" t="n">
        <v>1</v>
      </c>
      <c r="BM24" s="41" t="n">
        <v>1</v>
      </c>
      <c r="BN24" s="41" t="n">
        <v>1</v>
      </c>
      <c r="BO24" s="41" t="n">
        <v>1</v>
      </c>
      <c r="BP24" s="37" t="n"/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</row>
    <row customHeight="1" ht="70" r="25" s="11">
      <c r="A25" s="37" t="inlineStr">
        <is>
          <t>Все</t>
        </is>
      </c>
      <c r="B25" s="37" t="inlineStr">
        <is>
          <t>Все</t>
        </is>
      </c>
      <c r="C25" s="37" t="inlineStr">
        <is>
          <t>Соц.сеть</t>
        </is>
      </c>
      <c r="D25" s="37" t="inlineStr">
        <is>
          <t>охват/лиды</t>
        </is>
      </c>
      <c r="E25" s="37" t="inlineStr">
        <is>
          <t>ТТ</t>
        </is>
      </c>
      <c r="F25" s="37" t="inlineStr">
        <is>
          <t>да</t>
        </is>
      </c>
      <c r="G25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7" t="n">
        <v/>
      </c>
      <c r="I25" s="37" t="n">
        <v/>
      </c>
      <c r="J25" s="37" t="n">
        <v/>
      </c>
      <c r="K25" s="37" t="inlineStr">
        <is>
          <t>отдел performance</t>
        </is>
      </c>
      <c r="L25" s="37" t="n">
        <v/>
      </c>
      <c r="M25" s="37" t="inlineStr">
        <is>
          <t>нет</t>
        </is>
      </c>
      <c r="N25" s="37" t="inlineStr">
        <is>
          <t>нет</t>
        </is>
      </c>
      <c r="O25" s="37" t="inlineStr">
        <is>
          <t>гибкая оптимизация</t>
        </is>
      </c>
      <c r="P25" s="37" t="n">
        <v>0</v>
      </c>
      <c r="Q25" s="37" t="n">
        <v>13</v>
      </c>
      <c r="R25" s="37">
        <f>S25</f>
        <v/>
      </c>
      <c r="S25" s="37" t="inlineStr">
        <is>
          <t>Вконтакте</t>
        </is>
      </c>
      <c r="T25" s="37" t="inlineStr">
        <is>
          <t>Лента новостей
ГЕО РФ 
см. закладку "STA Таргетинги"</t>
        </is>
      </c>
      <c r="U25" s="37" t="inlineStr">
        <is>
          <t>Реклама сайта - видео</t>
        </is>
      </c>
      <c r="V25" s="37" t="inlineStr"/>
      <c r="W25" s="37" t="inlineStr">
        <is>
          <t>Динамика</t>
        </is>
      </c>
      <c r="X25" s="37" t="inlineStr">
        <is>
          <t>1000 показов</t>
        </is>
      </c>
      <c r="Y25" s="37">
        <f>COUNT(AV25:DC25)</f>
        <v/>
      </c>
      <c r="Z25" s="37" t="inlineStr">
        <is>
          <t>недель</t>
        </is>
      </c>
      <c r="AA25" s="38">
        <f>AB25/Y25</f>
        <v/>
      </c>
      <c r="AB25" s="38" t="n">
        <v>7000</v>
      </c>
      <c r="AC25" s="39" t="n">
        <v>80</v>
      </c>
      <c r="AD25" s="37" t="n">
        <v>1</v>
      </c>
      <c r="AE25" s="40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AB25*1000</f>
        <v/>
      </c>
      <c r="AJ25" s="37" t="n">
        <v>4.5</v>
      </c>
      <c r="AK25" s="38">
        <f>AI25/AJ25</f>
        <v/>
      </c>
      <c r="AL25" s="40" t="inlineStr"/>
      <c r="AM25" s="38">
        <f>AB25</f>
        <v/>
      </c>
      <c r="AN25" s="40" t="inlineStr"/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7" t="inlineStr"/>
      <c r="AU25" s="39">
        <f>AG25/AT25</f>
        <v/>
      </c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41" t="n">
        <v>1</v>
      </c>
      <c r="BK25" s="41" t="n">
        <v>1</v>
      </c>
      <c r="BL25" s="41" t="n">
        <v>1</v>
      </c>
      <c r="BM25" s="41" t="n">
        <v>1</v>
      </c>
      <c r="BN25" s="41" t="n">
        <v>1</v>
      </c>
      <c r="BO25" s="41" t="n">
        <v>1</v>
      </c>
      <c r="BP25" s="37" t="n"/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</row>
    <row customHeight="1" ht="70" r="26" s="11">
      <c r="A26" s="37" t="inlineStr">
        <is>
          <t>Все</t>
        </is>
      </c>
      <c r="B26" s="37" t="inlineStr">
        <is>
          <t>Все</t>
        </is>
      </c>
      <c r="C26" s="37" t="inlineStr">
        <is>
          <t>Соц.сеть</t>
        </is>
      </c>
      <c r="D26" s="37" t="inlineStr">
        <is>
          <t>охват/лиды</t>
        </is>
      </c>
      <c r="E26" s="37" t="n">
        <v/>
      </c>
      <c r="F26" s="37" t="inlineStr">
        <is>
          <t>нет</t>
        </is>
      </c>
      <c r="G26" s="37" t="n">
        <v/>
      </c>
      <c r="H26" s="37" t="n">
        <v/>
      </c>
      <c r="I26" s="37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37" t="n">
        <v/>
      </c>
      <c r="K26" s="42" t="n">
        <v>44256</v>
      </c>
      <c r="L26" s="37" t="n">
        <v/>
      </c>
      <c r="M26" s="37" t="inlineStr">
        <is>
          <t>нет</t>
        </is>
      </c>
      <c r="N26" s="37" t="inlineStr">
        <is>
          <t>нет</t>
        </is>
      </c>
      <c r="O26" s="37" t="inlineStr">
        <is>
          <t>гибкая оптимизация</t>
        </is>
      </c>
      <c r="P26" s="37" t="n">
        <v>0</v>
      </c>
      <c r="Q26" s="37" t="n">
        <v>14</v>
      </c>
      <c r="R26" s="37">
        <f>S26</f>
        <v/>
      </c>
      <c r="S26" s="37" t="inlineStr">
        <is>
          <t>TikTok</t>
        </is>
      </c>
      <c r="T26" s="37" t="inlineStr">
        <is>
          <t>Лента
ГЕО РФ 
см. закладку "STA Таргетинги"</t>
        </is>
      </c>
      <c r="U26" s="37" t="inlineStr">
        <is>
          <t>Видео</t>
        </is>
      </c>
      <c r="V26" s="37" t="inlineStr"/>
      <c r="W26" s="37" t="inlineStr">
        <is>
          <t>Динамика</t>
        </is>
      </c>
      <c r="X26" s="37" t="inlineStr">
        <is>
          <t>1000 показов</t>
        </is>
      </c>
      <c r="Y26" s="37">
        <f>COUNT(AV26:DC26)</f>
        <v/>
      </c>
      <c r="Z26" s="37" t="inlineStr">
        <is>
          <t>недель</t>
        </is>
      </c>
      <c r="AA26" s="38">
        <f>AB26/Y26</f>
        <v/>
      </c>
      <c r="AB26" s="38" t="n">
        <v>7000</v>
      </c>
      <c r="AC26" s="39" t="n">
        <v>70</v>
      </c>
      <c r="AD26" s="37" t="n">
        <v>1</v>
      </c>
      <c r="AE26" s="40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AB26*1000</f>
        <v/>
      </c>
      <c r="AJ26" s="37" t="n">
        <v>4.5</v>
      </c>
      <c r="AK26" s="38">
        <f>AI26/AJ26</f>
        <v/>
      </c>
      <c r="AL26" s="40" t="inlineStr"/>
      <c r="AM26" s="38">
        <f>AB26</f>
        <v/>
      </c>
      <c r="AN26" s="40" t="inlineStr"/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7" t="inlineStr"/>
      <c r="AU26" s="39">
        <f>AG26/AT26</f>
        <v/>
      </c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41" t="n">
        <v>1</v>
      </c>
      <c r="BK26" s="41" t="n">
        <v>1</v>
      </c>
      <c r="BL26" s="41" t="n">
        <v>1</v>
      </c>
      <c r="BM26" s="41" t="n">
        <v>1</v>
      </c>
      <c r="BN26" s="41" t="n">
        <v>1</v>
      </c>
      <c r="BO26" s="41" t="n">
        <v>1</v>
      </c>
      <c r="BP26" s="37" t="n"/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</row>
    <row customHeight="1" ht="70" r="27" s="11">
      <c r="A27" s="37" t="inlineStr">
        <is>
          <t>Все</t>
        </is>
      </c>
      <c r="B27" s="37" t="inlineStr">
        <is>
          <t>Все</t>
        </is>
      </c>
      <c r="C27" s="37" t="inlineStr">
        <is>
          <t>Соц.сеть</t>
        </is>
      </c>
      <c r="D27" s="37" t="inlineStr">
        <is>
          <t>охват/лиды</t>
        </is>
      </c>
      <c r="E27" s="37" t="inlineStr">
        <is>
          <t>ТТ</t>
        </is>
      </c>
      <c r="F27" s="37" t="inlineStr">
        <is>
          <t>да</t>
        </is>
      </c>
      <c r="G27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7" t="n">
        <v/>
      </c>
      <c r="I27" s="37" t="n">
        <v/>
      </c>
      <c r="J27" s="37" t="n">
        <v/>
      </c>
      <c r="K27" s="37" t="inlineStr">
        <is>
          <t>отдел performance</t>
        </is>
      </c>
      <c r="L27" s="37" t="n">
        <v/>
      </c>
      <c r="M27" s="37" t="inlineStr">
        <is>
          <t>нет</t>
        </is>
      </c>
      <c r="N27" s="37" t="inlineStr">
        <is>
          <t>нет</t>
        </is>
      </c>
      <c r="O27" s="37" t="inlineStr">
        <is>
          <t>гибкая оптимизация</t>
        </is>
      </c>
      <c r="P27" s="37" t="n">
        <v>0</v>
      </c>
      <c r="Q27" s="37" t="n">
        <v>15</v>
      </c>
      <c r="R27" s="37">
        <f>S27</f>
        <v/>
      </c>
      <c r="S27" s="37" t="inlineStr">
        <is>
          <t>MyTarget</t>
        </is>
      </c>
      <c r="T27" s="37" t="inlineStr">
        <is>
          <t>Раздел видео, 
ГЕО РФ
см. закладку "STA Таргетинги"</t>
        </is>
      </c>
      <c r="U27" s="37" t="inlineStr">
        <is>
          <t>Кроссплатформенный видеопост в Одноклассниках и ВКонтакте</t>
        </is>
      </c>
      <c r="V27" s="37" t="inlineStr"/>
      <c r="W27" s="37" t="inlineStr">
        <is>
          <t>Динамика</t>
        </is>
      </c>
      <c r="X27" s="37" t="inlineStr">
        <is>
          <t>1000 показов</t>
        </is>
      </c>
      <c r="Y27" s="37">
        <f>COUNT(AV27:DC27)</f>
        <v/>
      </c>
      <c r="Z27" s="37" t="inlineStr">
        <is>
          <t>недель</t>
        </is>
      </c>
      <c r="AA27" s="38">
        <f>AB27/Y27</f>
        <v/>
      </c>
      <c r="AB27" s="38" t="n">
        <v>6000</v>
      </c>
      <c r="AC27" s="39" t="n">
        <v>90</v>
      </c>
      <c r="AD27" s="37" t="n">
        <v>1</v>
      </c>
      <c r="AE27" s="40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AB27*1000</f>
        <v/>
      </c>
      <c r="AJ27" s="37" t="n">
        <v>4.5</v>
      </c>
      <c r="AK27" s="38">
        <f>AI27/AJ27</f>
        <v/>
      </c>
      <c r="AL27" s="40" t="inlineStr"/>
      <c r="AM27" s="38">
        <f>AB27</f>
        <v/>
      </c>
      <c r="AN27" s="40" t="inlineStr"/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7" t="inlineStr"/>
      <c r="AU27" s="39">
        <f>AG27/AT27</f>
        <v/>
      </c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41" t="n">
        <v>1</v>
      </c>
      <c r="BK27" s="41" t="n">
        <v>1</v>
      </c>
      <c r="BL27" s="41" t="n">
        <v>1</v>
      </c>
      <c r="BM27" s="41" t="n">
        <v>1</v>
      </c>
      <c r="BN27" s="41" t="n">
        <v>1</v>
      </c>
      <c r="BO27" s="41" t="n">
        <v>1</v>
      </c>
      <c r="BP27" s="37" t="n"/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</row>
    <row customHeight="1" ht="70" r="28" s="11">
      <c r="A28" s="37" t="inlineStr">
        <is>
          <t>Все</t>
        </is>
      </c>
      <c r="B28" s="37" t="inlineStr">
        <is>
          <t>Все</t>
        </is>
      </c>
      <c r="C28" s="37" t="inlineStr">
        <is>
          <t>PROGRAMMATIC Сеть</t>
        </is>
      </c>
      <c r="D28" s="37" t="inlineStr">
        <is>
          <t>охват</t>
        </is>
      </c>
      <c r="E28" s="37" t="inlineStr">
        <is>
          <t>\\DOCS\Public\_Подрядчики (прайсы, презентации, ТТ)\OTM (programmatic)</t>
        </is>
      </c>
      <c r="F28" s="37" t="n">
        <v/>
      </c>
      <c r="G28" s="37" t="n">
        <v/>
      </c>
      <c r="H28" s="37" t="n">
        <v/>
      </c>
      <c r="I28" s="37" t="inlineStr">
        <is>
          <t>входит в soloway</t>
        </is>
      </c>
      <c r="J28" s="37" t="inlineStr">
        <is>
          <t>\\DOCS\Public\_Подрядчики (прайсы, презентации, ТТ)\OTM (programmatic)</t>
        </is>
      </c>
      <c r="K28" s="37" t="inlineStr">
        <is>
          <t>Olga Shataeva &lt;os@otm-r.com&gt;</t>
        </is>
      </c>
      <c r="L28" s="37" t="inlineStr">
        <is>
          <t>BL - 50 000 р без НДС</t>
        </is>
      </c>
      <c r="M28" s="37" t="n">
        <v/>
      </c>
      <c r="N28" s="37" t="n">
        <v/>
      </c>
      <c r="O28" s="37" t="n">
        <v/>
      </c>
      <c r="P28" s="37" t="n">
        <v>0</v>
      </c>
      <c r="Q28" s="37" t="n">
        <v>16</v>
      </c>
      <c r="R28" s="37">
        <f>S28</f>
        <v/>
      </c>
      <c r="S28" s="37" t="inlineStr">
        <is>
          <t>ОТМ Network</t>
        </is>
      </c>
      <c r="T28" s="37" t="inlineStr">
        <is>
          <t>ЦА - МЖ 35-50 В+, есть дети
Гео - РФ
Таргетинг по аудиторным сегментам (см. Вкладку "Сегменты OTM")</t>
        </is>
      </c>
      <c r="U28" s="37" t="inlineStr">
        <is>
          <t>Video all-roll 
(15 секунд)</t>
        </is>
      </c>
      <c r="V28" s="37" t="inlineStr"/>
      <c r="W28" s="37" t="inlineStr">
        <is>
          <t>Динамика</t>
        </is>
      </c>
      <c r="X28" s="37" t="inlineStr">
        <is>
          <t>1000 показов</t>
        </is>
      </c>
      <c r="Y28" s="37">
        <f>COUNT(AV28:DC28)</f>
        <v/>
      </c>
      <c r="Z28" s="37" t="inlineStr">
        <is>
          <t>недель</t>
        </is>
      </c>
      <c r="AA28" s="38">
        <f>AB28/Y28</f>
        <v/>
      </c>
      <c r="AB28" s="38" t="n">
        <v>1429</v>
      </c>
      <c r="AC28" s="39" t="n">
        <v>350</v>
      </c>
      <c r="AD28" s="37" t="n">
        <v>1</v>
      </c>
      <c r="AE28" s="40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AB28*1000</f>
        <v/>
      </c>
      <c r="AJ28" s="37" t="n">
        <v>3</v>
      </c>
      <c r="AK28" s="38">
        <f>AI28/AJ28</f>
        <v/>
      </c>
      <c r="AL28" s="40" t="inlineStr"/>
      <c r="AM28" s="38">
        <f>AB28</f>
        <v/>
      </c>
      <c r="AN28" s="40" t="inlineStr"/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7" t="inlineStr"/>
      <c r="AU28" s="39">
        <f>AG28/AT28</f>
        <v/>
      </c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41" t="n">
        <v>1</v>
      </c>
      <c r="BK28" s="41" t="n">
        <v>1</v>
      </c>
      <c r="BL28" s="41" t="n">
        <v>1</v>
      </c>
      <c r="BM28" s="41" t="n">
        <v>1</v>
      </c>
      <c r="BN28" s="41" t="n">
        <v>1</v>
      </c>
      <c r="BO28" s="41" t="n">
        <v>1</v>
      </c>
      <c r="BP28" s="37" t="n"/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</row>
    <row customHeight="1" ht="70" r="29" s="11">
      <c r="A29" s="37" t="inlineStr">
        <is>
          <t>Все</t>
        </is>
      </c>
      <c r="B29" s="37" t="inlineStr">
        <is>
          <t>Все</t>
        </is>
      </c>
      <c r="C29" s="37" t="inlineStr">
        <is>
          <t>Сеть</t>
        </is>
      </c>
      <c r="D29" s="37" t="inlineStr">
        <is>
          <t>охват</t>
        </is>
      </c>
      <c r="E29" s="37" t="inlineStr">
        <is>
          <t>\\DOCS\Public\_Подрядчики (прайсы, презентации, ТТ)\NativeRoll</t>
        </is>
      </c>
      <c r="F29" s="37" t="inlineStr">
        <is>
          <t>да</t>
        </is>
      </c>
      <c r="G29" s="37" t="n">
        <v/>
      </c>
      <c r="H29" s="37" t="n">
        <v/>
      </c>
      <c r="I29" s="37" t="n">
        <v/>
      </c>
      <c r="J29" s="37" t="inlineStr">
        <is>
          <t>\\DOCS\Public\_Подрядчики (прайсы, презентации, ТТ)\NativeRoll</t>
        </is>
      </c>
      <c r="K29" s="37" t="inlineStr">
        <is>
          <t>Sabina Ternovykh &lt;sabina@nativeroll.tv&gt;
Алексей Серьянов &lt;alex@nativeroll.tv&gt;</t>
        </is>
      </c>
      <c r="L29" s="37" t="n">
        <v/>
      </c>
      <c r="M29" s="37" t="inlineStr">
        <is>
          <t>Минимальный бюджет закупки - 300 000 руб до НДС</t>
        </is>
      </c>
      <c r="N29" s="37" t="inlineStr">
        <is>
          <t>нет</t>
        </is>
      </c>
      <c r="O29" s="37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37" t="n">
        <v>0</v>
      </c>
      <c r="Q29" s="37" t="n">
        <v>17</v>
      </c>
      <c r="R29" s="37">
        <f>S29</f>
        <v/>
      </c>
      <c r="S29" s="37" t="inlineStr">
        <is>
          <t>Native Roll</t>
        </is>
      </c>
      <c r="T29" s="37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37" t="inlineStr">
        <is>
          <t>Rewarded Video
Видео с вознаграждением
10 секунд</t>
        </is>
      </c>
      <c r="V29" s="37" t="inlineStr"/>
      <c r="W29" s="37" t="inlineStr">
        <is>
          <t>Динамика</t>
        </is>
      </c>
      <c r="X29" s="37" t="inlineStr">
        <is>
          <t>просмотры</t>
        </is>
      </c>
      <c r="Y29" s="37">
        <f>COUNT(AV29:DC29)</f>
        <v/>
      </c>
      <c r="Z29" s="37" t="inlineStr">
        <is>
          <t>недели</t>
        </is>
      </c>
      <c r="AA29" s="38">
        <f>AB29/Y29</f>
        <v/>
      </c>
      <c r="AB29" s="38" t="n">
        <v>153846</v>
      </c>
      <c r="AC29" s="39" t="n">
        <v>0.5</v>
      </c>
      <c r="AD29" s="37" t="n">
        <v>1.3</v>
      </c>
      <c r="AE29" s="40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AB29*1000</f>
        <v/>
      </c>
      <c r="AJ29" s="37" t="n">
        <v>1.3</v>
      </c>
      <c r="AK29" s="38">
        <f>AI29/AJ29</f>
        <v/>
      </c>
      <c r="AL29" s="40" t="inlineStr"/>
      <c r="AM29" s="38">
        <f>AB29</f>
        <v/>
      </c>
      <c r="AN29" s="40" t="inlineStr"/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7" t="inlineStr"/>
      <c r="AU29" s="39">
        <f>AG29/AT29</f>
        <v/>
      </c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41" t="n">
        <v>1</v>
      </c>
      <c r="BK29" s="41" t="n">
        <v>1</v>
      </c>
      <c r="BL29" s="41" t="n">
        <v>1</v>
      </c>
      <c r="BM29" s="41" t="n">
        <v>1</v>
      </c>
      <c r="BN29" s="41" t="n">
        <v>1</v>
      </c>
      <c r="BO29" s="41" t="n">
        <v>1</v>
      </c>
      <c r="BP29" s="37" t="n"/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</row>
    <row customHeight="1" ht="70" r="30" s="11">
      <c r="A30" s="37" t="inlineStr">
        <is>
          <t>Все</t>
        </is>
      </c>
      <c r="B30" s="37" t="inlineStr">
        <is>
          <t>Все</t>
        </is>
      </c>
      <c r="C30" s="37" t="inlineStr">
        <is>
          <t>Сеть</t>
        </is>
      </c>
      <c r="D30" s="37" t="inlineStr">
        <is>
          <t>охват</t>
        </is>
      </c>
      <c r="E30" s="37" t="inlineStr">
        <is>
          <t>http://sitepedia.imho.ru/#/38
Доступ в сайтодедию+ считалку
http://sitepedia.imho.ru/login
Login:        agency
Password: imho2018Ru</t>
        </is>
      </c>
      <c r="F30" s="37" t="inlineStr">
        <is>
          <t>да</t>
        </is>
      </c>
      <c r="G30" s="37" t="n">
        <v/>
      </c>
      <c r="H30" s="37" t="n">
        <v/>
      </c>
      <c r="I30" s="37" t="inlineStr">
        <is>
          <t>Наценки за таргетинги
https://prnt.sc/1t402zb</t>
        </is>
      </c>
      <c r="J30" s="37" t="inlineStr">
        <is>
          <t>\\DOCS\Public\_Подрядчики (прайсы, презентации, ТТ)\ИМХО</t>
        </is>
      </c>
      <c r="K30" s="37" t="inlineStr">
        <is>
          <t>Kurganova Ludmila N. &lt;LNKurganova@imho.ru&gt;</t>
        </is>
      </c>
      <c r="L30" s="37" t="inlineStr">
        <is>
          <t>"Multi-roll~80%, read-roll~20%
Размещение на платформах Desktop, Mobile и Smart TV. "</t>
        </is>
      </c>
      <c r="M30" s="37" t="inlineStr">
        <is>
          <t xml:space="preserve">Минимальный заказ - 1000К.  </t>
        </is>
      </c>
      <c r="N30" s="37" t="inlineStr">
        <is>
          <t>нет, но нужно обсудить дополнительно</t>
        </is>
      </c>
      <c r="O30" s="37" t="inlineStr">
        <is>
          <t>Лицензионный контент
CTR в 2-5 раз выше др сетей (Сегменто, YT, GPMD)</t>
        </is>
      </c>
      <c r="P30" s="37" t="n">
        <v>1</v>
      </c>
      <c r="Q30" s="37" t="n">
        <v>18</v>
      </c>
      <c r="R30" s="37">
        <f>S30</f>
        <v/>
      </c>
      <c r="S30" s="37" t="inlineStr">
        <is>
          <t>ВидеоСеть ИМХО</t>
        </is>
      </c>
      <c r="T30" s="37" t="inlineStr">
        <is>
          <t>Динамика, Video Mix, Multi-roll+read-roll, ролик до 20 сек., F=3/сутки</t>
        </is>
      </c>
      <c r="U30" s="37" t="inlineStr">
        <is>
          <t>Видео, 20 сек</t>
        </is>
      </c>
      <c r="V30" s="37" t="inlineStr"/>
      <c r="W30" s="37" t="inlineStr">
        <is>
          <t>Динамика</t>
        </is>
      </c>
      <c r="X30" s="37" t="inlineStr">
        <is>
          <t>1000 показов</t>
        </is>
      </c>
      <c r="Y30" s="37">
        <f>COUNT(AV30:DC30)</f>
        <v/>
      </c>
      <c r="Z30" s="37" t="inlineStr">
        <is>
          <t>недели</t>
        </is>
      </c>
      <c r="AA30" s="38">
        <f>AB30/Y30</f>
        <v/>
      </c>
      <c r="AB30" s="38" t="n">
        <v>1130</v>
      </c>
      <c r="AC30" s="39" t="n">
        <v>750</v>
      </c>
      <c r="AD30" s="37" t="n">
        <v>1</v>
      </c>
      <c r="AE30" s="40" t="n">
        <v>0.25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AB30*1000</f>
        <v/>
      </c>
      <c r="AJ30" s="37" t="n">
        <v>4</v>
      </c>
      <c r="AK30" s="38">
        <f>AI30/AJ30</f>
        <v/>
      </c>
      <c r="AL30" s="40" t="inlineStr"/>
      <c r="AM30" s="38">
        <f>AB30</f>
        <v/>
      </c>
      <c r="AN30" s="40" t="inlineStr"/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7" t="inlineStr"/>
      <c r="AU30" s="39">
        <f>AG30/AT30</f>
        <v/>
      </c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41" t="n">
        <v>1</v>
      </c>
      <c r="BK30" s="41" t="n">
        <v>1</v>
      </c>
      <c r="BL30" s="41" t="n">
        <v>1</v>
      </c>
      <c r="BM30" s="41" t="n">
        <v>1</v>
      </c>
      <c r="BN30" s="41" t="n">
        <v>1</v>
      </c>
      <c r="BO30" s="41" t="n">
        <v>1</v>
      </c>
      <c r="BP30" s="37" t="n"/>
      <c r="BQ30" s="37" t="n"/>
      <c r="BR30" s="37" t="n"/>
      <c r="BS30" s="37" t="n"/>
      <c r="BT30" s="37" t="n"/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</row>
    <row customHeight="1" ht="70" r="31" s="11">
      <c r="A31" s="37" t="inlineStr">
        <is>
          <t>Все</t>
        </is>
      </c>
      <c r="B31" s="37" t="inlineStr">
        <is>
          <t>Все</t>
        </is>
      </c>
      <c r="C31" s="37" t="inlineStr">
        <is>
          <t>PROGRAMMATIC Сеть</t>
        </is>
      </c>
      <c r="D31" s="37" t="inlineStr">
        <is>
          <t>охват</t>
        </is>
      </c>
      <c r="E31" s="37" t="inlineStr">
        <is>
          <t>https://reklama.ramblergroup.com/tt/</t>
        </is>
      </c>
      <c r="F31" s="37" t="inlineStr">
        <is>
          <t>да</t>
        </is>
      </c>
      <c r="G31" s="37" t="inlineStr">
        <is>
          <t>На посадочной возможна установка кода для оптимизации РК</t>
        </is>
      </c>
      <c r="H31" s="37" t="n">
        <v/>
      </c>
      <c r="I31" s="37" t="inlineStr">
        <is>
          <t>входной бюджет</t>
        </is>
      </c>
      <c r="J31" s="37" t="inlineStr">
        <is>
          <t>\\DOCS\Public\_Подрядчики (прайсы, презентации, ТТ)\Rambler</t>
        </is>
      </c>
      <c r="K31" s="37" t="inlineStr">
        <is>
          <t xml:space="preserve">Юлия Хуснулина y.khusnulina@rambler-co.ru
pmp@rambler-co.ru </t>
        </is>
      </c>
      <c r="L31" s="37" t="n">
        <v/>
      </c>
      <c r="M31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37" t="inlineStr">
        <is>
          <t>нет</t>
        </is>
      </c>
      <c r="O31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37" t="n">
        <v>1</v>
      </c>
      <c r="Q31" s="37" t="n">
        <v>19</v>
      </c>
      <c r="R31" s="37">
        <f>S31</f>
        <v/>
      </c>
      <c r="S31" s="37" t="inlineStr">
        <is>
          <t>Пакет XL Flex Rambler&amp;Сo 
Desktop+Mobile Reach Video PMP</t>
        </is>
      </c>
      <c r="T31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37" t="inlineStr">
        <is>
          <t>Desktop: Reach Video
Mobile: Reach Video
Видео (15 секунд)</t>
        </is>
      </c>
      <c r="V31" s="37" t="inlineStr"/>
      <c r="W31" s="37" t="inlineStr">
        <is>
          <t>Динамика</t>
        </is>
      </c>
      <c r="X31" s="37" t="inlineStr">
        <is>
          <t>1000 показов</t>
        </is>
      </c>
      <c r="Y31" s="37">
        <f>COUNT(AV31:DC31)</f>
        <v/>
      </c>
      <c r="Z31" s="37" t="inlineStr">
        <is>
          <t>недели</t>
        </is>
      </c>
      <c r="AA31" s="38">
        <f>AB31/Y31</f>
        <v/>
      </c>
      <c r="AB31" s="38" t="n">
        <v>3000</v>
      </c>
      <c r="AC31" s="39" t="n">
        <v>450</v>
      </c>
      <c r="AD31" s="37" t="n">
        <v>1</v>
      </c>
      <c r="AE31" s="40" t="n">
        <v>0.65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AB31*1000</f>
        <v/>
      </c>
      <c r="AJ31" s="37" t="n">
        <v>3</v>
      </c>
      <c r="AK31" s="38">
        <f>AI31/AJ31</f>
        <v/>
      </c>
      <c r="AL31" s="40" t="inlineStr"/>
      <c r="AM31" s="38">
        <f>AB31</f>
        <v/>
      </c>
      <c r="AN31" s="40" t="n">
        <v>0.00162</v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7" t="inlineStr"/>
      <c r="AU31" s="39">
        <f>AG31/AT31</f>
        <v/>
      </c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41" t="n">
        <v>1</v>
      </c>
      <c r="BK31" s="41" t="n">
        <v>1</v>
      </c>
      <c r="BL31" s="41" t="n">
        <v>1</v>
      </c>
      <c r="BM31" s="41" t="n">
        <v>1</v>
      </c>
      <c r="BN31" s="41" t="n">
        <v>1</v>
      </c>
      <c r="BO31" s="41" t="n">
        <v>1</v>
      </c>
      <c r="BP31" s="37" t="n"/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</row>
    <row customHeight="1" ht="70" r="32" s="11">
      <c r="A32" s="37" t="inlineStr">
        <is>
          <t>Все</t>
        </is>
      </c>
      <c r="B32" s="37" t="inlineStr">
        <is>
          <t>Все</t>
        </is>
      </c>
      <c r="C32" s="37" t="inlineStr">
        <is>
          <t>Сеть</t>
        </is>
      </c>
      <c r="D32" s="37" t="inlineStr">
        <is>
          <t>охват</t>
        </is>
      </c>
      <c r="E32" s="37" t="inlineStr">
        <is>
          <t>https://reklama.ramblergroup.com/tt/</t>
        </is>
      </c>
      <c r="F32" s="37" t="inlineStr">
        <is>
          <t>да</t>
        </is>
      </c>
      <c r="G32" s="37" t="inlineStr">
        <is>
          <t>На посадочной возможна установка кода для оптимизации РК</t>
        </is>
      </c>
      <c r="H32" s="37" t="n">
        <v/>
      </c>
      <c r="I32" s="37" t="inlineStr">
        <is>
          <t>входной бюджет</t>
        </is>
      </c>
      <c r="J32" s="37" t="inlineStr">
        <is>
          <t>\\DOCS\Public\_Подрядчики (прайсы, презентации, ТТ)\Rambler</t>
        </is>
      </c>
      <c r="K32" s="37" t="inlineStr">
        <is>
          <t xml:space="preserve">Юлия Хуснулина y.khusnulina@rambler-co.ru
pmp@rambler-co.ru </t>
        </is>
      </c>
      <c r="L32" s="37" t="n">
        <v/>
      </c>
      <c r="M32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7" t="inlineStr">
        <is>
          <t>нет</t>
        </is>
      </c>
      <c r="O32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7" t="n">
        <v>1</v>
      </c>
      <c r="Q32" s="37" t="n">
        <v>20</v>
      </c>
      <c r="R32" s="37">
        <f>S32</f>
        <v/>
      </c>
      <c r="S32" s="37" t="inlineStr">
        <is>
          <t>Пакет XL Flex Rambler&amp;Сo 
Desktop+Mobile Reach Video PMP</t>
        </is>
      </c>
      <c r="T32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7" t="inlineStr">
        <is>
          <t>Desktop: Reach Video
Mobile: Reach Video
Видео (15 секунд)</t>
        </is>
      </c>
      <c r="V32" s="37" t="inlineStr"/>
      <c r="W32" s="37" t="inlineStr">
        <is>
          <t>Динамика</t>
        </is>
      </c>
      <c r="X32" s="37" t="inlineStr">
        <is>
          <t>1000 показов</t>
        </is>
      </c>
      <c r="Y32" s="37">
        <f>COUNT(AV32:DC32)</f>
        <v/>
      </c>
      <c r="Z32" s="37" t="inlineStr">
        <is>
          <t>недели</t>
        </is>
      </c>
      <c r="AA32" s="38">
        <f>AB32/Y32</f>
        <v/>
      </c>
      <c r="AB32" s="38" t="n">
        <v>3000</v>
      </c>
      <c r="AC32" s="39" t="n">
        <v>450</v>
      </c>
      <c r="AD32" s="37" t="n">
        <v>1</v>
      </c>
      <c r="AE32" s="40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AB32*1000</f>
        <v/>
      </c>
      <c r="AJ32" s="37" t="n">
        <v>3</v>
      </c>
      <c r="AK32" s="38">
        <f>AI32/AJ32</f>
        <v/>
      </c>
      <c r="AL32" s="40" t="inlineStr"/>
      <c r="AM32" s="38">
        <f>AB32</f>
        <v/>
      </c>
      <c r="AN32" s="40" t="n">
        <v>0.00162</v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7" t="inlineStr"/>
      <c r="AU32" s="39">
        <f>AG32/AT32</f>
        <v/>
      </c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41" t="n">
        <v>1</v>
      </c>
      <c r="BK32" s="41" t="n">
        <v>1</v>
      </c>
      <c r="BL32" s="41" t="n">
        <v>1</v>
      </c>
      <c r="BM32" s="41" t="n">
        <v>1</v>
      </c>
      <c r="BN32" s="41" t="n">
        <v>1</v>
      </c>
      <c r="BO32" s="41" t="n">
        <v>1</v>
      </c>
      <c r="BP32" s="37" t="n"/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</row>
    <row customHeight="1" ht="70" r="33" s="11">
      <c r="A33" s="37" t="inlineStr">
        <is>
          <t>Все</t>
        </is>
      </c>
      <c r="B33" s="37" t="inlineStr">
        <is>
          <t>Все</t>
        </is>
      </c>
      <c r="C33" s="37" t="inlineStr">
        <is>
          <t>Сеть</t>
        </is>
      </c>
      <c r="D33" s="37" t="inlineStr">
        <is>
          <t>охват/лиды</t>
        </is>
      </c>
      <c r="E33" s="37" t="inlineStr">
        <is>
          <t>перенести со вкладки</t>
        </is>
      </c>
      <c r="F33" s="37" t="inlineStr">
        <is>
          <t>да</t>
        </is>
      </c>
      <c r="G33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37" t="inlineStr">
        <is>
          <t>30% СК</t>
        </is>
      </c>
      <c r="I33" s="37" t="inlineStr">
        <is>
          <t>Brand Lift в процессе разработки</t>
        </is>
      </c>
      <c r="J33" s="37" t="inlineStr">
        <is>
          <t xml:space="preserve">https://disk.yandex.ru/i/dpVzTOMfXe_NmQ </t>
        </is>
      </c>
      <c r="K33" s="37" t="inlineStr">
        <is>
          <t>e.mardoyan@punchmedia.ru; v.ovchenkov@punchmedia.ru</t>
        </is>
      </c>
      <c r="L33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37" t="inlineStr">
        <is>
          <t>нет, но реко от 200 000 рублей</t>
        </is>
      </c>
      <c r="N33" s="37" t="inlineStr">
        <is>
          <t>нет</t>
        </is>
      </c>
      <c r="O33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37" t="n">
        <v>0</v>
      </c>
      <c r="Q33" s="37" t="n">
        <v>21</v>
      </c>
      <c r="R33" s="37">
        <f>S33</f>
        <v/>
      </c>
      <c r="S33" s="37" t="inlineStr">
        <is>
          <t>PunchMedia Group</t>
        </is>
      </c>
      <c r="T33" s="37" t="inlineStr">
        <is>
          <t>Рекламный плеер на страницах сайтов сетевое размещение  (Desktop+Mobile), любые таргеты</t>
        </is>
      </c>
      <c r="U33" s="37" t="inlineStr">
        <is>
          <t>600х338 px ( видео instrem+outstream)</t>
        </is>
      </c>
      <c r="V33" s="37" t="inlineStr"/>
      <c r="W33" s="37" t="inlineStr">
        <is>
          <t>Динамика</t>
        </is>
      </c>
      <c r="X33" s="37" t="inlineStr">
        <is>
          <t>1000 показов</t>
        </is>
      </c>
      <c r="Y33" s="37">
        <f>COUNT(AV33:DC33)</f>
        <v/>
      </c>
      <c r="Z33" s="37" t="inlineStr">
        <is>
          <t>недели</t>
        </is>
      </c>
      <c r="AA33" s="38">
        <f>AB33/Y33</f>
        <v/>
      </c>
      <c r="AB33" s="38" t="n">
        <v>1000</v>
      </c>
      <c r="AC33" s="39" t="n">
        <v>360</v>
      </c>
      <c r="AD33" s="37" t="n">
        <v>1</v>
      </c>
      <c r="AE33" s="40" t="inlineStr">
        <is>
          <t>клиентская скидка 5% на все размещения, и скидка 10% на размещения кампаний бюджетом от 2 млн рублей</t>
        </is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AB33*1000</f>
        <v/>
      </c>
      <c r="AJ33" s="37" t="n">
        <v>2</v>
      </c>
      <c r="AK33" s="38">
        <f>AI33/AJ33</f>
        <v/>
      </c>
      <c r="AL33" s="40" t="inlineStr"/>
      <c r="AM33" s="38">
        <f>AB33</f>
        <v/>
      </c>
      <c r="AN33" s="40" t="inlineStr"/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7" t="inlineStr"/>
      <c r="AU33" s="39">
        <f>AG33/AT33</f>
        <v/>
      </c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41" t="n">
        <v>1</v>
      </c>
      <c r="BK33" s="41" t="n">
        <v>1</v>
      </c>
      <c r="BL33" s="41" t="n">
        <v>1</v>
      </c>
      <c r="BM33" s="41" t="n">
        <v>1</v>
      </c>
      <c r="BN33" s="41" t="n">
        <v>1</v>
      </c>
      <c r="BO33" s="41" t="n">
        <v>1</v>
      </c>
      <c r="BP33" s="37" t="n"/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</row>
    <row r="34">
      <c r="A34" s="43" t="n"/>
      <c r="B34" s="43" t="n"/>
      <c r="C34" s="43" t="n"/>
      <c r="D34" s="43" t="n"/>
      <c r="E34" s="43" t="n"/>
      <c r="F34" s="43" t="n"/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5" t="n"/>
      <c r="AB34" s="45" t="n"/>
      <c r="AC34" s="46" t="n"/>
      <c r="AD34" s="44" t="n"/>
      <c r="AE34" s="47" t="inlineStr">
        <is>
          <t>Итого:</t>
        </is>
      </c>
      <c r="AF34" s="46">
        <f>SUMIF(AI13:AI33,"&gt;0",AG13:AG33)/AI34*1000</f>
        <v/>
      </c>
      <c r="AG34" s="46">
        <f>SUM(AG13:AG33)</f>
        <v/>
      </c>
      <c r="AH34" s="46">
        <f>SUM(AH13:AH33)</f>
        <v/>
      </c>
      <c r="AI34" s="45">
        <f>SUM(AI13:AI33)</f>
        <v/>
      </c>
      <c r="AJ34" s="44">
        <f>SUMIF(AK13:AK33,"&gt;0",AI13:AI33)/AK34</f>
        <v/>
      </c>
      <c r="AK34" s="45">
        <f>SUM(AK13:AK33)*0.8</f>
        <v/>
      </c>
      <c r="AL34" s="47">
        <f>SUMIF(AI13:AI33,"&gt;0",AM13:AM33)/AI34</f>
        <v/>
      </c>
      <c r="AM34" s="45">
        <f>SUM(AM13:AM33)</f>
        <v/>
      </c>
      <c r="AN34" s="47">
        <f>SUMIF(AI13:AI33,"&gt;0",AO13:AO33)/AI34</f>
        <v/>
      </c>
      <c r="AO34" s="45">
        <f>SUM(AO13:AO33)</f>
        <v/>
      </c>
      <c r="AP34" s="46">
        <f>SUMIF(AI13:AI33,"&gt;0",AG13:AG33)/AI34*1000</f>
        <v/>
      </c>
      <c r="AQ34" s="46">
        <f>SUMIF(AK13:AK33,"&gt;0",AG13:AG33)/AK34*1000</f>
        <v/>
      </c>
      <c r="AR34" s="46">
        <f>SUMIF(AM13:AM33,"&gt;0",AG13:AG33)/AM34</f>
        <v/>
      </c>
      <c r="AS34" s="46">
        <f>SUMIF(AO13:AO33,"&gt;0",AG13:AG33)/AO34</f>
        <v/>
      </c>
      <c r="AT34" s="44">
        <f>SUM(AT13:AM33)</f>
        <v/>
      </c>
      <c r="AU34" s="46">
        <f>SUMIF(AT13:AT33,"&gt;0",AG13:AG33)/AT34</f>
        <v/>
      </c>
      <c r="AV34" s="44">
        <f>SUMIF(AU13:AU33,"&gt;0",AG13:AG33)/AU34</f>
        <v/>
      </c>
      <c r="AW34" s="43" t="n"/>
      <c r="AX34" s="43" t="n"/>
      <c r="AY34" s="43" t="n"/>
      <c r="AZ34" s="43" t="n"/>
      <c r="BA34" s="43" t="n"/>
      <c r="BB34" s="43" t="n"/>
      <c r="BC34" s="43" t="n"/>
      <c r="BD34" s="43" t="n"/>
      <c r="BE34" s="43" t="n"/>
      <c r="BF34" s="43" t="n"/>
      <c r="BG34" s="43" t="n"/>
      <c r="BH34" s="43" t="n"/>
      <c r="BI34" s="43" t="n"/>
      <c r="BJ34" s="43" t="n"/>
      <c r="BK34" s="43" t="n"/>
      <c r="BL34" s="43" t="n"/>
      <c r="BM34" s="43" t="n"/>
      <c r="BN34" s="43" t="n"/>
      <c r="BO34" s="43" t="n"/>
      <c r="BP34" s="43" t="n"/>
      <c r="BQ34" s="43" t="n"/>
      <c r="BR34" s="43" t="n"/>
      <c r="BS34" s="43" t="n"/>
      <c r="BT34" s="43" t="n"/>
      <c r="BU34" s="43" t="n"/>
      <c r="BV34" s="43" t="n"/>
      <c r="BW34" s="43" t="n"/>
      <c r="BX34" s="43" t="n"/>
      <c r="BY34" s="43" t="n"/>
      <c r="BZ34" s="43" t="n"/>
      <c r="CA34" s="43" t="n"/>
      <c r="CB34" s="43" t="n"/>
      <c r="CC34" s="43" t="n"/>
      <c r="CD34" s="43" t="n"/>
      <c r="CE34" s="43" t="n"/>
      <c r="CF34" s="43" t="n"/>
      <c r="CG34" s="43" t="n"/>
      <c r="CH34" s="43" t="n"/>
      <c r="CI34" s="43" t="n"/>
      <c r="CJ34" s="43" t="n"/>
      <c r="CK34" s="43" t="n"/>
      <c r="CL34" s="43" t="n"/>
      <c r="CM34" s="43" t="n"/>
      <c r="CN34" s="43" t="n"/>
      <c r="CO34" s="43" t="n"/>
      <c r="CP34" s="43" t="n"/>
      <c r="CQ34" s="43" t="n"/>
      <c r="CR34" s="43" t="n"/>
      <c r="CS34" s="43" t="n"/>
      <c r="CT34" s="43" t="n"/>
      <c r="CU34" s="43" t="n"/>
      <c r="CV34" s="43" t="n"/>
      <c r="CW34" s="43" t="n"/>
      <c r="CX34" s="43" t="n"/>
      <c r="CY34" s="43" t="n"/>
      <c r="CZ34" s="43" t="n"/>
      <c r="DA34" s="43" t="n"/>
      <c r="DB34" s="43" t="n"/>
      <c r="DC34" s="43" t="n"/>
      <c r="DD34" s="43" t="n"/>
      <c r="DE34" s="43" t="n"/>
      <c r="DF34" s="43" t="n"/>
      <c r="DG34" s="43" t="n"/>
      <c r="DH34" s="43" t="n"/>
      <c r="DI34" s="43" t="n"/>
      <c r="DJ34" s="43" t="n"/>
      <c r="DK34" s="43" t="n"/>
      <c r="DL34" s="43" t="n"/>
      <c r="DM34" s="43" t="n"/>
      <c r="DN34" s="43" t="n"/>
      <c r="DO34" s="43" t="n"/>
    </row>
    <row r="35">
      <c r="A35" s="43" t="n"/>
      <c r="B35" s="43" t="n"/>
      <c r="C35" s="43" t="n"/>
      <c r="D35" s="43" t="n"/>
      <c r="E35" s="43" t="n"/>
      <c r="F35" s="43" t="n"/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  <c r="Q35" s="43" t="n"/>
      <c r="R35" s="43" t="n"/>
      <c r="S35" s="43" t="n"/>
      <c r="T35" s="43" t="n"/>
      <c r="U35" s="43" t="n"/>
      <c r="V35" s="43" t="n"/>
      <c r="W35" s="43" t="n"/>
      <c r="X35" s="43" t="n"/>
      <c r="Y35" s="43" t="n"/>
      <c r="Z35" s="43" t="n"/>
      <c r="AA35" s="48" t="n"/>
      <c r="AB35" s="43" t="n"/>
      <c r="AC35" s="49" t="inlineStr">
        <is>
          <t>Tracker</t>
        </is>
      </c>
      <c r="AD35" s="43" t="n"/>
      <c r="AE35" s="43" t="n"/>
      <c r="AF35" s="43" t="n"/>
      <c r="AG35" s="39">
        <f>(AI34*2.5)*1.5/1000</f>
        <v/>
      </c>
      <c r="AH35" s="43" t="n"/>
      <c r="AI35" s="43" t="n"/>
      <c r="AJ35" s="43" t="n"/>
      <c r="AK35" s="43" t="n"/>
      <c r="AL35" s="50" t="n"/>
      <c r="AM35" s="43" t="n"/>
      <c r="AN35" s="43" t="n"/>
      <c r="AO35" s="43" t="n"/>
      <c r="AP35" s="43" t="n"/>
      <c r="AQ35" s="43" t="n"/>
      <c r="AR35" s="43" t="n"/>
      <c r="AS35" s="43" t="n"/>
      <c r="AT35" s="43" t="n"/>
      <c r="AU35" s="43" t="n"/>
      <c r="AV35" s="43" t="n"/>
      <c r="AW35" s="43" t="n"/>
      <c r="AX35" s="43" t="n"/>
      <c r="AY35" s="43" t="n"/>
      <c r="AZ35" s="43" t="n"/>
      <c r="BA35" s="43" t="n"/>
      <c r="BB35" s="43" t="n"/>
      <c r="BC35" s="43" t="n"/>
      <c r="BD35" s="43" t="n"/>
      <c r="BE35" s="43" t="n"/>
      <c r="BF35" s="43" t="n"/>
      <c r="BG35" s="43" t="n"/>
      <c r="BH35" s="43" t="n"/>
      <c r="BI35" s="43" t="n"/>
      <c r="BJ35" s="43" t="n"/>
      <c r="BK35" s="43" t="n"/>
      <c r="BL35" s="43" t="n"/>
      <c r="BM35" s="43" t="n"/>
      <c r="BN35" s="43" t="n"/>
      <c r="BO35" s="43" t="n"/>
      <c r="BP35" s="43" t="n"/>
      <c r="BQ35" s="43" t="n"/>
      <c r="BR35" s="43" t="n"/>
      <c r="BS35" s="43" t="n"/>
      <c r="BT35" s="43" t="n"/>
      <c r="BU35" s="43" t="n"/>
      <c r="BV35" s="43" t="n"/>
      <c r="BW35" s="43" t="n"/>
      <c r="BX35" s="43" t="n"/>
      <c r="BY35" s="43" t="n"/>
      <c r="BZ35" s="43" t="n"/>
      <c r="CA35" s="43" t="n"/>
      <c r="CB35" s="43" t="n"/>
      <c r="CC35" s="43" t="n"/>
      <c r="CD35" s="43" t="n"/>
      <c r="CE35" s="43" t="n"/>
      <c r="CF35" s="43" t="n"/>
      <c r="CG35" s="43" t="n"/>
      <c r="CH35" s="43" t="n"/>
      <c r="CI35" s="43" t="n"/>
      <c r="CJ35" s="43" t="n"/>
      <c r="CK35" s="43" t="n"/>
      <c r="CL35" s="43" t="n"/>
      <c r="CM35" s="43" t="n"/>
      <c r="CN35" s="43" t="n"/>
      <c r="CO35" s="43" t="n"/>
      <c r="CP35" s="43" t="n"/>
      <c r="CQ35" s="43" t="n"/>
      <c r="CR35" s="43" t="n"/>
      <c r="CS35" s="43" t="n"/>
      <c r="CT35" s="43" t="n"/>
      <c r="CU35" s="43" t="n"/>
      <c r="CV35" s="43" t="n"/>
      <c r="CW35" s="43" t="n"/>
      <c r="CX35" s="43" t="n"/>
      <c r="CY35" s="43" t="n"/>
      <c r="CZ35" s="43" t="n"/>
      <c r="DA35" s="43" t="n"/>
      <c r="DB35" s="43" t="n"/>
      <c r="DC35" s="43" t="n"/>
      <c r="DD35" s="43" t="n"/>
      <c r="DE35" s="43" t="n"/>
      <c r="DF35" s="43" t="n"/>
      <c r="DG35" s="43" t="n"/>
      <c r="DH35" s="43" t="n"/>
      <c r="DI35" s="43" t="n"/>
      <c r="DJ35" s="43" t="n"/>
      <c r="DK35" s="43" t="n"/>
      <c r="DL35" s="43" t="n"/>
      <c r="DM35" s="43" t="n"/>
      <c r="DN35" s="43" t="n"/>
      <c r="DO35" s="43" t="n"/>
    </row>
    <row r="36">
      <c r="A36" s="43" t="n"/>
      <c r="B36" s="43" t="n"/>
      <c r="C36" s="43" t="n"/>
      <c r="D36" s="43" t="n"/>
      <c r="E36" s="43" t="n"/>
      <c r="F36" s="43" t="n"/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43" t="n"/>
      <c r="T36" s="43" t="n"/>
      <c r="U36" s="43" t="n"/>
      <c r="V36" s="43" t="n"/>
      <c r="W36" s="43" t="n"/>
      <c r="X36" s="43" t="n"/>
      <c r="Y36" s="43" t="n"/>
      <c r="Z36" s="43" t="n"/>
      <c r="AA36" s="48" t="n"/>
      <c r="AB36" s="43" t="n"/>
      <c r="AC36" s="49" t="inlineStr">
        <is>
          <t>Итого медиа бюджет</t>
        </is>
      </c>
      <c r="AD36" s="43" t="n"/>
      <c r="AE36" s="43" t="n"/>
      <c r="AF36" s="43" t="n"/>
      <c r="AG36" s="39">
        <f>SUM(AG34:AG35)</f>
        <v/>
      </c>
      <c r="AH36" s="43" t="n"/>
      <c r="AI36" s="43" t="n"/>
      <c r="AJ36" s="43" t="n"/>
      <c r="AK36" s="43" t="n"/>
      <c r="AL36" s="50" t="n"/>
      <c r="AM36" s="43" t="n"/>
      <c r="AN36" s="43" t="n"/>
      <c r="AO36" s="43" t="n"/>
      <c r="AP36" s="43" t="n"/>
      <c r="AQ36" s="43" t="n"/>
      <c r="AR36" s="43" t="n"/>
      <c r="AS36" s="43" t="n"/>
      <c r="AT36" s="43" t="n"/>
      <c r="AU36" s="43" t="n"/>
      <c r="AV36" s="43" t="n"/>
      <c r="AW36" s="43" t="n"/>
      <c r="AX36" s="43" t="n"/>
      <c r="AY36" s="43" t="n"/>
      <c r="AZ36" s="43" t="n"/>
      <c r="BA36" s="43" t="n"/>
      <c r="BB36" s="43" t="n"/>
      <c r="BC36" s="43" t="n"/>
      <c r="BD36" s="43" t="n"/>
      <c r="BE36" s="43" t="n"/>
      <c r="BF36" s="43" t="n"/>
      <c r="BG36" s="43" t="n"/>
      <c r="BH36" s="43" t="n"/>
      <c r="BI36" s="43" t="n"/>
      <c r="BJ36" s="43" t="n"/>
      <c r="BK36" s="43" t="n"/>
      <c r="BL36" s="43" t="n"/>
      <c r="BM36" s="43" t="n"/>
      <c r="BN36" s="43" t="n"/>
      <c r="BO36" s="43" t="n"/>
      <c r="BP36" s="43" t="n"/>
      <c r="BQ36" s="43" t="n"/>
      <c r="BR36" s="43" t="n"/>
      <c r="BS36" s="43" t="n"/>
      <c r="BT36" s="43" t="n"/>
      <c r="BU36" s="43" t="n"/>
      <c r="BV36" s="43" t="n"/>
      <c r="BW36" s="43" t="n"/>
      <c r="BX36" s="43" t="n"/>
      <c r="BY36" s="43" t="n"/>
      <c r="BZ36" s="43" t="n"/>
      <c r="CA36" s="43" t="n"/>
      <c r="CB36" s="43" t="n"/>
      <c r="CC36" s="43" t="n"/>
      <c r="CD36" s="43" t="n"/>
      <c r="CE36" s="43" t="n"/>
      <c r="CF36" s="43" t="n"/>
      <c r="CG36" s="43" t="n"/>
      <c r="CH36" s="43" t="n"/>
      <c r="CI36" s="43" t="n"/>
      <c r="CJ36" s="43" t="n"/>
      <c r="CK36" s="43" t="n"/>
      <c r="CL36" s="43" t="n"/>
      <c r="CM36" s="43" t="n"/>
      <c r="CN36" s="43" t="n"/>
      <c r="CO36" s="43" t="n"/>
      <c r="CP36" s="43" t="n"/>
      <c r="CQ36" s="43" t="n"/>
      <c r="CR36" s="43" t="n"/>
      <c r="CS36" s="43" t="n"/>
      <c r="CT36" s="43" t="n"/>
      <c r="CU36" s="43" t="n"/>
      <c r="CV36" s="43" t="n"/>
      <c r="CW36" s="43" t="n"/>
      <c r="CX36" s="43" t="n"/>
      <c r="CY36" s="43" t="n"/>
      <c r="CZ36" s="43" t="n"/>
      <c r="DA36" s="43" t="n"/>
      <c r="DB36" s="43" t="n"/>
      <c r="DC36" s="43" t="n"/>
      <c r="DD36" s="43" t="n"/>
      <c r="DE36" s="43" t="n"/>
      <c r="DF36" s="43" t="n"/>
      <c r="DG36" s="43" t="n"/>
      <c r="DH36" s="43" t="n"/>
      <c r="DI36" s="43" t="n"/>
      <c r="DJ36" s="43" t="n"/>
      <c r="DK36" s="43" t="n"/>
      <c r="DL36" s="43" t="n"/>
      <c r="DM36" s="43" t="n"/>
      <c r="DN36" s="43" t="n"/>
      <c r="DO36" s="43" t="n"/>
    </row>
    <row r="37">
      <c r="A37" s="43" t="n"/>
      <c r="B37" s="43" t="n"/>
      <c r="C37" s="43" t="n"/>
      <c r="D37" s="43" t="n"/>
      <c r="E37" s="43" t="n"/>
      <c r="F37" s="43" t="n"/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43" t="n"/>
      <c r="T37" s="43" t="n"/>
      <c r="U37" s="43" t="n"/>
      <c r="V37" s="43" t="n"/>
      <c r="W37" s="43" t="n"/>
      <c r="X37" s="43" t="n"/>
      <c r="Y37" s="43" t="n"/>
      <c r="Z37" s="43" t="n"/>
      <c r="AA37" s="48" t="n"/>
      <c r="AB37" s="43" t="n"/>
      <c r="AC37" s="49" t="inlineStr">
        <is>
          <t>АК</t>
        </is>
      </c>
      <c r="AD37" s="43" t="n"/>
      <c r="AE37" s="43" t="n"/>
      <c r="AF37" s="43" t="inlineStr">
        <is>
          <t>10%</t>
        </is>
      </c>
      <c r="AG37" s="39">
        <f>AG36*AF37</f>
        <v/>
      </c>
      <c r="AH37" s="43" t="n"/>
      <c r="AI37" s="43" t="n"/>
      <c r="AJ37" s="43" t="n"/>
      <c r="AK37" s="43" t="n"/>
      <c r="AL37" s="50" t="n"/>
      <c r="AM37" s="43" t="n"/>
      <c r="AN37" s="43" t="n"/>
      <c r="AO37" s="43" t="n"/>
      <c r="AP37" s="43" t="n"/>
      <c r="AQ37" s="43" t="n"/>
      <c r="AR37" s="43" t="n"/>
      <c r="AS37" s="43" t="n"/>
      <c r="AT37" s="43" t="n"/>
      <c r="AU37" s="43" t="n"/>
      <c r="AV37" s="43" t="n"/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  <c r="BL37" s="43" t="n"/>
      <c r="BM37" s="43" t="n"/>
      <c r="BN37" s="43" t="n"/>
      <c r="BO37" s="43" t="n"/>
      <c r="BP37" s="43" t="n"/>
      <c r="BQ37" s="43" t="n"/>
      <c r="BR37" s="43" t="n"/>
      <c r="BS37" s="43" t="n"/>
      <c r="BT37" s="43" t="n"/>
      <c r="BU37" s="43" t="n"/>
      <c r="BV37" s="43" t="n"/>
      <c r="BW37" s="43" t="n"/>
      <c r="BX37" s="43" t="n"/>
      <c r="BY37" s="43" t="n"/>
      <c r="BZ37" s="43" t="n"/>
      <c r="CA37" s="43" t="n"/>
      <c r="CB37" s="43" t="n"/>
      <c r="CC37" s="43" t="n"/>
      <c r="CD37" s="43" t="n"/>
      <c r="CE37" s="43" t="n"/>
      <c r="CF37" s="43" t="n"/>
      <c r="CG37" s="43" t="n"/>
      <c r="CH37" s="43" t="n"/>
      <c r="CI37" s="43" t="n"/>
      <c r="CJ37" s="43" t="n"/>
      <c r="CK37" s="43" t="n"/>
      <c r="CL37" s="43" t="n"/>
      <c r="CM37" s="43" t="n"/>
      <c r="CN37" s="43" t="n"/>
      <c r="CO37" s="43" t="n"/>
      <c r="CP37" s="43" t="n"/>
      <c r="CQ37" s="43" t="n"/>
      <c r="CR37" s="43" t="n"/>
      <c r="CS37" s="43" t="n"/>
      <c r="CT37" s="43" t="n"/>
      <c r="CU37" s="43" t="n"/>
      <c r="CV37" s="43" t="n"/>
      <c r="CW37" s="43" t="n"/>
      <c r="CX37" s="43" t="n"/>
      <c r="CY37" s="43" t="n"/>
      <c r="CZ37" s="43" t="n"/>
      <c r="DA37" s="43" t="n"/>
      <c r="DB37" s="43" t="n"/>
      <c r="DC37" s="43" t="n"/>
      <c r="DD37" s="43" t="n"/>
      <c r="DE37" s="43" t="n"/>
      <c r="DF37" s="43" t="n"/>
      <c r="DG37" s="43" t="n"/>
      <c r="DH37" s="43" t="n"/>
      <c r="DI37" s="43" t="n"/>
      <c r="DJ37" s="43" t="n"/>
      <c r="DK37" s="43" t="n"/>
      <c r="DL37" s="43" t="n"/>
      <c r="DM37" s="43" t="n"/>
      <c r="DN37" s="43" t="n"/>
      <c r="DO37" s="43" t="n"/>
    </row>
    <row r="38">
      <c r="A38" s="43" t="n"/>
      <c r="B38" s="43" t="n"/>
      <c r="C38" s="43" t="n"/>
      <c r="D38" s="43" t="n"/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3" t="n"/>
      <c r="T38" s="43" t="n"/>
      <c r="U38" s="43" t="n"/>
      <c r="V38" s="43" t="n"/>
      <c r="W38" s="43" t="n"/>
      <c r="X38" s="43" t="n"/>
      <c r="Y38" s="43" t="n"/>
      <c r="Z38" s="43" t="n"/>
      <c r="AA38" s="48" t="n"/>
      <c r="AB38" s="43" t="n"/>
      <c r="AC38" s="49" t="inlineStr">
        <is>
          <t>НДС</t>
        </is>
      </c>
      <c r="AD38" s="43" t="n"/>
      <c r="AE38" s="43" t="n"/>
      <c r="AF38" s="43" t="inlineStr">
        <is>
          <t>20%</t>
        </is>
      </c>
      <c r="AG38" s="39">
        <f>((AG36)+AG37)*AF38+AC35</f>
        <v/>
      </c>
      <c r="AH38" s="43" t="n"/>
      <c r="AI38" s="43" t="n"/>
      <c r="AJ38" s="43" t="n"/>
      <c r="AK38" s="43" t="n"/>
      <c r="AL38" s="50" t="n"/>
      <c r="AM38" s="43" t="n"/>
      <c r="AN38" s="43" t="n"/>
      <c r="AO38" s="43" t="n"/>
      <c r="AP38" s="43" t="n"/>
      <c r="AQ38" s="43" t="n"/>
      <c r="AR38" s="43" t="n"/>
      <c r="AS38" s="43" t="n"/>
      <c r="AT38" s="43" t="n"/>
      <c r="AU38" s="43" t="n"/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  <c r="BL38" s="43" t="n"/>
      <c r="BM38" s="43" t="n"/>
      <c r="BN38" s="43" t="n"/>
      <c r="BO38" s="43" t="n"/>
      <c r="BP38" s="43" t="n"/>
      <c r="BQ38" s="43" t="n"/>
      <c r="BR38" s="43" t="n"/>
      <c r="BS38" s="43" t="n"/>
      <c r="BT38" s="43" t="n"/>
      <c r="BU38" s="43" t="n"/>
      <c r="BV38" s="43" t="n"/>
      <c r="BW38" s="43" t="n"/>
      <c r="BX38" s="43" t="n"/>
      <c r="BY38" s="43" t="n"/>
      <c r="BZ38" s="43" t="n"/>
      <c r="CA38" s="43" t="n"/>
      <c r="CB38" s="43" t="n"/>
      <c r="CC38" s="43" t="n"/>
      <c r="CD38" s="43" t="n"/>
      <c r="CE38" s="43" t="n"/>
      <c r="CF38" s="43" t="n"/>
      <c r="CG38" s="43" t="n"/>
      <c r="CH38" s="43" t="n"/>
      <c r="CI38" s="43" t="n"/>
      <c r="CJ38" s="43" t="n"/>
      <c r="CK38" s="43" t="n"/>
      <c r="CL38" s="43" t="n"/>
      <c r="CM38" s="43" t="n"/>
      <c r="CN38" s="43" t="n"/>
      <c r="CO38" s="43" t="n"/>
      <c r="CP38" s="43" t="n"/>
      <c r="CQ38" s="43" t="n"/>
      <c r="CR38" s="43" t="n"/>
      <c r="CS38" s="43" t="n"/>
      <c r="CT38" s="43" t="n"/>
      <c r="CU38" s="43" t="n"/>
      <c r="CV38" s="43" t="n"/>
      <c r="CW38" s="43" t="n"/>
      <c r="CX38" s="43" t="n"/>
      <c r="CY38" s="43" t="n"/>
      <c r="CZ38" s="43" t="n"/>
      <c r="DA38" s="43" t="n"/>
      <c r="DB38" s="43" t="n"/>
      <c r="DC38" s="43" t="n"/>
      <c r="DD38" s="43" t="n"/>
      <c r="DE38" s="43" t="n"/>
      <c r="DF38" s="43" t="n"/>
      <c r="DG38" s="43" t="n"/>
      <c r="DH38" s="43" t="n"/>
      <c r="DI38" s="43" t="n"/>
      <c r="DJ38" s="43" t="n"/>
      <c r="DK38" s="43" t="n"/>
      <c r="DL38" s="43" t="n"/>
      <c r="DM38" s="43" t="n"/>
      <c r="DN38" s="43" t="n"/>
      <c r="DO38" s="43" t="n"/>
    </row>
    <row r="39">
      <c r="A39" s="43" t="n"/>
      <c r="B39" s="43" t="n"/>
      <c r="C39" s="43" t="n"/>
      <c r="D39" s="43" t="n"/>
      <c r="E39" s="43" t="n"/>
      <c r="F39" s="43" t="n"/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8" t="n"/>
      <c r="AB39" s="43" t="n"/>
      <c r="AC39" s="49" t="inlineStr">
        <is>
          <t>Производство ролика, с НДС</t>
        </is>
      </c>
      <c r="AD39" s="43" t="n"/>
      <c r="AE39" s="43" t="n"/>
      <c r="AF39" s="43" t="n"/>
      <c r="AG39" s="39" t="inlineStr">
        <is>
          <t>0.00р</t>
        </is>
      </c>
      <c r="AH39" s="43" t="n"/>
      <c r="AI39" s="43" t="n"/>
      <c r="AJ39" s="43" t="n"/>
      <c r="AK39" s="43" t="n"/>
      <c r="AL39" s="50" t="n"/>
      <c r="AM39" s="43" t="n"/>
      <c r="AN39" s="43" t="n"/>
      <c r="AO39" s="43" t="n"/>
      <c r="AP39" s="43" t="n"/>
      <c r="AQ39" s="43" t="n"/>
      <c r="AR39" s="43" t="n"/>
      <c r="AS39" s="43" t="n"/>
      <c r="AT39" s="43" t="n"/>
      <c r="AU39" s="43" t="n"/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  <c r="BL39" s="43" t="n"/>
      <c r="BM39" s="43" t="n"/>
      <c r="BN39" s="43" t="n"/>
      <c r="BO39" s="43" t="n"/>
      <c r="BP39" s="43" t="n"/>
      <c r="BQ39" s="43" t="n"/>
      <c r="BR39" s="43" t="n"/>
      <c r="BS39" s="43" t="n"/>
      <c r="BT39" s="43" t="n"/>
      <c r="BU39" s="43" t="n"/>
      <c r="BV39" s="43" t="n"/>
      <c r="BW39" s="43" t="n"/>
      <c r="BX39" s="43" t="n"/>
      <c r="BY39" s="43" t="n"/>
      <c r="BZ39" s="43" t="n"/>
      <c r="CA39" s="43" t="n"/>
      <c r="CB39" s="43" t="n"/>
      <c r="CC39" s="43" t="n"/>
      <c r="CD39" s="43" t="n"/>
      <c r="CE39" s="43" t="n"/>
      <c r="CF39" s="43" t="n"/>
      <c r="CG39" s="43" t="n"/>
      <c r="CH39" s="43" t="n"/>
      <c r="CI39" s="43" t="n"/>
      <c r="CJ39" s="43" t="n"/>
      <c r="CK39" s="43" t="n"/>
      <c r="CL39" s="43" t="n"/>
      <c r="CM39" s="43" t="n"/>
      <c r="CN39" s="43" t="n"/>
      <c r="CO39" s="43" t="n"/>
      <c r="CP39" s="43" t="n"/>
      <c r="CQ39" s="43" t="n"/>
      <c r="CR39" s="43" t="n"/>
      <c r="CS39" s="43" t="n"/>
      <c r="CT39" s="43" t="n"/>
      <c r="CU39" s="43" t="n"/>
      <c r="CV39" s="43" t="n"/>
      <c r="CW39" s="43" t="n"/>
      <c r="CX39" s="43" t="n"/>
      <c r="CY39" s="43" t="n"/>
      <c r="CZ39" s="43" t="n"/>
      <c r="DA39" s="43" t="n"/>
      <c r="DB39" s="43" t="n"/>
      <c r="DC39" s="43" t="n"/>
      <c r="DD39" s="43" t="n"/>
      <c r="DE39" s="43" t="n"/>
      <c r="DF39" s="43" t="n"/>
      <c r="DG39" s="43" t="n"/>
      <c r="DH39" s="43" t="n"/>
      <c r="DI39" s="43" t="n"/>
      <c r="DJ39" s="43" t="n"/>
      <c r="DK39" s="43" t="n"/>
      <c r="DL39" s="43" t="n"/>
      <c r="DM39" s="43" t="n"/>
      <c r="DN39" s="43" t="n"/>
      <c r="DO39" s="43" t="n"/>
    </row>
    <row r="40">
      <c r="A40" s="43" t="n"/>
      <c r="B40" s="43" t="n"/>
      <c r="C40" s="43" t="n"/>
      <c r="D40" s="43" t="n"/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8" t="n"/>
      <c r="AB40" s="43" t="n"/>
      <c r="AC40" s="51" t="inlineStr">
        <is>
          <t>Итого (с учётом НДС и АК)</t>
        </is>
      </c>
      <c r="AD40" s="52" t="n"/>
      <c r="AE40" s="52" t="n"/>
      <c r="AF40" s="52" t="n"/>
      <c r="AG40" s="39">
        <f>SUM(AG36:AG39)</f>
        <v/>
      </c>
      <c r="AH40" s="43" t="n"/>
      <c r="AI40" s="43" t="n"/>
      <c r="AJ40" s="43" t="n"/>
      <c r="AK40" s="43" t="n"/>
      <c r="AL40" s="50" t="n"/>
      <c r="AM40" s="43" t="n"/>
      <c r="AN40" s="43" t="n"/>
      <c r="AO40" s="43" t="n"/>
      <c r="AP40" s="43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  <c r="BL40" s="43" t="n"/>
      <c r="BM40" s="43" t="n"/>
      <c r="BN40" s="43" t="n"/>
      <c r="BO40" s="43" t="n"/>
      <c r="BP40" s="43" t="n"/>
      <c r="BQ40" s="43" t="n"/>
      <c r="BR40" s="43" t="n"/>
      <c r="BS40" s="43" t="n"/>
      <c r="BT40" s="43" t="n"/>
      <c r="BU40" s="43" t="n"/>
      <c r="BV40" s="43" t="n"/>
      <c r="BW40" s="43" t="n"/>
      <c r="BX40" s="43" t="n"/>
      <c r="BY40" s="43" t="n"/>
      <c r="BZ40" s="43" t="n"/>
      <c r="CA40" s="43" t="n"/>
      <c r="CB40" s="43" t="n"/>
      <c r="CC40" s="43" t="n"/>
      <c r="CD40" s="43" t="n"/>
      <c r="CE40" s="43" t="n"/>
      <c r="CF40" s="43" t="n"/>
      <c r="CG40" s="43" t="n"/>
      <c r="CH40" s="43" t="n"/>
      <c r="CI40" s="43" t="n"/>
      <c r="CJ40" s="43" t="n"/>
      <c r="CK40" s="43" t="n"/>
      <c r="CL40" s="43" t="n"/>
      <c r="CM40" s="43" t="n"/>
      <c r="CN40" s="43" t="n"/>
      <c r="CO40" s="43" t="n"/>
      <c r="CP40" s="43" t="n"/>
      <c r="CQ40" s="43" t="n"/>
      <c r="CR40" s="43" t="n"/>
      <c r="CS40" s="43" t="n"/>
      <c r="CT40" s="43" t="n"/>
      <c r="CU40" s="43" t="n"/>
      <c r="CV40" s="43" t="n"/>
      <c r="CW40" s="43" t="n"/>
      <c r="CX40" s="43" t="n"/>
      <c r="CY40" s="43" t="n"/>
      <c r="CZ40" s="43" t="n"/>
      <c r="DA40" s="43" t="n"/>
      <c r="DB40" s="43" t="n"/>
      <c r="DC40" s="43" t="n"/>
      <c r="DD40" s="43" t="n"/>
      <c r="DE40" s="43" t="n"/>
      <c r="DF40" s="43" t="n"/>
      <c r="DG40" s="43" t="n"/>
      <c r="DH40" s="43" t="n"/>
      <c r="DI40" s="43" t="n"/>
      <c r="DJ40" s="43" t="n"/>
      <c r="DK40" s="43" t="n"/>
      <c r="DL40" s="43" t="n"/>
      <c r="DM40" s="43" t="n"/>
      <c r="DN40" s="43" t="n"/>
      <c r="DO40" s="43" t="n"/>
    </row>
  </sheetData>
  <mergeCells count="43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2022-04-15T12:22:52Z</dcterms:modified>
  <cp:lastModifiedBy>Лидия Давыдова</cp:lastModifiedBy>
</cp:coreProperties>
</file>