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lidiya\Desktop\excel_git\"/>
    </mc:Choice>
  </mc:AlternateContent>
  <bookViews>
    <workbookView xWindow="0" yWindow="0" windowWidth="16392" windowHeight="4872" firstSheet="1" activeTab="2"/>
  </bookViews>
  <sheets>
    <sheet name="importers" sheetId="1" r:id="rId1"/>
    <sheet name="subtotal" sheetId="4" r:id="rId2"/>
    <sheet name="VLOOKUP" sheetId="5" r:id="rId3"/>
    <sheet name="data_level" sheetId="6" r:id="rId4"/>
    <sheet name="turnover" sheetId="2" r:id="rId5"/>
    <sheet name="conditional_formatting" sheetId="3" r:id="rId6"/>
  </sheets>
  <calcPr calcId="162913"/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E27" i="6" l="1"/>
  <c r="C2" i="5" l="1"/>
  <c r="I1" i="4" l="1"/>
  <c r="C9" i="2" l="1"/>
  <c r="D9" i="2"/>
  <c r="B9" i="2"/>
  <c r="F19" i="1" l="1"/>
  <c r="D18" i="3"/>
  <c r="I18" i="3" s="1"/>
  <c r="D17" i="3"/>
  <c r="I17" i="3" s="1"/>
  <c r="D16" i="3"/>
  <c r="I16" i="3" s="1"/>
  <c r="D15" i="3"/>
  <c r="I15" i="3" s="1"/>
  <c r="C18" i="3"/>
  <c r="H18" i="3" s="1"/>
  <c r="C17" i="3"/>
  <c r="H17" i="3" s="1"/>
  <c r="C16" i="3"/>
  <c r="H16" i="3" s="1"/>
  <c r="C15" i="3"/>
  <c r="H15" i="3" s="1"/>
  <c r="I4" i="3"/>
  <c r="I5" i="3"/>
  <c r="I6" i="3"/>
  <c r="I7" i="3"/>
  <c r="I8" i="3"/>
  <c r="I9" i="3"/>
  <c r="I10" i="3"/>
  <c r="H5" i="3"/>
  <c r="H6" i="3"/>
  <c r="H7" i="3"/>
  <c r="H8" i="3"/>
  <c r="H9" i="3"/>
  <c r="H10" i="3"/>
  <c r="H4" i="3"/>
  <c r="E5" i="3"/>
  <c r="J5" i="3" s="1"/>
  <c r="E6" i="3"/>
  <c r="J6" i="3" s="1"/>
  <c r="E7" i="3"/>
  <c r="J7" i="3" s="1"/>
  <c r="E8" i="3"/>
  <c r="J8" i="3" s="1"/>
  <c r="E9" i="3"/>
  <c r="J9" i="3" s="1"/>
  <c r="E10" i="3"/>
  <c r="J10" i="3" s="1"/>
  <c r="E4" i="3"/>
  <c r="B8" i="2"/>
  <c r="D8" i="2"/>
  <c r="C8" i="2"/>
  <c r="E7" i="2"/>
  <c r="E6" i="2"/>
  <c r="E5" i="2"/>
  <c r="E4" i="2"/>
  <c r="E3" i="2"/>
  <c r="E9" i="2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4" i="1"/>
  <c r="E19" i="1"/>
  <c r="D19" i="1"/>
  <c r="E8" i="2" l="1"/>
  <c r="E18" i="3"/>
  <c r="J18" i="3" s="1"/>
  <c r="J4" i="3"/>
  <c r="E15" i="3"/>
  <c r="J15" i="3" s="1"/>
  <c r="E17" i="3"/>
  <c r="J17" i="3" s="1"/>
  <c r="E16" i="3"/>
  <c r="J16" i="3" s="1"/>
</calcChain>
</file>

<file path=xl/sharedStrings.xml><?xml version="1.0" encoding="utf-8"?>
<sst xmlns="http://schemas.openxmlformats.org/spreadsheetml/2006/main" count="292" uniqueCount="230">
  <si>
    <t>No</t>
  </si>
  <si>
    <t>Company</t>
  </si>
  <si>
    <t>ET "Yordanka Tihomir"</t>
  </si>
  <si>
    <t>ET "Lenar-G.Georgiev"</t>
  </si>
  <si>
    <t>Ricky Trade D. Mikhailov</t>
  </si>
  <si>
    <t>Mermaid-N. Mikhailov "</t>
  </si>
  <si>
    <t>Nick ex. - R. Mikhailov</t>
  </si>
  <si>
    <t>Nature agro</t>
  </si>
  <si>
    <t>Balkan Meat Ltd.</t>
  </si>
  <si>
    <t>Rodopaimpex</t>
  </si>
  <si>
    <t>Teksima Trading Ltd.</t>
  </si>
  <si>
    <t>Teksima - 57</t>
  </si>
  <si>
    <t>Expressrade</t>
  </si>
  <si>
    <t>Balkan Trade</t>
  </si>
  <si>
    <t>Nedicommerce</t>
  </si>
  <si>
    <t>Agroimpex</t>
  </si>
  <si>
    <t>Inter - Sofia</t>
  </si>
  <si>
    <t>Total quota:</t>
  </si>
  <si>
    <t>Allocated quantity</t>
  </si>
  <si>
    <t>Realized quantity</t>
  </si>
  <si>
    <t>% of execution</t>
  </si>
  <si>
    <t>Kaufland</t>
  </si>
  <si>
    <t>Liddle</t>
  </si>
  <si>
    <t>T-market</t>
  </si>
  <si>
    <t>Lexi</t>
  </si>
  <si>
    <t>Total:</t>
  </si>
  <si>
    <t>Billa</t>
  </si>
  <si>
    <t>Day</t>
  </si>
  <si>
    <t>Monday</t>
  </si>
  <si>
    <t>Tuesday</t>
  </si>
  <si>
    <t>Wednesday</t>
  </si>
  <si>
    <t>Thursday</t>
  </si>
  <si>
    <t>Friday</t>
  </si>
  <si>
    <t>Saturday</t>
  </si>
  <si>
    <t>Sunday</t>
  </si>
  <si>
    <t>Income</t>
  </si>
  <si>
    <t>Expenses</t>
  </si>
  <si>
    <t>Stock</t>
  </si>
  <si>
    <t>Weekly cash flow in euros</t>
  </si>
  <si>
    <t>Weekly movement of funds in BGN</t>
  </si>
  <si>
    <t>Weekly report</t>
  </si>
  <si>
    <t>Weekly report in euro</t>
  </si>
  <si>
    <t>Day course:</t>
  </si>
  <si>
    <t>Total for the week</t>
  </si>
  <si>
    <t>Average for the week</t>
  </si>
  <si>
    <t>Minimum value</t>
  </si>
  <si>
    <t>Maximum value</t>
  </si>
  <si>
    <t>Turnover of Zornitsa stores</t>
  </si>
  <si>
    <t>January</t>
  </si>
  <si>
    <t>February</t>
  </si>
  <si>
    <t>March</t>
  </si>
  <si>
    <t>I quarter</t>
  </si>
  <si>
    <t>Importers of meat for the EU in 2014.</t>
  </si>
  <si>
    <t>Average:</t>
  </si>
  <si>
    <t>ExceptionID</t>
  </si>
  <si>
    <t>PackageID</t>
  </si>
  <si>
    <t>Date</t>
  </si>
  <si>
    <t>Center</t>
  </si>
  <si>
    <t>Route</t>
  </si>
  <si>
    <t>Cost</t>
  </si>
  <si>
    <t>Investigate</t>
  </si>
  <si>
    <t>Subtotal</t>
  </si>
  <si>
    <t>South</t>
  </si>
  <si>
    <t>ShipmentID</t>
  </si>
  <si>
    <t>Destination</t>
  </si>
  <si>
    <t>CustomerID</t>
  </si>
  <si>
    <t>OriginationPostalCode</t>
  </si>
  <si>
    <t>DestinationPostalCode</t>
  </si>
  <si>
    <t>VLOOKUP</t>
  </si>
  <si>
    <t>Year</t>
  </si>
  <si>
    <t>Quarter</t>
  </si>
  <si>
    <t>Month</t>
  </si>
  <si>
    <t>Package Volume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</si>
  <si>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</si>
  <si>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</si>
  <si>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</si>
  <si>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</si>
  <si>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</si>
  <si>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</si>
  <si>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</si>
  <si>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</si>
  <si>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</si>
  <si>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Grand Total</t>
  </si>
  <si>
    <t xml:space="preserve">DATA LEVEL 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</si>
  <si>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</si>
  <si>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</si>
  <si>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</si>
  <si>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</si>
  <si>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</si>
  <si>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</si>
  <si>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</si>
  <si>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</si>
  <si>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</si>
  <si>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</si>
  <si>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</si>
  <si>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</si>
  <si>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</si>
  <si>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</si>
  <si>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</si>
  <si>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S225</t>
  </si>
  <si>
    <t>S226</t>
  </si>
  <si>
    <t>S227</t>
  </si>
  <si>
    <t>S228</t>
  </si>
  <si>
    <t>S229</t>
  </si>
  <si>
    <t>S230</t>
  </si>
  <si>
    <t>S231</t>
  </si>
  <si>
    <t>S232</t>
  </si>
  <si>
    <t>S233</t>
  </si>
  <si>
    <t>S234</t>
  </si>
  <si>
    <t>S235</t>
  </si>
  <si>
    <t>S236</t>
  </si>
  <si>
    <t>S237</t>
  </si>
  <si>
    <t>S238</t>
  </si>
  <si>
    <t>S239</t>
  </si>
  <si>
    <t>S240</t>
  </si>
  <si>
    <t>S241</t>
  </si>
  <si>
    <t>S242</t>
  </si>
  <si>
    <t>S243</t>
  </si>
  <si>
    <t>S244</t>
  </si>
  <si>
    <t>C227</t>
  </si>
  <si>
    <t>C763</t>
  </si>
  <si>
    <t>C212</t>
  </si>
  <si>
    <t>C655</t>
  </si>
  <si>
    <t>C729</t>
  </si>
  <si>
    <t>C043</t>
  </si>
  <si>
    <t>C088</t>
  </si>
  <si>
    <t>C520</t>
  </si>
  <si>
    <t>C753</t>
  </si>
  <si>
    <t>C583</t>
  </si>
  <si>
    <t>C369</t>
  </si>
  <si>
    <t>C067</t>
  </si>
  <si>
    <t>C251</t>
  </si>
  <si>
    <t>C632</t>
  </si>
  <si>
    <t>C776</t>
  </si>
  <si>
    <t>C213</t>
  </si>
  <si>
    <t>C976</t>
  </si>
  <si>
    <t>C799</t>
  </si>
  <si>
    <t>C577</t>
  </si>
  <si>
    <t>C656</t>
  </si>
  <si>
    <t>C191</t>
  </si>
  <si>
    <t>C324</t>
  </si>
  <si>
    <t>C868</t>
  </si>
  <si>
    <t>C745</t>
  </si>
  <si>
    <t>C987</t>
  </si>
  <si>
    <t>C943</t>
  </si>
  <si>
    <t>C179</t>
  </si>
  <si>
    <t>C289</t>
  </si>
  <si>
    <t>C742</t>
  </si>
  <si>
    <t>C300</t>
  </si>
  <si>
    <t>C990</t>
  </si>
  <si>
    <t>C125</t>
  </si>
  <si>
    <t>C120</t>
  </si>
  <si>
    <t>C231</t>
  </si>
  <si>
    <t>C471</t>
  </si>
  <si>
    <t>E001</t>
  </si>
  <si>
    <t>E002</t>
  </si>
  <si>
    <t>E003</t>
  </si>
  <si>
    <t>E004</t>
  </si>
  <si>
    <t>E005</t>
  </si>
  <si>
    <t>E006</t>
  </si>
  <si>
    <t>E007</t>
  </si>
  <si>
    <t>E008</t>
  </si>
  <si>
    <t>E009</t>
  </si>
  <si>
    <t>E010</t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</si>
  <si>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</si>
  <si>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</si>
  <si>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</si>
  <si>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</si>
  <si>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</si>
  <si>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</si>
  <si>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</si>
  <si>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</si>
  <si>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</si>
  <si>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</si>
  <si>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E021</t>
  </si>
  <si>
    <t>E022</t>
  </si>
  <si>
    <t>E023</t>
  </si>
  <si>
    <t>E024</t>
  </si>
  <si>
    <t>E025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</si>
  <si>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</si>
  <si>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</si>
  <si>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</si>
  <si>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</si>
  <si>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</si>
  <si>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</si>
  <si>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</si>
  <si>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</si>
  <si>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</si>
  <si>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</si>
  <si>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</si>
  <si>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</si>
  <si>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</si>
  <si>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</si>
  <si>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</si>
  <si>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</si>
  <si>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</si>
  <si>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</si>
  <si>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</si>
  <si>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</si>
  <si>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</si>
  <si>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</si>
  <si>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</si>
  <si>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</si>
  <si>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</si>
  <si>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RT31</t>
  </si>
  <si>
    <t>RT89</t>
  </si>
  <si>
    <t>RT42</t>
  </si>
  <si>
    <t>RT99</t>
  </si>
  <si>
    <t>RT82</t>
  </si>
  <si>
    <t>RT34</t>
  </si>
  <si>
    <t>RT86</t>
  </si>
  <si>
    <t>RT27</t>
  </si>
  <si>
    <t>RT98</t>
  </si>
  <si>
    <t>RT94</t>
  </si>
  <si>
    <t>RT90</t>
  </si>
  <si>
    <t>RT71</t>
  </si>
  <si>
    <t>RT36</t>
  </si>
  <si>
    <t>RT58</t>
  </si>
  <si>
    <t>RT52</t>
  </si>
  <si>
    <t>RT23</t>
  </si>
  <si>
    <t>RT15</t>
  </si>
  <si>
    <t>RT53</t>
  </si>
  <si>
    <t>RT08</t>
  </si>
  <si>
    <t>RT45</t>
  </si>
  <si>
    <t>RT25</t>
  </si>
  <si>
    <t>Bananas</t>
  </si>
  <si>
    <t>Apple land</t>
  </si>
  <si>
    <t>Oragne</t>
  </si>
  <si>
    <t>Plumps</t>
  </si>
  <si>
    <t>Candy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</si>
</sst>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_ ;[Red]\-0.00\ 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b/>
      <sz val="11"/>
      <color rgb="FFC00000"/>
      <name val="Calibri"/>
      <family val="2"/>
      <scheme val="minor"/>
    </font>
    <font>
      <sz val="11"/>
      <color theme="2" tint="-0.74999237037263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9"/>
      <name val="Calibri"/>
      <family val="2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lightGray">
        <fgColor theme="0" tint="-4.9989318521683403E-2"/>
        <bgColor indexed="65"/>
      </patternFill>
    </fill>
    <fill>
      <patternFill patternType="solid">
        <fgColor theme="3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2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2" tint="-0.499984740745262"/>
      </left>
      <right style="thin">
        <color indexed="64"/>
      </right>
      <top style="thin">
        <color theme="2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indexed="64"/>
      </right>
      <top style="thin">
        <color theme="2" tint="-0.499984740745262"/>
      </top>
      <bottom style="thin">
        <color indexed="64"/>
      </bottom>
      <diagonal/>
    </border>
    <border>
      <left style="thin">
        <color theme="2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indexed="64"/>
      </right>
      <top style="thin">
        <color indexed="64"/>
      </top>
      <bottom style="thin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2" tint="-0.499984740745262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2" tint="-0.499984740745262"/>
      </top>
      <bottom/>
      <diagonal/>
    </border>
    <border>
      <left style="thin">
        <color indexed="64"/>
      </left>
      <right style="medium">
        <color indexed="64"/>
      </right>
      <top style="thin">
        <color theme="2" tint="-0.499984740745262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theme="2" tint="-0.499984740745262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1" xfId="0" applyBorder="1"/>
    <xf numFmtId="9" fontId="0" fillId="2" borderId="1" xfId="1" applyFont="1" applyFill="1" applyBorder="1"/>
    <xf numFmtId="164" fontId="0" fillId="0" borderId="1" xfId="0" applyNumberFormat="1" applyBorder="1"/>
    <xf numFmtId="2" fontId="0" fillId="0" borderId="1" xfId="0" applyNumberFormat="1" applyBorder="1"/>
    <xf numFmtId="0" fontId="2" fillId="2" borderId="1" xfId="0" applyFont="1" applyFill="1" applyBorder="1"/>
    <xf numFmtId="10" fontId="0" fillId="2" borderId="1" xfId="0" applyNumberFormat="1" applyFill="1" applyBorder="1"/>
    <xf numFmtId="0" fontId="2" fillId="5" borderId="1" xfId="0" applyFont="1" applyFill="1" applyBorder="1"/>
    <xf numFmtId="0" fontId="7" fillId="2" borderId="1" xfId="0" applyFont="1" applyFill="1" applyBorder="1" applyAlignment="1"/>
    <xf numFmtId="0" fontId="0" fillId="2" borderId="1" xfId="0" applyFill="1" applyBorder="1" applyAlignment="1"/>
    <xf numFmtId="0" fontId="0" fillId="2" borderId="1" xfId="0" applyFill="1" applyBorder="1"/>
    <xf numFmtId="0" fontId="4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6" fillId="6" borderId="2" xfId="0" applyFont="1" applyFill="1" applyBorder="1"/>
    <xf numFmtId="0" fontId="0" fillId="6" borderId="0" xfId="0" applyFill="1"/>
    <xf numFmtId="0" fontId="8" fillId="6" borderId="0" xfId="0" applyFont="1" applyFill="1"/>
    <xf numFmtId="0" fontId="0" fillId="0" borderId="4" xfId="0" applyBorder="1"/>
    <xf numFmtId="0" fontId="3" fillId="3" borderId="4" xfId="0" applyFont="1" applyFill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0" fontId="9" fillId="0" borderId="3" xfId="0" applyFont="1" applyBorder="1"/>
    <xf numFmtId="0" fontId="9" fillId="0" borderId="9" xfId="0" applyFont="1" applyBorder="1"/>
    <xf numFmtId="0" fontId="9" fillId="0" borderId="1" xfId="0" applyFont="1" applyBorder="1"/>
    <xf numFmtId="0" fontId="9" fillId="0" borderId="10" xfId="0" applyFont="1" applyBorder="1"/>
    <xf numFmtId="0" fontId="9" fillId="0" borderId="11" xfId="0" applyFont="1" applyBorder="1"/>
    <xf numFmtId="0" fontId="9" fillId="0" borderId="5" xfId="0" applyFont="1" applyBorder="1"/>
    <xf numFmtId="0" fontId="9" fillId="7" borderId="1" xfId="0" applyFont="1" applyFill="1" applyBorder="1"/>
    <xf numFmtId="164" fontId="0" fillId="0" borderId="4" xfId="0" applyNumberFormat="1" applyBorder="1"/>
    <xf numFmtId="0" fontId="0" fillId="8" borderId="0" xfId="0" applyFill="1"/>
    <xf numFmtId="0" fontId="6" fillId="9" borderId="0" xfId="0" applyFont="1" applyFill="1"/>
    <xf numFmtId="0" fontId="0" fillId="9" borderId="0" xfId="0" applyFill="1"/>
    <xf numFmtId="0" fontId="0" fillId="9" borderId="0" xfId="0" applyFill="1" applyAlignment="1">
      <alignment vertical="center"/>
    </xf>
    <xf numFmtId="164" fontId="0" fillId="9" borderId="0" xfId="0" applyNumberFormat="1" applyFill="1"/>
    <xf numFmtId="0" fontId="0" fillId="9" borderId="12" xfId="0" applyFill="1" applyBorder="1"/>
    <xf numFmtId="0" fontId="0" fillId="9" borderId="0" xfId="0" applyFill="1" applyBorder="1"/>
    <xf numFmtId="0" fontId="0" fillId="4" borderId="16" xfId="0" applyFill="1" applyBorder="1"/>
    <xf numFmtId="0" fontId="3" fillId="3" borderId="17" xfId="0" applyFont="1" applyFill="1" applyBorder="1"/>
    <xf numFmtId="0" fontId="4" fillId="4" borderId="18" xfId="0" applyFont="1" applyFill="1" applyBorder="1"/>
    <xf numFmtId="0" fontId="9" fillId="0" borderId="19" xfId="0" applyFont="1" applyBorder="1"/>
    <xf numFmtId="0" fontId="9" fillId="0" borderId="20" xfId="0" applyFont="1" applyBorder="1"/>
    <xf numFmtId="0" fontId="9" fillId="0" borderId="21" xfId="0" applyFont="1" applyBorder="1"/>
    <xf numFmtId="0" fontId="9" fillId="0" borderId="22" xfId="0" applyFont="1" applyBorder="1"/>
    <xf numFmtId="0" fontId="4" fillId="4" borderId="16" xfId="0" applyFont="1" applyFill="1" applyBorder="1"/>
    <xf numFmtId="0" fontId="9" fillId="0" borderId="23" xfId="0" applyFont="1" applyBorder="1"/>
    <xf numFmtId="0" fontId="9" fillId="7" borderId="21" xfId="0" applyFont="1" applyFill="1" applyBorder="1"/>
    <xf numFmtId="0" fontId="4" fillId="4" borderId="24" xfId="0" applyFont="1" applyFill="1" applyBorder="1"/>
    <xf numFmtId="0" fontId="9" fillId="7" borderId="25" xfId="0" applyFont="1" applyFill="1" applyBorder="1"/>
    <xf numFmtId="0" fontId="9" fillId="7" borderId="26" xfId="0" applyFont="1" applyFill="1" applyBorder="1"/>
    <xf numFmtId="164" fontId="5" fillId="10" borderId="1" xfId="0" applyNumberFormat="1" applyFont="1" applyFill="1" applyBorder="1" applyAlignment="1">
      <alignment horizontal="right" wrapText="1"/>
    </xf>
    <xf numFmtId="0" fontId="6" fillId="10" borderId="1" xfId="0" applyFont="1" applyFill="1" applyBorder="1"/>
    <xf numFmtId="0" fontId="6" fillId="10" borderId="4" xfId="0" applyFont="1" applyFill="1" applyBorder="1"/>
    <xf numFmtId="0" fontId="10" fillId="0" borderId="0" xfId="0" applyFont="1" applyAlignment="1">
      <alignment horizontal="center"/>
    </xf>
    <xf numFmtId="14" fontId="10" fillId="0" borderId="0" xfId="0" applyNumberFormat="1" applyFont="1" applyAlignment="1">
      <alignment horizontal="center"/>
    </xf>
    <xf numFmtId="44" fontId="10" fillId="0" borderId="0" xfId="2" applyFont="1" applyAlignment="1">
      <alignment horizontal="center"/>
    </xf>
    <xf numFmtId="44" fontId="0" fillId="0" borderId="0" xfId="2" applyFont="1"/>
    <xf numFmtId="14" fontId="0" fillId="0" borderId="0" xfId="0" applyNumberFormat="1"/>
    <xf numFmtId="0" fontId="11" fillId="11" borderId="0" xfId="0" applyFont="1" applyFill="1" applyAlignment="1">
      <alignment horizontal="center"/>
    </xf>
    <xf numFmtId="0" fontId="12" fillId="11" borderId="0" xfId="0" applyFont="1" applyFill="1"/>
    <xf numFmtId="2" fontId="12" fillId="11" borderId="0" xfId="0" applyNumberFormat="1" applyFont="1" applyFill="1"/>
    <xf numFmtId="43" fontId="0" fillId="0" borderId="0" xfId="3" applyFont="1"/>
    <xf numFmtId="0" fontId="2" fillId="0" borderId="0" xfId="0" applyFont="1"/>
    <xf numFmtId="0" fontId="10" fillId="13" borderId="0" xfId="0" applyFont="1" applyFill="1"/>
    <xf numFmtId="43" fontId="10" fillId="13" borderId="0" xfId="3" applyFont="1" applyFill="1"/>
    <xf numFmtId="0" fontId="2" fillId="13" borderId="0" xfId="0" applyFont="1" applyFill="1"/>
    <xf numFmtId="0" fontId="0" fillId="0" borderId="0" xfId="0" applyAlignment="1">
      <alignment horizontal="center"/>
    </xf>
    <xf numFmtId="43" fontId="0" fillId="0" borderId="0" xfId="3" applyFont="1" applyAlignment="1">
      <alignment horizontal="center"/>
    </xf>
    <xf numFmtId="0" fontId="10" fillId="12" borderId="27" xfId="0" applyFont="1" applyFill="1" applyBorder="1" applyAlignment="1">
      <alignment horizontal="center" vertical="center"/>
    </xf>
    <xf numFmtId="0" fontId="0" fillId="12" borderId="28" xfId="0" applyFill="1" applyBorder="1" applyAlignment="1">
      <alignment horizontal="center" vertical="center"/>
    </xf>
    <xf numFmtId="0" fontId="0" fillId="12" borderId="29" xfId="0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/>
    </xf>
    <xf numFmtId="0" fontId="7" fillId="4" borderId="14" xfId="0" applyFont="1" applyFill="1" applyBorder="1" applyAlignment="1">
      <alignment horizontal="center"/>
    </xf>
    <xf numFmtId="0" fontId="7" fillId="4" borderId="15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wrapText="1"/>
    </xf>
    <xf numFmtId="0" fontId="0" fillId="0" borderId="0" xfId="0" applyBorder="1"/>
    <xf numFmtId="0" fontId="0" fillId="0" borderId="0" xfId="0" applyNumberFormat="1" applyBorder="1"/>
    <xf numFmtId="14" fontId="0" fillId="0" borderId="0" xfId="0" applyNumberFormat="1" applyBorder="1"/>
    <xf numFmtId="0" fontId="0" fillId="14" borderId="0" xfId="0" applyFill="1"/>
    <xf numFmtId="0" fontId="10" fillId="15" borderId="0" xfId="0" applyFont="1" applyFill="1" applyAlignment="1">
      <alignment horizontal="center"/>
    </xf>
    <xf numFmtId="44" fontId="0" fillId="15" borderId="0" xfId="2" applyFont="1" applyFill="1"/>
    <xf numFmtId="2" fontId="0" fillId="0" borderId="0" xfId="0" applyNumberFormat="1" applyBorder="1"/>
  </cellXfs>
  <cellStyles count="4">
    <cellStyle name="Comma" xfId="3" builtinId="3"/>
    <cellStyle name="Currency" xfId="2" builtinId="4"/>
    <cellStyle name="Normal" xfId="0" builtinId="0"/>
    <cellStyle name="Percent" xfId="1" builtinId="5"/>
  </cellStyles>
  <dxfs count="14">
    <dxf>
      <numFmt numFmtId="2" formatCode="0.00"/>
    </dxf>
    <dxf>
      <numFmt numFmtId="2" formatCode="0.00"/>
    </dxf>
    <dxf>
      <fill>
        <patternFill patternType="gray125">
          <fgColor theme="5" tint="0.3999450666829432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rgb="FFC00000"/>
      </font>
    </dxf>
    <dxf>
      <fill>
        <patternFill patternType="gray125">
          <fgColor theme="8" tint="0.79998168889431442"/>
        </patternFill>
      </fill>
    </dxf>
    <dxf>
      <fill>
        <patternFill patternType="mediumGray">
          <fgColor rgb="FF7030A0"/>
        </patternFill>
      </fill>
    </dxf>
    <dxf>
      <numFmt numFmtId="0" formatCode="General"/>
    </dxf>
    <dxf>
      <numFmt numFmtId="0" formatCode="General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colors>
    <mruColors>
      <color rgb="FFFFFFFF"/>
      <color rgb="FFFAF0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company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7030A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importers!$C$4:$C$18</c:f>
              <c:strCache>
                <c:ptCount val="15"/>
                <c:pt idx="0">
                  <c:v>ET "Yordanka Tihomir"</c:v>
                </c:pt>
                <c:pt idx="1">
                  <c:v>ET "Lenar-G.Georgiev"</c:v>
                </c:pt>
                <c:pt idx="2">
                  <c:v>Ricky Trade D. Mikhailov</c:v>
                </c:pt>
                <c:pt idx="3">
                  <c:v>Mermaid-N. Mikhailov "</c:v>
                </c:pt>
                <c:pt idx="4">
                  <c:v>Nick ex. - R. Mikhailov</c:v>
                </c:pt>
                <c:pt idx="5">
                  <c:v>Nature agro</c:v>
                </c:pt>
                <c:pt idx="6">
                  <c:v>Balkan Meat Ltd.</c:v>
                </c:pt>
                <c:pt idx="7">
                  <c:v>Rodopaimpex</c:v>
                </c:pt>
                <c:pt idx="8">
                  <c:v>Teksima Trading Ltd.</c:v>
                </c:pt>
                <c:pt idx="9">
                  <c:v>Teksima - 57</c:v>
                </c:pt>
                <c:pt idx="10">
                  <c:v>Expressrade</c:v>
                </c:pt>
                <c:pt idx="11">
                  <c:v>Balkan Trade</c:v>
                </c:pt>
                <c:pt idx="12">
                  <c:v>Nedicommerce</c:v>
                </c:pt>
                <c:pt idx="13">
                  <c:v>Agroimpex</c:v>
                </c:pt>
                <c:pt idx="14">
                  <c:v>Inter - Sofia</c:v>
                </c:pt>
              </c:strCache>
            </c:strRef>
          </c:cat>
          <c:val>
            <c:numRef>
              <c:f>importers!$F$4:$F$18</c:f>
              <c:numCache>
                <c:formatCode>0%</c:formatCode>
                <c:ptCount val="15"/>
                <c:pt idx="0">
                  <c:v>0.8968962962962963</c:v>
                </c:pt>
                <c:pt idx="1">
                  <c:v>0.99262666666666666</c:v>
                </c:pt>
                <c:pt idx="2">
                  <c:v>0.99095833333333339</c:v>
                </c:pt>
                <c:pt idx="3">
                  <c:v>1</c:v>
                </c:pt>
                <c:pt idx="4">
                  <c:v>0.92149655172413791</c:v>
                </c:pt>
                <c:pt idx="5">
                  <c:v>0.8727166666666667</c:v>
                </c:pt>
                <c:pt idx="6">
                  <c:v>1</c:v>
                </c:pt>
                <c:pt idx="7">
                  <c:v>0.85640000000000005</c:v>
                </c:pt>
                <c:pt idx="8">
                  <c:v>0.99998666666666669</c:v>
                </c:pt>
                <c:pt idx="9">
                  <c:v>1</c:v>
                </c:pt>
                <c:pt idx="10">
                  <c:v>0.97270666666666672</c:v>
                </c:pt>
                <c:pt idx="11">
                  <c:v>0.5</c:v>
                </c:pt>
                <c:pt idx="12">
                  <c:v>0.83366666666666667</c:v>
                </c:pt>
                <c:pt idx="13">
                  <c:v>0.92269999999999996</c:v>
                </c:pt>
                <c:pt idx="14">
                  <c:v>0.91446666666666665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03-461A-A34C-CBF1190F8E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96415744"/>
        <c:axId val="96417280"/>
      </c:barChart>
      <c:catAx>
        <c:axId val="9641574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96417280"/>
        <c:crosses val="autoZero"/>
        <c:auto val="1"/>
        <c:lblAlgn val="ctr"/>
        <c:lblOffset val="100"/>
        <c:noMultiLvlLbl val="0"/>
      </c:catAx>
      <c:valAx>
        <c:axId val="96417280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96415744"/>
        <c:crosses val="autoZero"/>
        <c:crossBetween val="between"/>
      </c:valAx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Company name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turnover!$A$3:$A$7</c:f>
              <c:strCache>
                <c:ptCount val="5"/>
                <c:pt idx="0">
                  <c:v>Billa</c:v>
                </c:pt>
                <c:pt idx="1">
                  <c:v>Kaufland</c:v>
                </c:pt>
                <c:pt idx="2">
                  <c:v>Liddle</c:v>
                </c:pt>
                <c:pt idx="3">
                  <c:v>T-market</c:v>
                </c:pt>
                <c:pt idx="4">
                  <c:v>Lexi</c:v>
                </c:pt>
              </c:strCache>
            </c:strRef>
          </c:cat>
          <c:val>
            <c:numRef>
              <c:f>turnover!$E$3:$E$7</c:f>
              <c:numCache>
                <c:formatCode>General</c:formatCode>
                <c:ptCount val="5"/>
                <c:pt idx="0">
                  <c:v>102700</c:v>
                </c:pt>
                <c:pt idx="1">
                  <c:v>219700</c:v>
                </c:pt>
                <c:pt idx="2">
                  <c:v>91650</c:v>
                </c:pt>
                <c:pt idx="3">
                  <c:v>145830</c:v>
                </c:pt>
                <c:pt idx="4">
                  <c:v>286930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66-4DA7-9679-EBCD21733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6449664"/>
        <c:axId val="96451200"/>
      </c:barChart>
      <c:catAx>
        <c:axId val="9644966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51200"/>
        <c:crosses val="autoZero"/>
        <c:auto val="1"/>
        <c:lblAlgn val="ctr"/>
        <c:lblOffset val="100"/>
        <c:noMultiLvlLbl val="0"/>
      </c:catAx>
      <c:valAx>
        <c:axId val="9645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49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pct25">
      <a:fgClr>
        <a:schemeClr val="bg2"/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140970</xdr:colOff>
      <xdr:row>0</xdr:row>
      <xdr:rowOff>152400</xdr:rowOff>
    </xdr:from>
    <xdr:to>
      <xdr:col>13</xdr:col>
      <xdr:colOff>588645</xdr:colOff>
      <xdr:row>28</xdr:row>
      <xdr:rowOff>163830</xdr:rowOff>
    </xdr:to>
    <xdr:graphicFrame macro="">
      <xdr:nvGraphicFramePr>
        <xdr:cNvPr id="5" name="Диагра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0</xdr:row>
      <xdr:rowOff>184785</xdr:rowOff>
    </xdr:from>
    <xdr:to>
      <xdr:col>12</xdr:col>
      <xdr:colOff>514350</xdr:colOff>
      <xdr:row>10</xdr:row>
      <xdr:rowOff>32385</xdr:rowOff>
    </xdr:to>
    <xdr:graphicFrame macro="">
      <xdr:nvGraphicFramePr>
        <xdr:cNvPr id="3" name="Диагра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26" totalsRowShown="0" headerRowDxfId="13" headerRowCellStyle="Currency">
  <autoFilter ref="A1:G26"/>
  <tableColumns count="7">
    <tableColumn id="1" name="ExceptionID"/>
    <tableColumn id="2" name="PackageID"/>
    <tableColumn id="3" name="Date" dataDxfId="12"/>
    <tableColumn id="4" name="Center"/>
    <tableColumn id="5" name="Route"/>
    <tableColumn id="6" name="Cost" dataDxfId="11" dataCellStyle="Currency"/>
    <tableColumn id="8" name="Investigate" dataDxfId="7">
      <calculatedColumnFormula>IF(RAND()&lt;0.15, "Yes", "No")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Shipments" displayName="Shipments" ref="B5:F40" totalsRowShown="0" tableBorderDxfId="9">
  <autoFilter ref="B5:F40"/>
  <tableColumns count="5">
    <tableColumn id="1" name="ShipmentID"/>
    <tableColumn id="2" name="CustomerID" dataDxfId="8"/>
    <tableColumn id="3" name="Date"/>
    <tableColumn id="4" name="OriginationPostalCode" dataDxfId="0"/>
    <tableColumn id="5" name="DestinationPostalCode" dataDxfId="1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B2:E26" totalsRowShown="0">
  <autoFilter ref="B2:E26"/>
  <tableColumns count="4">
    <tableColumn id="1" name="Year"/>
    <tableColumn id="2" name="Quarter"/>
    <tableColumn id="3" name="Month"/>
    <tableColumn id="4" name="Package Volume" dataDxfId="10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opLeftCell="A16" workbookViewId="0">
      <selection activeCell="D4" sqref="D4"/>
    </sheetView>
  </sheetViews>
  <sheetFormatPr defaultRowHeight="14.4" x14ac:dyDescent="0.3"/>
  <cols>
    <col min="1" max="1" width="2.21875" customWidth="1"/>
    <col min="2" max="2" width="3.5546875" bestFit="1" customWidth="1"/>
    <col min="3" max="3" width="20.88671875" customWidth="1"/>
    <col min="4" max="4" width="16.44140625" customWidth="1"/>
    <col min="5" max="5" width="15.88671875" customWidth="1"/>
    <col min="6" max="6" width="13.44140625" customWidth="1"/>
  </cols>
  <sheetData>
    <row r="1" spans="1:15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O1" s="30"/>
    </row>
    <row r="2" spans="1:15" ht="23.4" x14ac:dyDescent="0.45">
      <c r="A2" s="30"/>
      <c r="B2" s="8" t="s">
        <v>52</v>
      </c>
      <c r="C2" s="8"/>
      <c r="D2" s="8"/>
      <c r="E2" s="9"/>
      <c r="F2" s="10"/>
      <c r="G2" s="30"/>
      <c r="H2" s="30"/>
      <c r="I2" s="30"/>
      <c r="J2" s="30"/>
      <c r="K2" s="30"/>
      <c r="L2" s="30"/>
      <c r="M2" s="30"/>
      <c r="N2" s="30"/>
      <c r="O2" s="30"/>
    </row>
    <row r="3" spans="1:15" ht="20.100000000000001" customHeight="1" x14ac:dyDescent="0.3">
      <c r="A3" s="30"/>
      <c r="B3" s="7" t="s">
        <v>0</v>
      </c>
      <c r="C3" s="7" t="s">
        <v>1</v>
      </c>
      <c r="D3" s="7" t="s">
        <v>18</v>
      </c>
      <c r="E3" s="7" t="s">
        <v>19</v>
      </c>
      <c r="F3" s="7" t="s">
        <v>20</v>
      </c>
      <c r="G3" s="30"/>
      <c r="O3" s="30"/>
    </row>
    <row r="4" spans="1:15" ht="20.100000000000001" customHeight="1" x14ac:dyDescent="0.3">
      <c r="A4" s="30"/>
      <c r="B4" s="1">
        <v>1</v>
      </c>
      <c r="C4" s="1" t="s">
        <v>2</v>
      </c>
      <c r="D4" s="1">
        <v>405000</v>
      </c>
      <c r="E4" s="1">
        <v>363243</v>
      </c>
      <c r="F4" s="2">
        <f>E4/D4</f>
        <v>0.8968962962962963</v>
      </c>
      <c r="G4" s="30"/>
      <c r="O4" s="30"/>
    </row>
    <row r="5" spans="1:15" ht="20.100000000000001" customHeight="1" x14ac:dyDescent="0.3">
      <c r="A5" s="30"/>
      <c r="B5" s="1">
        <v>2</v>
      </c>
      <c r="C5" s="1" t="s">
        <v>3</v>
      </c>
      <c r="D5" s="1">
        <v>75000</v>
      </c>
      <c r="E5" s="1">
        <v>74447</v>
      </c>
      <c r="F5" s="2">
        <f t="shared" ref="F5:F18" si="0">E5/D5</f>
        <v>0.99262666666666666</v>
      </c>
      <c r="G5" s="30"/>
      <c r="O5" s="30"/>
    </row>
    <row r="6" spans="1:15" ht="20.100000000000001" customHeight="1" x14ac:dyDescent="0.3">
      <c r="A6" s="30"/>
      <c r="B6" s="1">
        <v>3</v>
      </c>
      <c r="C6" s="1" t="s">
        <v>4</v>
      </c>
      <c r="D6" s="1">
        <v>120000</v>
      </c>
      <c r="E6" s="1">
        <v>118915</v>
      </c>
      <c r="F6" s="2">
        <f t="shared" si="0"/>
        <v>0.99095833333333339</v>
      </c>
      <c r="G6" s="30"/>
      <c r="O6" s="30"/>
    </row>
    <row r="7" spans="1:15" ht="20.100000000000001" customHeight="1" x14ac:dyDescent="0.3">
      <c r="A7" s="30"/>
      <c r="B7" s="1">
        <v>4</v>
      </c>
      <c r="C7" s="1" t="s">
        <v>5</v>
      </c>
      <c r="D7" s="1">
        <v>60000</v>
      </c>
      <c r="E7" s="1">
        <v>60000</v>
      </c>
      <c r="F7" s="2">
        <f t="shared" si="0"/>
        <v>1</v>
      </c>
      <c r="G7" s="30"/>
      <c r="O7" s="30"/>
    </row>
    <row r="8" spans="1:15" ht="20.100000000000001" customHeight="1" x14ac:dyDescent="0.3">
      <c r="A8" s="30"/>
      <c r="B8" s="1">
        <v>5</v>
      </c>
      <c r="C8" s="1" t="s">
        <v>6</v>
      </c>
      <c r="D8" s="1">
        <v>145000</v>
      </c>
      <c r="E8" s="1">
        <v>133617</v>
      </c>
      <c r="F8" s="2">
        <f t="shared" si="0"/>
        <v>0.92149655172413791</v>
      </c>
      <c r="G8" s="30"/>
      <c r="O8" s="30"/>
    </row>
    <row r="9" spans="1:15" ht="20.100000000000001" customHeight="1" x14ac:dyDescent="0.3">
      <c r="A9" s="30"/>
      <c r="B9" s="1">
        <v>6</v>
      </c>
      <c r="C9" s="1" t="s">
        <v>7</v>
      </c>
      <c r="D9" s="1">
        <v>300000</v>
      </c>
      <c r="E9" s="1">
        <v>261815</v>
      </c>
      <c r="F9" s="2">
        <f t="shared" si="0"/>
        <v>0.8727166666666667</v>
      </c>
      <c r="G9" s="30"/>
      <c r="O9" s="30"/>
    </row>
    <row r="10" spans="1:15" ht="20.100000000000001" customHeight="1" x14ac:dyDescent="0.3">
      <c r="A10" s="30"/>
      <c r="B10" s="1">
        <v>7</v>
      </c>
      <c r="C10" s="1" t="s">
        <v>8</v>
      </c>
      <c r="D10" s="1">
        <v>30000</v>
      </c>
      <c r="E10" s="1">
        <v>30000</v>
      </c>
      <c r="F10" s="2">
        <f t="shared" si="0"/>
        <v>1</v>
      </c>
      <c r="G10" s="30"/>
      <c r="O10" s="30"/>
    </row>
    <row r="11" spans="1:15" ht="20.100000000000001" customHeight="1" x14ac:dyDescent="0.3">
      <c r="A11" s="30"/>
      <c r="B11" s="1">
        <v>8</v>
      </c>
      <c r="C11" s="1" t="s">
        <v>9</v>
      </c>
      <c r="D11" s="1">
        <v>15000</v>
      </c>
      <c r="E11" s="1">
        <v>12846</v>
      </c>
      <c r="F11" s="2">
        <f t="shared" si="0"/>
        <v>0.85640000000000005</v>
      </c>
      <c r="G11" s="30"/>
      <c r="O11" s="30"/>
    </row>
    <row r="12" spans="1:15" ht="20.100000000000001" customHeight="1" x14ac:dyDescent="0.3">
      <c r="A12" s="30"/>
      <c r="B12" s="1">
        <v>9</v>
      </c>
      <c r="C12" s="1" t="s">
        <v>10</v>
      </c>
      <c r="D12" s="1">
        <v>150000</v>
      </c>
      <c r="E12" s="1">
        <v>149998</v>
      </c>
      <c r="F12" s="2">
        <f t="shared" si="0"/>
        <v>0.99998666666666669</v>
      </c>
      <c r="G12" s="30"/>
      <c r="O12" s="30"/>
    </row>
    <row r="13" spans="1:15" ht="20.100000000000001" customHeight="1" x14ac:dyDescent="0.3">
      <c r="A13" s="30"/>
      <c r="B13" s="1">
        <v>10</v>
      </c>
      <c r="C13" s="1" t="s">
        <v>11</v>
      </c>
      <c r="D13" s="1">
        <v>10000</v>
      </c>
      <c r="E13" s="1">
        <v>10000</v>
      </c>
      <c r="F13" s="2">
        <f t="shared" si="0"/>
        <v>1</v>
      </c>
      <c r="G13" s="30"/>
      <c r="O13" s="30"/>
    </row>
    <row r="14" spans="1:15" ht="20.100000000000001" customHeight="1" x14ac:dyDescent="0.3">
      <c r="A14" s="30"/>
      <c r="B14" s="1">
        <v>11</v>
      </c>
      <c r="C14" s="1" t="s">
        <v>12</v>
      </c>
      <c r="D14" s="1">
        <v>75000</v>
      </c>
      <c r="E14" s="1">
        <v>72953</v>
      </c>
      <c r="F14" s="2">
        <f t="shared" si="0"/>
        <v>0.97270666666666672</v>
      </c>
      <c r="G14" s="30"/>
      <c r="O14" s="30"/>
    </row>
    <row r="15" spans="1:15" ht="20.100000000000001" customHeight="1" x14ac:dyDescent="0.3">
      <c r="A15" s="30"/>
      <c r="B15" s="1">
        <v>12</v>
      </c>
      <c r="C15" s="1" t="s">
        <v>13</v>
      </c>
      <c r="D15" s="1">
        <v>60000</v>
      </c>
      <c r="E15" s="1">
        <v>30000</v>
      </c>
      <c r="F15" s="2">
        <f t="shared" si="0"/>
        <v>0.5</v>
      </c>
      <c r="G15" s="30"/>
      <c r="O15" s="30"/>
    </row>
    <row r="16" spans="1:15" ht="20.100000000000001" customHeight="1" x14ac:dyDescent="0.3">
      <c r="A16" s="30"/>
      <c r="B16" s="1">
        <v>13</v>
      </c>
      <c r="C16" s="1" t="s">
        <v>14</v>
      </c>
      <c r="D16" s="1">
        <v>15000</v>
      </c>
      <c r="E16" s="1">
        <v>12505</v>
      </c>
      <c r="F16" s="2">
        <f t="shared" si="0"/>
        <v>0.83366666666666667</v>
      </c>
      <c r="G16" s="30"/>
      <c r="O16" s="30"/>
    </row>
    <row r="17" spans="1:15" ht="20.100000000000001" customHeight="1" x14ac:dyDescent="0.3">
      <c r="A17" s="30"/>
      <c r="B17" s="1">
        <v>14</v>
      </c>
      <c r="C17" s="1" t="s">
        <v>15</v>
      </c>
      <c r="D17" s="1">
        <v>30000</v>
      </c>
      <c r="E17" s="1">
        <v>27681</v>
      </c>
      <c r="F17" s="2">
        <f t="shared" si="0"/>
        <v>0.92269999999999996</v>
      </c>
      <c r="G17" s="30"/>
      <c r="O17" s="30"/>
    </row>
    <row r="18" spans="1:15" ht="20.100000000000001" customHeight="1" x14ac:dyDescent="0.3">
      <c r="A18" s="30"/>
      <c r="B18" s="1">
        <v>15</v>
      </c>
      <c r="C18" s="1" t="s">
        <v>16</v>
      </c>
      <c r="D18" s="1">
        <v>15000</v>
      </c>
      <c r="E18" s="1">
        <v>13717</v>
      </c>
      <c r="F18" s="2">
        <f t="shared" si="0"/>
        <v>0.91446666666666665</v>
      </c>
      <c r="G18" s="30"/>
      <c r="O18" s="30"/>
    </row>
    <row r="19" spans="1:15" ht="20.100000000000001" customHeight="1" x14ac:dyDescent="0.3">
      <c r="A19" s="30"/>
      <c r="B19" s="1"/>
      <c r="C19" s="5" t="s">
        <v>17</v>
      </c>
      <c r="D19" s="5">
        <f>SUM(D4:D18)</f>
        <v>1505000</v>
      </c>
      <c r="E19" s="5">
        <f>SUM(E4:E18)</f>
        <v>1371737</v>
      </c>
      <c r="F19" s="6">
        <f>E16/D16</f>
        <v>0.83366666666666667</v>
      </c>
      <c r="G19" s="30"/>
      <c r="O19" s="30"/>
    </row>
    <row r="20" spans="1:15" x14ac:dyDescent="0.3">
      <c r="A20" s="30"/>
      <c r="B20" s="30"/>
      <c r="C20" s="30"/>
      <c r="D20" s="30"/>
      <c r="E20" s="30"/>
      <c r="F20" s="30"/>
      <c r="G20" s="30"/>
      <c r="O20" s="30"/>
    </row>
    <row r="21" spans="1:15" x14ac:dyDescent="0.3">
      <c r="A21" s="30"/>
      <c r="B21" s="30"/>
      <c r="C21" s="30"/>
      <c r="D21" s="30"/>
      <c r="E21" s="30"/>
      <c r="F21" s="30"/>
      <c r="G21" s="30"/>
      <c r="O21" s="30"/>
    </row>
    <row r="22" spans="1:15" x14ac:dyDescent="0.3">
      <c r="A22" s="30"/>
      <c r="B22" s="30"/>
      <c r="C22" s="30"/>
      <c r="D22" s="30"/>
      <c r="E22" s="30"/>
      <c r="F22" s="30"/>
      <c r="G22" s="30"/>
      <c r="O22" s="30"/>
    </row>
    <row r="23" spans="1:15" x14ac:dyDescent="0.3">
      <c r="A23" s="30"/>
      <c r="B23" s="30"/>
      <c r="C23" s="30"/>
      <c r="D23" s="30"/>
      <c r="E23" s="30"/>
      <c r="F23" s="30"/>
      <c r="G23" s="30"/>
      <c r="O23" s="30"/>
    </row>
    <row r="24" spans="1:15" x14ac:dyDescent="0.3">
      <c r="A24" s="30"/>
      <c r="B24" s="30"/>
      <c r="C24" s="30"/>
      <c r="D24" s="30"/>
      <c r="E24" s="30"/>
      <c r="F24" s="30"/>
      <c r="G24" s="30"/>
      <c r="O24" s="30"/>
    </row>
    <row r="25" spans="1:15" x14ac:dyDescent="0.3">
      <c r="A25" s="30"/>
      <c r="B25" s="30"/>
      <c r="C25" s="30"/>
      <c r="D25" s="30"/>
      <c r="E25" s="30"/>
      <c r="F25" s="30"/>
      <c r="G25" s="30"/>
      <c r="O25" s="30"/>
    </row>
    <row r="26" spans="1:15" x14ac:dyDescent="0.3">
      <c r="A26" s="30"/>
      <c r="B26" s="30"/>
      <c r="C26" s="30"/>
      <c r="D26" s="30"/>
      <c r="E26" s="30"/>
      <c r="F26" s="30"/>
      <c r="G26" s="30"/>
      <c r="O26" s="30"/>
    </row>
    <row r="27" spans="1:15" x14ac:dyDescent="0.3">
      <c r="A27" s="30"/>
      <c r="B27" s="30"/>
      <c r="C27" s="30"/>
      <c r="D27" s="30"/>
      <c r="E27" s="30"/>
      <c r="F27" s="30"/>
      <c r="G27" s="30"/>
      <c r="O27" s="30"/>
    </row>
    <row r="28" spans="1:15" x14ac:dyDescent="0.3">
      <c r="A28" s="30"/>
      <c r="B28" s="30"/>
      <c r="C28" s="30"/>
      <c r="D28" s="30"/>
      <c r="E28" s="30"/>
      <c r="F28" s="30"/>
      <c r="G28" s="30"/>
      <c r="O28" s="30"/>
    </row>
    <row r="29" spans="1:15" x14ac:dyDescent="0.3">
      <c r="A29" s="30"/>
      <c r="B29" s="30"/>
      <c r="C29" s="30"/>
      <c r="D29" s="30"/>
      <c r="E29" s="30"/>
      <c r="F29" s="30"/>
      <c r="G29" s="30"/>
      <c r="O29" s="30"/>
    </row>
    <row r="30" spans="1:15" x14ac:dyDescent="0.3">
      <c r="A30" s="30"/>
      <c r="B30" s="30"/>
      <c r="C30" s="30"/>
      <c r="D30" s="30"/>
      <c r="E30" s="30"/>
      <c r="F30" s="30"/>
      <c r="G30" s="30"/>
      <c r="O30" s="30"/>
    </row>
    <row r="31" spans="1:15" x14ac:dyDescent="0.3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</row>
    <row r="32" spans="1:15" x14ac:dyDescent="0.3">
      <c r="O32" s="30"/>
    </row>
  </sheetData>
  <conditionalFormatting sqref="F4:F18">
    <cfRule type="cellIs" dxfId="6" priority="1" operator="lessThan">
      <formula>0.99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I5" sqref="I5"/>
    </sheetView>
  </sheetViews>
  <sheetFormatPr defaultRowHeight="14.4" x14ac:dyDescent="0.3"/>
  <cols>
    <col min="1" max="1" width="12.88671875" customWidth="1"/>
    <col min="2" max="2" width="11.88671875" customWidth="1"/>
    <col min="3" max="3" width="11.21875" customWidth="1"/>
    <col min="4" max="4" width="11.44140625" customWidth="1"/>
    <col min="7" max="7" width="14.5546875" customWidth="1"/>
    <col min="8" max="8" width="12.109375" customWidth="1"/>
  </cols>
  <sheetData>
    <row r="1" spans="1:9" x14ac:dyDescent="0.3">
      <c r="A1" s="53" t="s">
        <v>54</v>
      </c>
      <c r="B1" s="53" t="s">
        <v>55</v>
      </c>
      <c r="C1" s="54" t="s">
        <v>56</v>
      </c>
      <c r="D1" s="53" t="s">
        <v>57</v>
      </c>
      <c r="E1" s="53" t="s">
        <v>58</v>
      </c>
      <c r="F1" s="55" t="s">
        <v>59</v>
      </c>
      <c r="G1" s="55" t="s">
        <v>60</v>
      </c>
      <c r="H1" s="81" t="s">
        <v>61</v>
      </c>
      <c r="I1" s="82">
        <f>SUBTOTAL(101,F2:F26)</f>
        <v>15.687999999999999</v>
      </c>
    </row>
    <row r="2" spans="1:9" x14ac:dyDescent="0.3">
      <c r="A2" t="s">
        <v>154</v>
      </c>
      <c r="B2" t="s">
        <v>179</v>
      </c>
      <c r="C2" s="57">
        <v>43554</v>
      </c>
      <c r="D2" t="s">
        <v>225</v>
      </c>
      <c r="E2" t="s">
        <v>204</v>
      </c>
      <c r="F2" s="56">
        <v>12.08</v>
      </c>
      <c r="G2" t="str">
        <f t="shared" ref="G2:G26" ca="1" si="0">IF(RAND()&lt;0.15, "Yes", "No")</f>
        <v>No</v>
      </c>
    </row>
    <row r="3" spans="1:9" x14ac:dyDescent="0.3">
      <c r="A3" t="s">
        <v>155</v>
      </c>
      <c r="B3" t="s">
        <v>180</v>
      </c>
      <c r="C3" s="57">
        <v>43554</v>
      </c>
      <c r="D3" t="s">
        <v>226</v>
      </c>
      <c r="E3" t="s">
        <v>205</v>
      </c>
      <c r="F3" s="56">
        <v>14.88</v>
      </c>
      <c r="G3" t="str">
        <f t="shared" ca="1" si="0"/>
        <v>No</v>
      </c>
    </row>
    <row r="4" spans="1:9" x14ac:dyDescent="0.3">
      <c r="A4" t="s">
        <v>156</v>
      </c>
      <c r="B4" t="s">
        <v>181</v>
      </c>
      <c r="C4" s="57">
        <v>43554</v>
      </c>
      <c r="D4" t="s">
        <v>227</v>
      </c>
      <c r="E4" t="s">
        <v>206</v>
      </c>
      <c r="F4" s="56">
        <v>13.61</v>
      </c>
      <c r="G4" t="str">
        <f t="shared" ca="1" si="0"/>
        <v>No</v>
      </c>
    </row>
    <row r="5" spans="1:9" x14ac:dyDescent="0.3">
      <c r="A5" t="s">
        <v>157</v>
      </c>
      <c r="B5" t="s">
        <v>182</v>
      </c>
      <c r="C5" s="57">
        <v>43554</v>
      </c>
      <c r="D5" t="s">
        <v>225</v>
      </c>
      <c r="E5" t="s">
        <v>207</v>
      </c>
      <c r="F5" s="56">
        <v>10.64</v>
      </c>
      <c r="G5" t="str">
        <f t="shared" ca="1" si="0"/>
        <v>No</v>
      </c>
    </row>
    <row r="6" spans="1:9" x14ac:dyDescent="0.3">
      <c r="A6" t="s">
        <v>158</v>
      </c>
      <c r="B6" t="s">
        <v>183</v>
      </c>
      <c r="C6" s="57">
        <v>43554</v>
      </c>
      <c r="D6" t="s">
        <v>226</v>
      </c>
      <c r="E6" t="s">
        <v>208</v>
      </c>
      <c r="F6" s="56">
        <v>15.26</v>
      </c>
      <c r="G6" t="str">
        <f t="shared" ca="1" si="0"/>
        <v>No</v>
      </c>
    </row>
    <row r="7" spans="1:9" x14ac:dyDescent="0.3">
      <c r="A7" t="s">
        <v>159</v>
      </c>
      <c r="B7" t="s">
        <v>184</v>
      </c>
      <c r="C7" s="57">
        <v>43554</v>
      </c>
      <c r="D7" t="s">
        <v>228</v>
      </c>
      <c r="E7" t="s">
        <v>209</v>
      </c>
      <c r="F7" s="56">
        <v>17</v>
      </c>
      <c r="G7" t="str">
        <f t="shared" ca="1" si="0"/>
        <v>No</v>
      </c>
    </row>
    <row r="8" spans="1:9" x14ac:dyDescent="0.3">
      <c r="A8" t="s">
        <v>160</v>
      </c>
      <c r="B8" t="s">
        <v>185</v>
      </c>
      <c r="C8" s="57">
        <v>43554</v>
      </c>
      <c r="D8" t="s">
        <v>228</v>
      </c>
      <c r="E8" t="s">
        <v>210</v>
      </c>
      <c r="F8" s="56">
        <v>15.71</v>
      </c>
      <c r="G8" t="str">
        <f t="shared" ca="1" si="0"/>
        <v>No</v>
      </c>
    </row>
    <row r="9" spans="1:9" x14ac:dyDescent="0.3">
      <c r="A9" t="s">
        <v>161</v>
      </c>
      <c r="B9" t="s">
        <v>186</v>
      </c>
      <c r="C9" s="57">
        <v>43554</v>
      </c>
      <c r="D9" t="s">
        <v>228</v>
      </c>
      <c r="E9" t="s">
        <v>211</v>
      </c>
      <c r="F9" s="56">
        <v>18.5</v>
      </c>
      <c r="G9" t="str">
        <f t="shared" ca="1" si="0"/>
        <v>No</v>
      </c>
    </row>
    <row r="10" spans="1:9" x14ac:dyDescent="0.3">
      <c r="A10" t="s">
        <v>162</v>
      </c>
      <c r="B10" t="s">
        <v>187</v>
      </c>
      <c r="C10" s="57">
        <v>43555</v>
      </c>
      <c r="D10" t="s">
        <v>62</v>
      </c>
      <c r="E10" t="s">
        <v>212</v>
      </c>
      <c r="F10" s="56">
        <v>19.87</v>
      </c>
      <c r="G10" t="str">
        <f t="shared" ca="1" si="0"/>
        <v>No</v>
      </c>
    </row>
    <row r="11" spans="1:9" x14ac:dyDescent="0.3">
      <c r="A11" t="s">
        <v>163</v>
      </c>
      <c r="B11" t="s">
        <v>188</v>
      </c>
      <c r="C11" s="57">
        <v>43555</v>
      </c>
      <c r="D11" t="s">
        <v>229</v>
      </c>
      <c r="E11" t="s">
        <v>208</v>
      </c>
      <c r="F11" s="56">
        <v>18.010000000000002</v>
      </c>
      <c r="G11" t="str">
        <f t="shared" ca="1" si="0"/>
        <v>No</v>
      </c>
    </row>
    <row r="12" spans="1:9" x14ac:dyDescent="0.3">
      <c r="A12" t="s">
        <v>164</v>
      </c>
      <c r="B12" t="s">
        <v>189</v>
      </c>
      <c r="C12" s="57">
        <v>43555</v>
      </c>
      <c r="D12" t="s">
        <v>62</v>
      </c>
      <c r="E12" t="s">
        <v>213</v>
      </c>
      <c r="F12" s="56">
        <v>19.850000000000001</v>
      </c>
      <c r="G12" t="str">
        <f t="shared" ca="1" si="0"/>
        <v>Yes</v>
      </c>
    </row>
    <row r="13" spans="1:9" x14ac:dyDescent="0.3">
      <c r="A13" t="s">
        <v>165</v>
      </c>
      <c r="B13" t="s">
        <v>190</v>
      </c>
      <c r="C13" s="57">
        <v>43555</v>
      </c>
      <c r="D13" t="s">
        <v>62</v>
      </c>
      <c r="E13" t="s">
        <v>214</v>
      </c>
      <c r="F13" s="56">
        <v>15.61</v>
      </c>
      <c r="G13" t="str">
        <f t="shared" ca="1" si="0"/>
        <v>No</v>
      </c>
    </row>
    <row r="14" spans="1:9" x14ac:dyDescent="0.3">
      <c r="A14" t="s">
        <v>166</v>
      </c>
      <c r="B14" t="s">
        <v>191</v>
      </c>
      <c r="C14" s="57">
        <v>43555</v>
      </c>
      <c r="D14" t="s">
        <v>229</v>
      </c>
      <c r="E14" t="s">
        <v>215</v>
      </c>
      <c r="F14" s="56">
        <v>12.84</v>
      </c>
      <c r="G14" t="str">
        <f t="shared" ca="1" si="0"/>
        <v>No</v>
      </c>
    </row>
    <row r="15" spans="1:9" x14ac:dyDescent="0.3">
      <c r="A15" t="s">
        <v>167</v>
      </c>
      <c r="B15" t="s">
        <v>192</v>
      </c>
      <c r="C15" s="57">
        <v>43556</v>
      </c>
      <c r="D15" t="s">
        <v>226</v>
      </c>
      <c r="E15" t="s">
        <v>216</v>
      </c>
      <c r="F15" s="56">
        <v>13.94</v>
      </c>
      <c r="G15" t="str">
        <f t="shared" ca="1" si="0"/>
        <v>Yes</v>
      </c>
    </row>
    <row r="16" spans="1:9" x14ac:dyDescent="0.3">
      <c r="A16" t="s">
        <v>168</v>
      </c>
      <c r="B16" t="s">
        <v>193</v>
      </c>
      <c r="C16" s="57">
        <v>43556</v>
      </c>
      <c r="D16" t="s">
        <v>226</v>
      </c>
      <c r="E16" t="s">
        <v>217</v>
      </c>
      <c r="F16" s="56">
        <v>17.55</v>
      </c>
      <c r="G16" t="str">
        <f t="shared" ca="1" si="0"/>
        <v>No</v>
      </c>
    </row>
    <row r="17" spans="1:7" x14ac:dyDescent="0.3">
      <c r="A17" t="s">
        <v>169</v>
      </c>
      <c r="B17" t="s">
        <v>194</v>
      </c>
      <c r="C17" s="57">
        <v>43556</v>
      </c>
      <c r="D17" t="s">
        <v>226</v>
      </c>
      <c r="E17" t="s">
        <v>218</v>
      </c>
      <c r="F17" s="56">
        <v>19.78</v>
      </c>
      <c r="G17" t="str">
        <f t="shared" ca="1" si="0"/>
        <v>No</v>
      </c>
    </row>
    <row r="18" spans="1:7" x14ac:dyDescent="0.3">
      <c r="A18" t="s">
        <v>170</v>
      </c>
      <c r="B18" t="s">
        <v>195</v>
      </c>
      <c r="C18" s="57">
        <v>43556</v>
      </c>
      <c r="D18" t="s">
        <v>225</v>
      </c>
      <c r="E18" t="s">
        <v>219</v>
      </c>
      <c r="F18" s="56">
        <v>19.07</v>
      </c>
      <c r="G18" t="str">
        <f t="shared" ca="1" si="0"/>
        <v>No</v>
      </c>
    </row>
    <row r="19" spans="1:7" x14ac:dyDescent="0.3">
      <c r="A19" t="s">
        <v>171</v>
      </c>
      <c r="B19" t="s">
        <v>196</v>
      </c>
      <c r="C19" s="57">
        <v>43556</v>
      </c>
      <c r="D19" t="s">
        <v>225</v>
      </c>
      <c r="E19" t="s">
        <v>205</v>
      </c>
      <c r="F19" s="56">
        <v>17.36</v>
      </c>
      <c r="G19" t="str">
        <f t="shared" ca="1" si="0"/>
        <v>No</v>
      </c>
    </row>
    <row r="20" spans="1:7" x14ac:dyDescent="0.3">
      <c r="A20" t="s">
        <v>172</v>
      </c>
      <c r="B20" t="s">
        <v>197</v>
      </c>
      <c r="C20" s="57">
        <v>43556</v>
      </c>
      <c r="D20" t="s">
        <v>227</v>
      </c>
      <c r="E20" t="s">
        <v>215</v>
      </c>
      <c r="F20" s="56">
        <v>11.38</v>
      </c>
      <c r="G20" t="str">
        <f t="shared" ca="1" si="0"/>
        <v>No</v>
      </c>
    </row>
    <row r="21" spans="1:7" x14ac:dyDescent="0.3">
      <c r="A21" t="s">
        <v>173</v>
      </c>
      <c r="B21" t="s">
        <v>198</v>
      </c>
      <c r="C21" s="57">
        <v>43557</v>
      </c>
      <c r="D21" t="s">
        <v>228</v>
      </c>
      <c r="E21" t="s">
        <v>220</v>
      </c>
      <c r="F21" s="56">
        <v>15.02</v>
      </c>
      <c r="G21" t="str">
        <f t="shared" ca="1" si="0"/>
        <v>No</v>
      </c>
    </row>
    <row r="22" spans="1:7" x14ac:dyDescent="0.3">
      <c r="A22" t="s">
        <v>174</v>
      </c>
      <c r="B22" t="s">
        <v>199</v>
      </c>
      <c r="C22" s="57">
        <v>43557</v>
      </c>
      <c r="D22" t="s">
        <v>226</v>
      </c>
      <c r="E22" t="s">
        <v>221</v>
      </c>
      <c r="F22" s="56">
        <v>13.9</v>
      </c>
      <c r="G22" t="str">
        <f t="shared" ca="1" si="0"/>
        <v>No</v>
      </c>
    </row>
    <row r="23" spans="1:7" x14ac:dyDescent="0.3">
      <c r="A23" t="s">
        <v>175</v>
      </c>
      <c r="B23" t="s">
        <v>200</v>
      </c>
      <c r="C23" s="57">
        <v>43557</v>
      </c>
      <c r="D23" t="s">
        <v>229</v>
      </c>
      <c r="E23" t="s">
        <v>222</v>
      </c>
      <c r="F23" s="56">
        <v>11.86</v>
      </c>
      <c r="G23" t="str">
        <f t="shared" ca="1" si="0"/>
        <v>Yes</v>
      </c>
    </row>
    <row r="24" spans="1:7" x14ac:dyDescent="0.3">
      <c r="A24" t="s">
        <v>176</v>
      </c>
      <c r="B24" t="s">
        <v>201</v>
      </c>
      <c r="C24" s="57">
        <v>43557</v>
      </c>
      <c r="D24" t="s">
        <v>62</v>
      </c>
      <c r="E24" t="s">
        <v>223</v>
      </c>
      <c r="F24" s="56">
        <v>14.99</v>
      </c>
      <c r="G24" t="str">
        <f t="shared" ca="1" si="0"/>
        <v>No</v>
      </c>
    </row>
    <row r="25" spans="1:7" x14ac:dyDescent="0.3">
      <c r="A25" t="s">
        <v>177</v>
      </c>
      <c r="B25" t="s">
        <v>202</v>
      </c>
      <c r="C25" s="57">
        <v>43557</v>
      </c>
      <c r="D25" t="s">
        <v>228</v>
      </c>
      <c r="E25" t="s">
        <v>224</v>
      </c>
      <c r="F25" s="56">
        <v>14.14</v>
      </c>
      <c r="G25" t="str">
        <f t="shared" ca="1" si="0"/>
        <v>No</v>
      </c>
    </row>
    <row r="26" spans="1:7" x14ac:dyDescent="0.3">
      <c r="A26" t="s">
        <v>178</v>
      </c>
      <c r="B26" t="s">
        <v>203</v>
      </c>
      <c r="C26" s="57">
        <v>43557</v>
      </c>
      <c r="D26" t="s">
        <v>226</v>
      </c>
      <c r="E26" t="s">
        <v>218</v>
      </c>
      <c r="F26" s="56">
        <v>19.350000000000001</v>
      </c>
      <c r="G26" t="str">
        <f t="shared" ca="1" si="0"/>
        <v>No</v>
      </c>
    </row>
  </sheetData>
  <dataValidations count="2">
    <dataValidation type="decimal" operator="lessThan" allowBlank="1" showInputMessage="1" showErrorMessage="1" sqref="H9">
      <formula1>17.5</formula1>
    </dataValidation>
    <dataValidation type="decimal" operator="lessThan" allowBlank="1" showInputMessage="1" showErrorMessage="1" sqref="F2:F26">
      <formula1>19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workbookViewId="0">
      <selection activeCell="C2" sqref="C2"/>
    </sheetView>
  </sheetViews>
  <sheetFormatPr defaultRowHeight="14.4" x14ac:dyDescent="0.3"/>
  <cols>
    <col min="2" max="2" width="18.77734375" customWidth="1"/>
    <col min="3" max="3" width="12.44140625" customWidth="1"/>
    <col min="4" max="4" width="10.77734375" customWidth="1"/>
    <col min="5" max="5" width="14.6640625" customWidth="1"/>
    <col min="6" max="6" width="14.5546875" customWidth="1"/>
    <col min="7" max="7" width="16.44140625" customWidth="1"/>
  </cols>
  <sheetData>
    <row r="1" spans="1:11" x14ac:dyDescent="0.3">
      <c r="A1" s="80"/>
      <c r="B1" s="58" t="s">
        <v>63</v>
      </c>
      <c r="C1" s="58" t="s">
        <v>64</v>
      </c>
      <c r="D1" s="59"/>
      <c r="E1" s="80"/>
      <c r="F1" s="80"/>
      <c r="G1" s="80"/>
      <c r="H1" s="80"/>
      <c r="I1" s="80"/>
      <c r="J1" s="80"/>
      <c r="K1" s="80"/>
    </row>
    <row r="2" spans="1:11" x14ac:dyDescent="0.3">
      <c r="A2" s="80"/>
      <c r="B2" s="60" t="s">
        <v>98</v>
      </c>
      <c r="C2" s="59">
        <f>VLOOKUP(B2,Shipments[],4,FALSE)</f>
        <v>14020</v>
      </c>
      <c r="D2" s="59" t="s">
        <v>68</v>
      </c>
      <c r="E2" s="80"/>
      <c r="F2" s="80"/>
      <c r="G2" s="80"/>
      <c r="H2" s="80"/>
      <c r="I2" s="80"/>
      <c r="J2" s="80"/>
      <c r="K2" s="80"/>
    </row>
    <row r="3" spans="1:11" x14ac:dyDescent="0.3">
      <c r="A3" s="80"/>
      <c r="B3" s="80"/>
      <c r="C3" s="80"/>
      <c r="D3" s="80"/>
      <c r="E3" s="80"/>
      <c r="F3" s="80"/>
      <c r="G3" s="80"/>
      <c r="H3" s="80"/>
      <c r="I3" s="80"/>
      <c r="J3" s="80"/>
      <c r="K3" s="80"/>
    </row>
    <row r="4" spans="1:11" x14ac:dyDescent="0.3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</row>
    <row r="5" spans="1:11" ht="31.2" customHeight="1" x14ac:dyDescent="0.3">
      <c r="A5" s="80"/>
      <c r="B5" s="75" t="s">
        <v>63</v>
      </c>
      <c r="C5" s="75" t="s">
        <v>65</v>
      </c>
      <c r="D5" s="75" t="s">
        <v>56</v>
      </c>
      <c r="E5" s="76" t="s">
        <v>66</v>
      </c>
      <c r="F5" s="76" t="s">
        <v>67</v>
      </c>
      <c r="G5" s="80"/>
      <c r="H5" s="80"/>
      <c r="I5" s="80"/>
      <c r="J5" s="80"/>
      <c r="K5" s="80"/>
    </row>
    <row r="6" spans="1:11" x14ac:dyDescent="0.3">
      <c r="A6" s="80"/>
      <c r="B6" s="77" t="s">
        <v>84</v>
      </c>
      <c r="C6" s="78" t="s">
        <v>153</v>
      </c>
      <c r="D6" s="79">
        <v>43605</v>
      </c>
      <c r="E6" s="83">
        <v>59686</v>
      </c>
      <c r="F6" s="83">
        <v>77408</v>
      </c>
      <c r="G6" s="80"/>
      <c r="H6" s="80"/>
      <c r="I6" s="80"/>
      <c r="J6" s="80"/>
      <c r="K6" s="80"/>
    </row>
    <row r="7" spans="1:11" x14ac:dyDescent="0.3">
      <c r="A7" s="80"/>
      <c r="B7" s="77" t="s">
        <v>85</v>
      </c>
      <c r="C7" s="78" t="s">
        <v>152</v>
      </c>
      <c r="D7" s="79">
        <v>43605</v>
      </c>
      <c r="E7" s="83">
        <v>24348</v>
      </c>
      <c r="F7" s="83">
        <v>91936</v>
      </c>
      <c r="G7" s="80"/>
      <c r="H7" s="80"/>
      <c r="I7" s="80"/>
      <c r="J7" s="80"/>
      <c r="K7" s="80"/>
    </row>
    <row r="8" spans="1:11" x14ac:dyDescent="0.3">
      <c r="A8" s="80"/>
      <c r="B8" s="77" t="s">
        <v>86</v>
      </c>
      <c r="C8" s="78" t="s">
        <v>151</v>
      </c>
      <c r="D8" s="79">
        <v>43605</v>
      </c>
      <c r="E8" s="83">
        <v>70216</v>
      </c>
      <c r="F8" s="83">
        <v>83501</v>
      </c>
      <c r="G8" s="80"/>
      <c r="H8" s="80"/>
      <c r="I8" s="80"/>
      <c r="J8" s="80"/>
      <c r="K8" s="80"/>
    </row>
    <row r="9" spans="1:11" x14ac:dyDescent="0.3">
      <c r="A9" s="80"/>
      <c r="B9" s="77" t="s">
        <v>87</v>
      </c>
      <c r="C9" s="78" t="s">
        <v>150</v>
      </c>
      <c r="D9" s="79">
        <v>43605</v>
      </c>
      <c r="E9" s="83">
        <v>84196</v>
      </c>
      <c r="F9" s="83">
        <v>21660</v>
      </c>
      <c r="G9" s="80"/>
      <c r="H9" s="80"/>
      <c r="I9" s="80"/>
      <c r="J9" s="80"/>
      <c r="K9" s="80"/>
    </row>
    <row r="10" spans="1:11" x14ac:dyDescent="0.3">
      <c r="A10" s="80"/>
      <c r="B10" s="77" t="s">
        <v>88</v>
      </c>
      <c r="C10" s="78" t="s">
        <v>149</v>
      </c>
      <c r="D10" s="79">
        <v>43605</v>
      </c>
      <c r="E10" s="83">
        <v>13193</v>
      </c>
      <c r="F10" s="83">
        <v>92518</v>
      </c>
      <c r="G10" s="80"/>
      <c r="H10" s="80"/>
      <c r="I10" s="80"/>
      <c r="J10" s="80"/>
      <c r="K10" s="80"/>
    </row>
    <row r="11" spans="1:11" x14ac:dyDescent="0.3">
      <c r="A11" s="80"/>
      <c r="B11" s="77" t="s">
        <v>89</v>
      </c>
      <c r="C11" s="78" t="s">
        <v>148</v>
      </c>
      <c r="D11" s="79">
        <v>43605</v>
      </c>
      <c r="E11" s="83">
        <v>27910</v>
      </c>
      <c r="F11" s="83">
        <v>76842</v>
      </c>
      <c r="G11" s="80"/>
      <c r="H11" s="80"/>
      <c r="I11" s="80"/>
      <c r="J11" s="80"/>
      <c r="K11" s="80"/>
    </row>
    <row r="12" spans="1:11" x14ac:dyDescent="0.3">
      <c r="A12" s="80"/>
      <c r="B12" s="77" t="s">
        <v>90</v>
      </c>
      <c r="C12" s="78" t="s">
        <v>147</v>
      </c>
      <c r="D12" s="79">
        <v>43605</v>
      </c>
      <c r="E12" s="83">
        <v>73820</v>
      </c>
      <c r="F12" s="83">
        <v>21393</v>
      </c>
      <c r="G12" s="80"/>
      <c r="H12" s="80"/>
      <c r="I12" s="80"/>
      <c r="J12" s="80"/>
      <c r="K12" s="80"/>
    </row>
    <row r="13" spans="1:11" x14ac:dyDescent="0.3">
      <c r="A13" s="80"/>
      <c r="B13" s="77" t="s">
        <v>91</v>
      </c>
      <c r="C13" s="78" t="s">
        <v>146</v>
      </c>
      <c r="D13" s="79">
        <v>43605</v>
      </c>
      <c r="E13" s="83">
        <v>34245</v>
      </c>
      <c r="F13" s="83">
        <v>33975</v>
      </c>
      <c r="G13" s="80"/>
      <c r="H13" s="80"/>
      <c r="I13" s="80"/>
      <c r="J13" s="80"/>
      <c r="K13" s="80"/>
    </row>
    <row r="14" spans="1:11" x14ac:dyDescent="0.3">
      <c r="A14" s="80"/>
      <c r="B14" s="77" t="s">
        <v>92</v>
      </c>
      <c r="C14" s="78" t="s">
        <v>145</v>
      </c>
      <c r="D14" s="79">
        <v>43605</v>
      </c>
      <c r="E14" s="83">
        <v>87569</v>
      </c>
      <c r="F14" s="83">
        <v>11471</v>
      </c>
      <c r="G14" s="80"/>
      <c r="H14" s="80"/>
      <c r="I14" s="80"/>
      <c r="J14" s="80"/>
      <c r="K14" s="80"/>
    </row>
    <row r="15" spans="1:11" x14ac:dyDescent="0.3">
      <c r="A15" s="80"/>
      <c r="B15" s="77" t="s">
        <v>93</v>
      </c>
      <c r="C15" s="78" t="s">
        <v>144</v>
      </c>
      <c r="D15" s="79">
        <v>43605</v>
      </c>
      <c r="E15" s="83">
        <v>28371</v>
      </c>
      <c r="F15" s="83">
        <v>72853</v>
      </c>
      <c r="G15" s="80"/>
      <c r="H15" s="80"/>
      <c r="I15" s="80"/>
      <c r="J15" s="80"/>
      <c r="K15" s="80"/>
    </row>
    <row r="16" spans="1:11" x14ac:dyDescent="0.3">
      <c r="A16" s="80"/>
      <c r="B16" s="77" t="s">
        <v>94</v>
      </c>
      <c r="C16" s="78" t="s">
        <v>143</v>
      </c>
      <c r="D16" s="79">
        <v>43605</v>
      </c>
      <c r="E16" s="83">
        <v>18024</v>
      </c>
      <c r="F16" s="83">
        <v>31069</v>
      </c>
      <c r="G16" s="80"/>
      <c r="H16" s="80"/>
      <c r="I16" s="80"/>
      <c r="J16" s="80"/>
      <c r="K16" s="80"/>
    </row>
    <row r="17" spans="1:11" x14ac:dyDescent="0.3">
      <c r="A17" s="80"/>
      <c r="B17" s="77" t="s">
        <v>95</v>
      </c>
      <c r="C17" s="78" t="s">
        <v>142</v>
      </c>
      <c r="D17" s="79">
        <v>43605</v>
      </c>
      <c r="E17" s="83">
        <v>70812</v>
      </c>
      <c r="F17" s="83">
        <v>53604</v>
      </c>
      <c r="G17" s="80"/>
      <c r="H17" s="80"/>
      <c r="I17" s="80"/>
      <c r="J17" s="80"/>
      <c r="K17" s="80"/>
    </row>
    <row r="18" spans="1:11" x14ac:dyDescent="0.3">
      <c r="A18" s="80"/>
      <c r="B18" s="77" t="s">
        <v>96</v>
      </c>
      <c r="C18" s="78" t="s">
        <v>141</v>
      </c>
      <c r="D18" s="79">
        <v>43605</v>
      </c>
      <c r="E18" s="83">
        <v>33242</v>
      </c>
      <c r="F18" s="83">
        <v>23892</v>
      </c>
      <c r="G18" s="80"/>
      <c r="H18" s="80"/>
      <c r="I18" s="80"/>
      <c r="J18" s="80"/>
      <c r="K18" s="80"/>
    </row>
    <row r="19" spans="1:11" x14ac:dyDescent="0.3">
      <c r="A19" s="80"/>
      <c r="B19" s="77" t="s">
        <v>97</v>
      </c>
      <c r="C19" s="78" t="s">
        <v>140</v>
      </c>
      <c r="D19" s="79">
        <v>43605</v>
      </c>
      <c r="E19" s="83">
        <v>58997</v>
      </c>
      <c r="F19" s="83">
        <v>37121</v>
      </c>
      <c r="G19" s="80"/>
      <c r="H19" s="80"/>
      <c r="I19" s="80"/>
      <c r="J19" s="80"/>
      <c r="K19" s="80"/>
    </row>
    <row r="20" spans="1:11" x14ac:dyDescent="0.3">
      <c r="A20" s="80"/>
      <c r="B20" s="77" t="s">
        <v>98</v>
      </c>
      <c r="C20" s="78" t="s">
        <v>139</v>
      </c>
      <c r="D20" s="79">
        <v>43605</v>
      </c>
      <c r="E20" s="83">
        <v>14020</v>
      </c>
      <c r="F20" s="83">
        <v>51102</v>
      </c>
      <c r="G20" s="80"/>
      <c r="H20" s="80"/>
      <c r="I20" s="80"/>
      <c r="J20" s="80"/>
      <c r="K20" s="80"/>
    </row>
    <row r="21" spans="1:11" x14ac:dyDescent="0.3">
      <c r="A21" s="80"/>
      <c r="B21" s="77" t="s">
        <v>99</v>
      </c>
      <c r="C21" s="78" t="s">
        <v>138</v>
      </c>
      <c r="D21" s="79">
        <v>43605</v>
      </c>
      <c r="E21" s="83">
        <v>56345</v>
      </c>
      <c r="F21" s="83">
        <v>28404</v>
      </c>
      <c r="G21" s="80"/>
      <c r="H21" s="80"/>
      <c r="I21" s="80"/>
      <c r="J21" s="80"/>
      <c r="K21" s="80"/>
    </row>
    <row r="22" spans="1:11" x14ac:dyDescent="0.3">
      <c r="A22" s="80"/>
      <c r="B22" s="77" t="s">
        <v>100</v>
      </c>
      <c r="C22" s="78" t="s">
        <v>137</v>
      </c>
      <c r="D22" s="79">
        <v>43605</v>
      </c>
      <c r="E22" s="83">
        <v>34262</v>
      </c>
      <c r="F22" s="83">
        <v>99198</v>
      </c>
      <c r="G22" s="80"/>
      <c r="H22" s="80"/>
      <c r="I22" s="80"/>
      <c r="J22" s="80"/>
      <c r="K22" s="80"/>
    </row>
    <row r="23" spans="1:11" x14ac:dyDescent="0.3">
      <c r="A23" s="80"/>
      <c r="B23" s="77" t="s">
        <v>101</v>
      </c>
      <c r="C23" s="78" t="s">
        <v>136</v>
      </c>
      <c r="D23" s="79">
        <v>43605</v>
      </c>
      <c r="E23" s="83">
        <v>92043</v>
      </c>
      <c r="F23" s="83">
        <v>65330</v>
      </c>
      <c r="G23" s="80"/>
      <c r="H23" s="80"/>
      <c r="I23" s="80"/>
      <c r="J23" s="80"/>
      <c r="K23" s="80"/>
    </row>
    <row r="24" spans="1:11" x14ac:dyDescent="0.3">
      <c r="A24" s="80"/>
      <c r="B24" s="77" t="s">
        <v>102</v>
      </c>
      <c r="C24" s="78" t="s">
        <v>135</v>
      </c>
      <c r="D24" s="79">
        <v>43605</v>
      </c>
      <c r="E24" s="83">
        <v>35991</v>
      </c>
      <c r="F24" s="83">
        <v>48458</v>
      </c>
      <c r="G24" s="80"/>
      <c r="H24" s="80"/>
      <c r="I24" s="80"/>
      <c r="J24" s="80"/>
      <c r="K24" s="80"/>
    </row>
    <row r="25" spans="1:11" x14ac:dyDescent="0.3">
      <c r="A25" s="80"/>
      <c r="B25" s="77" t="s">
        <v>103</v>
      </c>
      <c r="C25" s="78" t="s">
        <v>134</v>
      </c>
      <c r="D25" s="79">
        <v>43605</v>
      </c>
      <c r="E25" s="83">
        <v>92048</v>
      </c>
      <c r="F25" s="83">
        <v>91421</v>
      </c>
      <c r="G25" s="80"/>
      <c r="H25" s="80"/>
      <c r="I25" s="80"/>
      <c r="J25" s="80"/>
      <c r="K25" s="80"/>
    </row>
    <row r="26" spans="1:11" x14ac:dyDescent="0.3">
      <c r="A26" s="80"/>
      <c r="B26" s="77" t="s">
        <v>104</v>
      </c>
      <c r="C26" s="78" t="s">
        <v>133</v>
      </c>
      <c r="D26" s="79">
        <v>43606</v>
      </c>
      <c r="E26" s="83">
        <v>29605</v>
      </c>
      <c r="F26" s="83">
        <v>33396</v>
      </c>
      <c r="G26" s="80"/>
      <c r="H26" s="80"/>
      <c r="I26" s="80"/>
      <c r="J26" s="80"/>
      <c r="K26" s="80"/>
    </row>
    <row r="27" spans="1:11" x14ac:dyDescent="0.3">
      <c r="A27" s="80"/>
      <c r="B27" s="77" t="s">
        <v>105</v>
      </c>
      <c r="C27" s="78" t="s">
        <v>132</v>
      </c>
      <c r="D27" s="79">
        <v>43606</v>
      </c>
      <c r="E27" s="83">
        <v>33560</v>
      </c>
      <c r="F27" s="83">
        <v>58962</v>
      </c>
      <c r="G27" s="80"/>
      <c r="H27" s="80"/>
      <c r="I27" s="80"/>
      <c r="J27" s="80"/>
      <c r="K27" s="80"/>
    </row>
    <row r="28" spans="1:11" x14ac:dyDescent="0.3">
      <c r="A28" s="80"/>
      <c r="B28" s="77" t="s">
        <v>106</v>
      </c>
      <c r="C28" s="78" t="s">
        <v>131</v>
      </c>
      <c r="D28" s="79">
        <v>43606</v>
      </c>
      <c r="E28" s="83">
        <v>45388</v>
      </c>
      <c r="F28" s="83">
        <v>81656</v>
      </c>
      <c r="G28" s="80"/>
      <c r="H28" s="80"/>
      <c r="I28" s="80"/>
      <c r="J28" s="80"/>
      <c r="K28" s="80"/>
    </row>
    <row r="29" spans="1:11" x14ac:dyDescent="0.3">
      <c r="A29" s="80"/>
      <c r="B29" s="77" t="s">
        <v>107</v>
      </c>
      <c r="C29" s="78" t="s">
        <v>130</v>
      </c>
      <c r="D29" s="79">
        <v>43606</v>
      </c>
      <c r="E29" s="83">
        <v>78871</v>
      </c>
      <c r="F29" s="83">
        <v>81265</v>
      </c>
      <c r="G29" s="80"/>
      <c r="H29" s="80"/>
      <c r="I29" s="80"/>
      <c r="J29" s="80"/>
      <c r="K29" s="80"/>
    </row>
    <row r="30" spans="1:11" x14ac:dyDescent="0.3">
      <c r="A30" s="80"/>
      <c r="B30" s="77" t="s">
        <v>108</v>
      </c>
      <c r="C30" s="78" t="s">
        <v>129</v>
      </c>
      <c r="D30" s="79">
        <v>43606</v>
      </c>
      <c r="E30" s="83">
        <v>90578</v>
      </c>
      <c r="F30" s="83">
        <v>36504</v>
      </c>
      <c r="G30" s="80"/>
      <c r="H30" s="80"/>
      <c r="I30" s="80"/>
      <c r="J30" s="80"/>
      <c r="K30" s="80"/>
    </row>
    <row r="31" spans="1:11" x14ac:dyDescent="0.3">
      <c r="A31" s="80"/>
      <c r="B31" s="77" t="s">
        <v>109</v>
      </c>
      <c r="C31" s="78" t="s">
        <v>128</v>
      </c>
      <c r="D31" s="79">
        <v>43606</v>
      </c>
      <c r="E31" s="83">
        <v>69376</v>
      </c>
      <c r="F31" s="83">
        <v>34806</v>
      </c>
      <c r="G31" s="80"/>
      <c r="H31" s="80"/>
      <c r="I31" s="80"/>
      <c r="J31" s="80"/>
      <c r="K31" s="80"/>
    </row>
    <row r="32" spans="1:11" x14ac:dyDescent="0.3">
      <c r="A32" s="80"/>
      <c r="B32" s="77" t="s">
        <v>110</v>
      </c>
      <c r="C32" s="78" t="s">
        <v>126</v>
      </c>
      <c r="D32" s="79">
        <v>43606</v>
      </c>
      <c r="E32" s="83">
        <v>44836</v>
      </c>
      <c r="F32" s="83">
        <v>92132</v>
      </c>
      <c r="G32" s="80"/>
      <c r="H32" s="80"/>
      <c r="I32" s="80"/>
      <c r="J32" s="80"/>
      <c r="K32" s="80"/>
    </row>
    <row r="33" spans="1:11" x14ac:dyDescent="0.3">
      <c r="A33" s="80"/>
      <c r="B33" s="77" t="s">
        <v>111</v>
      </c>
      <c r="C33" s="78" t="s">
        <v>125</v>
      </c>
      <c r="D33" s="79">
        <v>43606</v>
      </c>
      <c r="E33" s="83">
        <v>31752</v>
      </c>
      <c r="F33" s="83">
        <v>24117</v>
      </c>
      <c r="G33" s="80"/>
      <c r="H33" s="80"/>
      <c r="I33" s="80"/>
      <c r="J33" s="80"/>
      <c r="K33" s="80"/>
    </row>
    <row r="34" spans="1:11" x14ac:dyDescent="0.3">
      <c r="A34" s="80"/>
      <c r="B34" s="77" t="s">
        <v>112</v>
      </c>
      <c r="C34" s="78" t="s">
        <v>127</v>
      </c>
      <c r="D34" s="79">
        <v>43606</v>
      </c>
      <c r="E34" s="83">
        <v>65052</v>
      </c>
      <c r="F34" s="83">
        <v>94728</v>
      </c>
      <c r="G34" s="80"/>
      <c r="H34" s="80"/>
      <c r="I34" s="80"/>
      <c r="J34" s="80"/>
      <c r="K34" s="80"/>
    </row>
    <row r="35" spans="1:11" x14ac:dyDescent="0.3">
      <c r="A35" s="80"/>
      <c r="B35" s="77" t="s">
        <v>113</v>
      </c>
      <c r="C35" s="78" t="s">
        <v>124</v>
      </c>
      <c r="D35" s="79">
        <v>43606</v>
      </c>
      <c r="E35" s="83">
        <v>89877</v>
      </c>
      <c r="F35" s="83">
        <v>96043</v>
      </c>
      <c r="G35" s="80"/>
      <c r="H35" s="80"/>
      <c r="I35" s="80"/>
      <c r="J35" s="80"/>
      <c r="K35" s="80"/>
    </row>
    <row r="36" spans="1:11" x14ac:dyDescent="0.3">
      <c r="A36" s="80"/>
      <c r="B36" s="77" t="s">
        <v>114</v>
      </c>
      <c r="C36" s="78" t="s">
        <v>123</v>
      </c>
      <c r="D36" s="79">
        <v>43606</v>
      </c>
      <c r="E36" s="83">
        <v>46994</v>
      </c>
      <c r="F36" s="83">
        <v>56090</v>
      </c>
      <c r="G36" s="80"/>
      <c r="H36" s="80"/>
      <c r="I36" s="80"/>
      <c r="J36" s="80"/>
      <c r="K36" s="80"/>
    </row>
    <row r="37" spans="1:11" x14ac:dyDescent="0.3">
      <c r="A37" s="80"/>
      <c r="B37" s="77" t="s">
        <v>115</v>
      </c>
      <c r="C37" s="78" t="s">
        <v>122</v>
      </c>
      <c r="D37" s="79">
        <v>43606</v>
      </c>
      <c r="E37" s="83">
        <v>28282</v>
      </c>
      <c r="F37" s="83">
        <v>85072</v>
      </c>
      <c r="G37" s="80"/>
      <c r="H37" s="80"/>
      <c r="I37" s="80"/>
      <c r="J37" s="80"/>
      <c r="K37" s="80"/>
    </row>
    <row r="38" spans="1:11" x14ac:dyDescent="0.3">
      <c r="A38" s="80"/>
      <c r="B38" s="77" t="s">
        <v>116</v>
      </c>
      <c r="C38" s="78" t="s">
        <v>121</v>
      </c>
      <c r="D38" s="79">
        <v>43606</v>
      </c>
      <c r="E38" s="83">
        <v>41353</v>
      </c>
      <c r="F38" s="83">
        <v>58504</v>
      </c>
      <c r="G38" s="80"/>
      <c r="H38" s="80"/>
      <c r="I38" s="80"/>
      <c r="J38" s="80"/>
      <c r="K38" s="80"/>
    </row>
    <row r="39" spans="1:11" x14ac:dyDescent="0.3">
      <c r="A39" s="80"/>
      <c r="B39" s="77" t="s">
        <v>117</v>
      </c>
      <c r="C39" s="78" t="s">
        <v>120</v>
      </c>
      <c r="D39" s="79">
        <v>43606</v>
      </c>
      <c r="E39" s="83">
        <v>88371</v>
      </c>
      <c r="F39" s="83">
        <v>63309</v>
      </c>
      <c r="G39" s="80"/>
      <c r="H39" s="80"/>
      <c r="I39" s="80"/>
      <c r="J39" s="80"/>
      <c r="K39" s="80"/>
    </row>
    <row r="40" spans="1:11" x14ac:dyDescent="0.3">
      <c r="A40" s="80"/>
      <c r="B40" s="77" t="s">
        <v>118</v>
      </c>
      <c r="C40" s="78" t="s">
        <v>119</v>
      </c>
      <c r="D40" s="79">
        <v>43606</v>
      </c>
      <c r="E40" s="83">
        <v>44493</v>
      </c>
      <c r="F40" s="83">
        <v>66526</v>
      </c>
      <c r="G40" s="80"/>
      <c r="H40" s="80"/>
      <c r="I40" s="80"/>
      <c r="J40" s="80"/>
      <c r="K40" s="80"/>
    </row>
    <row r="41" spans="1:11" x14ac:dyDescent="0.3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</row>
    <row r="42" spans="1:11" x14ac:dyDescent="0.3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</row>
    <row r="43" spans="1:11" x14ac:dyDescent="0.3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</row>
    <row r="44" spans="1:11" x14ac:dyDescent="0.3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</row>
    <row r="45" spans="1:11" x14ac:dyDescent="0.3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B8" sqref="B8"/>
    </sheetView>
  </sheetViews>
  <sheetFormatPr defaultRowHeight="14.4" outlineLevelRow="2" x14ac:dyDescent="0.3"/>
  <cols>
    <col min="1" max="1" width="5.109375" customWidth="1"/>
    <col min="2" max="2" width="11.44140625" customWidth="1"/>
    <col min="3" max="4" width="10.109375" customWidth="1"/>
    <col min="5" max="5" width="19.21875" customWidth="1"/>
  </cols>
  <sheetData>
    <row r="1" spans="2:5" ht="31.2" customHeight="1" x14ac:dyDescent="0.3">
      <c r="B1" s="68" t="s">
        <v>83</v>
      </c>
      <c r="C1" s="69"/>
      <c r="D1" s="69"/>
      <c r="E1" s="70"/>
    </row>
    <row r="2" spans="2:5" outlineLevel="1" x14ac:dyDescent="0.3">
      <c r="B2" s="66" t="s">
        <v>69</v>
      </c>
      <c r="C2" s="66" t="s">
        <v>70</v>
      </c>
      <c r="D2" s="66" t="s">
        <v>71</v>
      </c>
      <c r="E2" s="67" t="s">
        <v>72</v>
      </c>
    </row>
    <row r="3" spans="2:5" outlineLevel="1" x14ac:dyDescent="0.3">
      <c r="B3">
        <v>2019</v>
      </c>
      <c r="C3">
        <v>1</v>
      </c>
      <c r="D3" t="s">
        <v>48</v>
      </c>
      <c r="E3" s="61">
        <v>521392</v>
      </c>
    </row>
    <row r="4" spans="2:5" outlineLevel="1" x14ac:dyDescent="0.3">
      <c r="B4">
        <v>2019</v>
      </c>
      <c r="C4">
        <v>1</v>
      </c>
      <c r="D4" t="s">
        <v>49</v>
      </c>
      <c r="E4" s="61">
        <v>208516</v>
      </c>
    </row>
    <row r="5" spans="2:5" hidden="1" outlineLevel="2" x14ac:dyDescent="0.3">
      <c r="B5">
        <v>2019</v>
      </c>
      <c r="C5">
        <v>1</v>
      </c>
      <c r="D5" t="s">
        <v>50</v>
      </c>
      <c r="E5" s="61">
        <v>2489601</v>
      </c>
    </row>
    <row r="6" spans="2:5" hidden="1" outlineLevel="2" x14ac:dyDescent="0.3">
      <c r="B6">
        <v>2019</v>
      </c>
      <c r="C6">
        <v>2</v>
      </c>
      <c r="D6" t="s">
        <v>73</v>
      </c>
      <c r="E6" s="61">
        <v>9051231</v>
      </c>
    </row>
    <row r="7" spans="2:5" hidden="1" outlineLevel="2" x14ac:dyDescent="0.3">
      <c r="B7">
        <v>2019</v>
      </c>
      <c r="C7">
        <v>2</v>
      </c>
      <c r="D7" t="s">
        <v>74</v>
      </c>
      <c r="E7" s="61">
        <v>5225156</v>
      </c>
    </row>
    <row r="8" spans="2:5" outlineLevel="1" collapsed="1" x14ac:dyDescent="0.3">
      <c r="B8">
        <v>2019</v>
      </c>
      <c r="C8">
        <v>2</v>
      </c>
      <c r="D8" t="s">
        <v>75</v>
      </c>
      <c r="E8" s="61">
        <v>326644</v>
      </c>
    </row>
    <row r="9" spans="2:5" outlineLevel="1" x14ac:dyDescent="0.3">
      <c r="B9">
        <v>2019</v>
      </c>
      <c r="C9">
        <v>3</v>
      </c>
      <c r="D9" t="s">
        <v>76</v>
      </c>
      <c r="E9" s="61">
        <v>207794</v>
      </c>
    </row>
    <row r="10" spans="2:5" outlineLevel="1" x14ac:dyDescent="0.3">
      <c r="B10">
        <v>2019</v>
      </c>
      <c r="C10">
        <v>3</v>
      </c>
      <c r="D10" t="s">
        <v>77</v>
      </c>
      <c r="E10" s="61">
        <v>159434</v>
      </c>
    </row>
    <row r="11" spans="2:5" outlineLevel="1" x14ac:dyDescent="0.3">
      <c r="B11">
        <v>2019</v>
      </c>
      <c r="C11">
        <v>3</v>
      </c>
      <c r="D11" t="s">
        <v>78</v>
      </c>
      <c r="E11" s="61">
        <v>851885</v>
      </c>
    </row>
    <row r="12" spans="2:5" outlineLevel="1" x14ac:dyDescent="0.3">
      <c r="B12">
        <v>2019</v>
      </c>
      <c r="C12">
        <v>4</v>
      </c>
      <c r="D12" t="s">
        <v>79</v>
      </c>
      <c r="E12" s="61">
        <v>173050</v>
      </c>
    </row>
    <row r="13" spans="2:5" outlineLevel="1" x14ac:dyDescent="0.3">
      <c r="B13">
        <v>2019</v>
      </c>
      <c r="C13">
        <v>4</v>
      </c>
      <c r="D13" t="s">
        <v>80</v>
      </c>
      <c r="E13" s="61">
        <v>759995</v>
      </c>
    </row>
    <row r="14" spans="2:5" outlineLevel="1" x14ac:dyDescent="0.3">
      <c r="B14">
        <v>2019</v>
      </c>
      <c r="C14">
        <v>4</v>
      </c>
      <c r="D14" t="s">
        <v>81</v>
      </c>
      <c r="E14" s="61">
        <v>957876</v>
      </c>
    </row>
    <row r="15" spans="2:5" outlineLevel="1" x14ac:dyDescent="0.3">
      <c r="B15">
        <v>2020</v>
      </c>
      <c r="C15">
        <v>1</v>
      </c>
      <c r="D15" t="s">
        <v>48</v>
      </c>
      <c r="E15" s="61">
        <v>530409</v>
      </c>
    </row>
    <row r="16" spans="2:5" outlineLevel="1" x14ac:dyDescent="0.3">
      <c r="B16">
        <v>2020</v>
      </c>
      <c r="C16">
        <v>1</v>
      </c>
      <c r="D16" t="s">
        <v>49</v>
      </c>
      <c r="E16" s="61">
        <v>545096</v>
      </c>
    </row>
    <row r="17" spans="1:5" outlineLevel="1" x14ac:dyDescent="0.3">
      <c r="B17">
        <v>2020</v>
      </c>
      <c r="C17">
        <v>1</v>
      </c>
      <c r="D17" t="s">
        <v>50</v>
      </c>
      <c r="E17" s="61">
        <v>100799</v>
      </c>
    </row>
    <row r="18" spans="1:5" outlineLevel="1" x14ac:dyDescent="0.3">
      <c r="B18">
        <v>2020</v>
      </c>
      <c r="C18">
        <v>2</v>
      </c>
      <c r="D18" t="s">
        <v>73</v>
      </c>
      <c r="E18" s="61">
        <v>410287</v>
      </c>
    </row>
    <row r="19" spans="1:5" outlineLevel="1" x14ac:dyDescent="0.3">
      <c r="B19">
        <v>2020</v>
      </c>
      <c r="C19">
        <v>2</v>
      </c>
      <c r="D19" t="s">
        <v>74</v>
      </c>
      <c r="E19" s="61">
        <v>481770</v>
      </c>
    </row>
    <row r="20" spans="1:5" outlineLevel="1" x14ac:dyDescent="0.3">
      <c r="B20">
        <v>2020</v>
      </c>
      <c r="C20">
        <v>2</v>
      </c>
      <c r="D20" t="s">
        <v>75</v>
      </c>
      <c r="E20" s="61">
        <v>815717</v>
      </c>
    </row>
    <row r="21" spans="1:5" outlineLevel="1" x14ac:dyDescent="0.3">
      <c r="B21">
        <v>2020</v>
      </c>
      <c r="C21">
        <v>3</v>
      </c>
      <c r="D21" t="s">
        <v>76</v>
      </c>
      <c r="E21" s="61">
        <v>655270</v>
      </c>
    </row>
    <row r="22" spans="1:5" outlineLevel="1" x14ac:dyDescent="0.3">
      <c r="B22">
        <v>2020</v>
      </c>
      <c r="C22">
        <v>3</v>
      </c>
      <c r="D22" t="s">
        <v>77</v>
      </c>
      <c r="E22" s="61">
        <v>229635</v>
      </c>
    </row>
    <row r="23" spans="1:5" outlineLevel="1" x14ac:dyDescent="0.3">
      <c r="B23">
        <v>2020</v>
      </c>
      <c r="C23">
        <v>3</v>
      </c>
      <c r="D23" t="s">
        <v>78</v>
      </c>
      <c r="E23" s="61">
        <v>711583</v>
      </c>
    </row>
    <row r="24" spans="1:5" outlineLevel="1" x14ac:dyDescent="0.3">
      <c r="B24">
        <v>2020</v>
      </c>
      <c r="C24">
        <v>4</v>
      </c>
      <c r="D24" t="s">
        <v>79</v>
      </c>
      <c r="E24" s="61">
        <v>132767</v>
      </c>
    </row>
    <row r="25" spans="1:5" outlineLevel="1" x14ac:dyDescent="0.3">
      <c r="B25">
        <v>2020</v>
      </c>
      <c r="C25">
        <v>4</v>
      </c>
      <c r="D25" t="s">
        <v>80</v>
      </c>
      <c r="E25" s="61">
        <v>893588</v>
      </c>
    </row>
    <row r="26" spans="1:5" outlineLevel="1" x14ac:dyDescent="0.3">
      <c r="A26" s="62"/>
      <c r="B26">
        <v>2020</v>
      </c>
      <c r="C26">
        <v>4</v>
      </c>
      <c r="D26" t="s">
        <v>81</v>
      </c>
      <c r="E26" s="61">
        <v>957077</v>
      </c>
    </row>
    <row r="27" spans="1:5" x14ac:dyDescent="0.3">
      <c r="A27" s="62"/>
      <c r="B27" s="65" t="s">
        <v>82</v>
      </c>
      <c r="C27" s="63"/>
      <c r="D27" s="63"/>
      <c r="E27" s="64">
        <f>SUBTOTAL(9,E3:E26)</f>
        <v>27396572</v>
      </c>
    </row>
  </sheetData>
  <dataConsolidate/>
  <mergeCells count="1">
    <mergeCell ref="B1:E1"/>
  </mergeCells>
  <conditionalFormatting sqref="B6:B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:AM1048576">
    <cfRule type="containsBlanks" dxfId="5" priority="1">
      <formula>LEN(TRIM(A1))=0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opLeftCell="A4" workbookViewId="0">
      <selection activeCell="E14" sqref="E14"/>
    </sheetView>
  </sheetViews>
  <sheetFormatPr defaultRowHeight="14.4" x14ac:dyDescent="0.3"/>
  <cols>
    <col min="1" max="5" width="14.6640625" customWidth="1"/>
  </cols>
  <sheetData>
    <row r="1" spans="1:15" ht="24.9" customHeight="1" x14ac:dyDescent="0.45">
      <c r="A1" s="71" t="s">
        <v>47</v>
      </c>
      <c r="B1" s="72"/>
      <c r="C1" s="72"/>
      <c r="D1" s="72"/>
      <c r="E1" s="73"/>
      <c r="F1" s="30"/>
      <c r="G1" s="30"/>
      <c r="H1" s="30"/>
      <c r="I1" s="30"/>
      <c r="J1" s="30"/>
      <c r="K1" s="30"/>
      <c r="L1" s="30"/>
      <c r="M1" s="30"/>
      <c r="N1" s="30"/>
      <c r="O1" s="30"/>
    </row>
    <row r="2" spans="1:15" ht="24.9" customHeight="1" x14ac:dyDescent="0.3">
      <c r="A2" s="37"/>
      <c r="B2" s="18" t="s">
        <v>48</v>
      </c>
      <c r="C2" s="18" t="s">
        <v>49</v>
      </c>
      <c r="D2" s="18" t="s">
        <v>50</v>
      </c>
      <c r="E2" s="38" t="s">
        <v>51</v>
      </c>
      <c r="F2" s="30"/>
      <c r="M2" s="30"/>
      <c r="N2" s="30"/>
      <c r="O2" s="30"/>
    </row>
    <row r="3" spans="1:15" ht="24.9" customHeight="1" x14ac:dyDescent="0.35">
      <c r="A3" s="39" t="s">
        <v>26</v>
      </c>
      <c r="B3" s="19">
        <v>25400</v>
      </c>
      <c r="C3" s="20">
        <v>36200</v>
      </c>
      <c r="D3" s="20">
        <v>41100</v>
      </c>
      <c r="E3" s="40">
        <f>SUM(B3:D3)</f>
        <v>102700</v>
      </c>
      <c r="F3" s="30"/>
      <c r="M3" s="30"/>
      <c r="N3" s="30"/>
      <c r="O3" s="30"/>
    </row>
    <row r="4" spans="1:15" ht="24.9" customHeight="1" x14ac:dyDescent="0.35">
      <c r="A4" s="39" t="s">
        <v>21</v>
      </c>
      <c r="B4" s="21">
        <v>64250</v>
      </c>
      <c r="C4" s="22">
        <v>80210</v>
      </c>
      <c r="D4" s="22">
        <v>75240</v>
      </c>
      <c r="E4" s="41">
        <f>SUM(B4:D4)</f>
        <v>219700</v>
      </c>
      <c r="F4" s="30"/>
      <c r="M4" s="30"/>
      <c r="N4" s="30"/>
      <c r="O4" s="30"/>
    </row>
    <row r="5" spans="1:15" ht="24.9" customHeight="1" x14ac:dyDescent="0.35">
      <c r="A5" s="39" t="s">
        <v>22</v>
      </c>
      <c r="B5" s="23">
        <v>28630</v>
      </c>
      <c r="C5" s="24">
        <v>26500</v>
      </c>
      <c r="D5" s="24">
        <v>36520</v>
      </c>
      <c r="E5" s="42">
        <f>SUM(B5:D5)</f>
        <v>91650</v>
      </c>
      <c r="F5" s="30"/>
      <c r="M5" s="30"/>
      <c r="N5" s="30"/>
      <c r="O5" s="30"/>
    </row>
    <row r="6" spans="1:15" ht="24.9" customHeight="1" x14ac:dyDescent="0.35">
      <c r="A6" s="39" t="s">
        <v>23</v>
      </c>
      <c r="B6" s="25">
        <v>52100</v>
      </c>
      <c r="C6" s="26">
        <v>45230</v>
      </c>
      <c r="D6" s="26">
        <v>48500</v>
      </c>
      <c r="E6" s="43">
        <f>SUM(B6:D6)</f>
        <v>145830</v>
      </c>
      <c r="F6" s="30"/>
      <c r="M6" s="30"/>
      <c r="N6" s="30"/>
      <c r="O6" s="30"/>
    </row>
    <row r="7" spans="1:15" ht="24.9" customHeight="1" x14ac:dyDescent="0.35">
      <c r="A7" s="44" t="s">
        <v>24</v>
      </c>
      <c r="B7" s="27">
        <v>102300</v>
      </c>
      <c r="C7" s="27">
        <v>87280</v>
      </c>
      <c r="D7" s="27">
        <v>97350</v>
      </c>
      <c r="E7" s="45">
        <f>SUM(B7:D7)</f>
        <v>286930</v>
      </c>
      <c r="F7" s="30"/>
      <c r="M7" s="30"/>
      <c r="N7" s="30"/>
      <c r="O7" s="30"/>
    </row>
    <row r="8" spans="1:15" ht="24.9" customHeight="1" x14ac:dyDescent="0.35">
      <c r="A8" s="44" t="s">
        <v>25</v>
      </c>
      <c r="B8" s="28">
        <f>SUM(B3:B7)</f>
        <v>272680</v>
      </c>
      <c r="C8" s="28">
        <f>SUM(C3:C7)</f>
        <v>275420</v>
      </c>
      <c r="D8" s="28">
        <f>SUM(D3:D7)</f>
        <v>298710</v>
      </c>
      <c r="E8" s="46">
        <f>SUM(E3:E7)</f>
        <v>846810</v>
      </c>
      <c r="F8" s="30"/>
      <c r="M8" s="30"/>
      <c r="N8" s="30"/>
      <c r="O8" s="30"/>
    </row>
    <row r="9" spans="1:15" ht="18.600000000000001" thickBot="1" x14ac:dyDescent="0.4">
      <c r="A9" s="47" t="s">
        <v>53</v>
      </c>
      <c r="B9" s="48">
        <f>AVERAGE(B3:B7)</f>
        <v>54536</v>
      </c>
      <c r="C9" s="48">
        <f t="shared" ref="C9:E9" si="0">AVERAGE(C3:C7)</f>
        <v>55084</v>
      </c>
      <c r="D9" s="48">
        <f t="shared" si="0"/>
        <v>59742</v>
      </c>
      <c r="E9" s="49">
        <f t="shared" si="0"/>
        <v>169362</v>
      </c>
      <c r="F9" s="30"/>
      <c r="M9" s="30"/>
      <c r="N9" s="30"/>
      <c r="O9" s="30"/>
    </row>
    <row r="10" spans="1:15" x14ac:dyDescent="0.3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1:15" x14ac:dyDescent="0.3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</row>
    <row r="12" spans="1:15" x14ac:dyDescent="0.3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</row>
    <row r="13" spans="1:15" x14ac:dyDescent="0.3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</row>
    <row r="14" spans="1:15" x14ac:dyDescent="0.3">
      <c r="A14" s="30"/>
      <c r="B14" s="30"/>
      <c r="C14" s="30"/>
    </row>
  </sheetData>
  <mergeCells count="1">
    <mergeCell ref="A1:E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0"/>
  <sheetViews>
    <sheetView topLeftCell="A7" workbookViewId="0">
      <selection activeCell="L4" sqref="L4"/>
    </sheetView>
  </sheetViews>
  <sheetFormatPr defaultRowHeight="14.4" x14ac:dyDescent="0.3"/>
  <cols>
    <col min="1" max="1" width="5.77734375" customWidth="1"/>
    <col min="2" max="2" width="16.6640625" customWidth="1"/>
    <col min="3" max="3" width="12.33203125" customWidth="1"/>
    <col min="4" max="4" width="13.21875" customWidth="1"/>
    <col min="5" max="5" width="12.21875" customWidth="1"/>
    <col min="6" max="6" width="4" customWidth="1"/>
    <col min="7" max="7" width="15.6640625" bestFit="1" customWidth="1"/>
    <col min="8" max="8" width="12.6640625" customWidth="1"/>
    <col min="9" max="9" width="12" customWidth="1"/>
    <col min="10" max="10" width="12.6640625" customWidth="1"/>
  </cols>
  <sheetData>
    <row r="2" spans="2:11" ht="30" customHeight="1" x14ac:dyDescent="0.35">
      <c r="B2" s="74" t="s">
        <v>39</v>
      </c>
      <c r="C2" s="74"/>
      <c r="D2" s="74"/>
      <c r="E2" s="74"/>
      <c r="F2" s="31"/>
      <c r="G2" s="74" t="s">
        <v>38</v>
      </c>
      <c r="H2" s="74"/>
      <c r="I2" s="74"/>
      <c r="J2" s="74"/>
      <c r="K2" s="32"/>
    </row>
    <row r="3" spans="2:11" ht="30" customHeight="1" x14ac:dyDescent="0.3">
      <c r="B3" s="11" t="s">
        <v>27</v>
      </c>
      <c r="C3" s="11" t="s">
        <v>35</v>
      </c>
      <c r="D3" s="11" t="s">
        <v>36</v>
      </c>
      <c r="E3" s="11" t="s">
        <v>37</v>
      </c>
      <c r="F3" s="32"/>
      <c r="G3" s="11" t="s">
        <v>27</v>
      </c>
      <c r="H3" s="11" t="s">
        <v>35</v>
      </c>
      <c r="I3" s="11" t="s">
        <v>36</v>
      </c>
      <c r="J3" s="11" t="s">
        <v>37</v>
      </c>
      <c r="K3" s="32"/>
    </row>
    <row r="4" spans="2:11" ht="30" customHeight="1" x14ac:dyDescent="0.35">
      <c r="B4" s="51" t="s">
        <v>28</v>
      </c>
      <c r="C4" s="1">
        <v>150</v>
      </c>
      <c r="D4" s="1">
        <v>120</v>
      </c>
      <c r="E4" s="3">
        <f>C4-D4</f>
        <v>30</v>
      </c>
      <c r="F4" s="32"/>
      <c r="G4" s="51" t="s">
        <v>28</v>
      </c>
      <c r="H4" s="4">
        <f>C4/$H$11</f>
        <v>76.726342710997443</v>
      </c>
      <c r="I4" s="4">
        <f t="shared" ref="I4:J10" si="0">D4/$H$11</f>
        <v>61.381074168797952</v>
      </c>
      <c r="J4" s="3">
        <f t="shared" si="0"/>
        <v>15.345268542199488</v>
      </c>
      <c r="K4" s="32"/>
    </row>
    <row r="5" spans="2:11" ht="30" customHeight="1" x14ac:dyDescent="0.35">
      <c r="B5" s="51" t="s">
        <v>29</v>
      </c>
      <c r="C5" s="1">
        <v>266.5</v>
      </c>
      <c r="D5" s="1">
        <v>469.35</v>
      </c>
      <c r="E5" s="3">
        <f t="shared" ref="E5:E10" si="1">C5-D5</f>
        <v>-202.85000000000002</v>
      </c>
      <c r="F5" s="32"/>
      <c r="G5" s="51" t="s">
        <v>29</v>
      </c>
      <c r="H5" s="4">
        <f t="shared" ref="H5:H10" si="2">C5/$H$11</f>
        <v>136.31713554987212</v>
      </c>
      <c r="I5" s="4">
        <f t="shared" si="0"/>
        <v>240.076726342711</v>
      </c>
      <c r="J5" s="3">
        <f t="shared" si="0"/>
        <v>-103.75959079283888</v>
      </c>
      <c r="K5" s="32"/>
    </row>
    <row r="6" spans="2:11" ht="30" customHeight="1" x14ac:dyDescent="0.35">
      <c r="B6" s="51" t="s">
        <v>30</v>
      </c>
      <c r="C6" s="1">
        <v>269.60000000000002</v>
      </c>
      <c r="D6" s="1">
        <v>154.12</v>
      </c>
      <c r="E6" s="3">
        <f t="shared" si="1"/>
        <v>115.48000000000002</v>
      </c>
      <c r="F6" s="32"/>
      <c r="G6" s="51" t="s">
        <v>30</v>
      </c>
      <c r="H6" s="4">
        <f t="shared" si="2"/>
        <v>137.90281329923275</v>
      </c>
      <c r="I6" s="4">
        <f t="shared" si="0"/>
        <v>78.833759590792837</v>
      </c>
      <c r="J6" s="3">
        <f t="shared" si="0"/>
        <v>59.069053708439903</v>
      </c>
      <c r="K6" s="32"/>
    </row>
    <row r="7" spans="2:11" ht="30" customHeight="1" x14ac:dyDescent="0.35">
      <c r="B7" s="51" t="s">
        <v>31</v>
      </c>
      <c r="C7" s="1">
        <v>450.62</v>
      </c>
      <c r="D7" s="1">
        <v>200</v>
      </c>
      <c r="E7" s="3">
        <f t="shared" si="1"/>
        <v>250.62</v>
      </c>
      <c r="F7" s="32"/>
      <c r="G7" s="51" t="s">
        <v>31</v>
      </c>
      <c r="H7" s="4">
        <f t="shared" si="2"/>
        <v>230.49616368286445</v>
      </c>
      <c r="I7" s="4">
        <f t="shared" si="0"/>
        <v>102.30179028132991</v>
      </c>
      <c r="J7" s="3">
        <f t="shared" si="0"/>
        <v>128.19437340153453</v>
      </c>
      <c r="K7" s="32"/>
    </row>
    <row r="8" spans="2:11" ht="30" customHeight="1" x14ac:dyDescent="0.35">
      <c r="B8" s="51" t="s">
        <v>32</v>
      </c>
      <c r="C8" s="1">
        <v>147.15</v>
      </c>
      <c r="D8" s="1">
        <v>164.83</v>
      </c>
      <c r="E8" s="3">
        <f t="shared" si="1"/>
        <v>-17.680000000000007</v>
      </c>
      <c r="F8" s="32"/>
      <c r="G8" s="51" t="s">
        <v>32</v>
      </c>
      <c r="H8" s="4">
        <f t="shared" si="2"/>
        <v>75.268542199488493</v>
      </c>
      <c r="I8" s="4">
        <f t="shared" si="0"/>
        <v>84.312020460358056</v>
      </c>
      <c r="J8" s="3">
        <f t="shared" si="0"/>
        <v>-9.0434782608695681</v>
      </c>
      <c r="K8" s="32"/>
    </row>
    <row r="9" spans="2:11" ht="30" customHeight="1" x14ac:dyDescent="0.35">
      <c r="B9" s="51" t="s">
        <v>33</v>
      </c>
      <c r="C9" s="1">
        <v>360</v>
      </c>
      <c r="D9" s="1">
        <v>56</v>
      </c>
      <c r="E9" s="3">
        <f t="shared" si="1"/>
        <v>304</v>
      </c>
      <c r="F9" s="32"/>
      <c r="G9" s="51" t="s">
        <v>33</v>
      </c>
      <c r="H9" s="4">
        <f t="shared" si="2"/>
        <v>184.14322250639387</v>
      </c>
      <c r="I9" s="4">
        <f t="shared" si="0"/>
        <v>28.644501278772378</v>
      </c>
      <c r="J9" s="3">
        <f t="shared" si="0"/>
        <v>155.49872122762147</v>
      </c>
      <c r="K9" s="32"/>
    </row>
    <row r="10" spans="2:11" ht="30" customHeight="1" x14ac:dyDescent="0.35">
      <c r="B10" s="52" t="s">
        <v>34</v>
      </c>
      <c r="C10" s="17">
        <v>489.41</v>
      </c>
      <c r="D10" s="17">
        <v>345.12</v>
      </c>
      <c r="E10" s="29">
        <f t="shared" si="1"/>
        <v>144.29000000000002</v>
      </c>
      <c r="F10" s="32"/>
      <c r="G10" s="51" t="s">
        <v>34</v>
      </c>
      <c r="H10" s="4">
        <f t="shared" si="2"/>
        <v>250.3375959079284</v>
      </c>
      <c r="I10" s="4">
        <f t="shared" si="0"/>
        <v>176.53196930946291</v>
      </c>
      <c r="J10" s="3">
        <f t="shared" si="0"/>
        <v>73.80562659846548</v>
      </c>
      <c r="K10" s="32"/>
    </row>
    <row r="11" spans="2:11" ht="18.600000000000001" customHeight="1" x14ac:dyDescent="0.35">
      <c r="B11" s="35"/>
      <c r="C11" s="35"/>
      <c r="D11" s="35"/>
      <c r="E11" s="35"/>
      <c r="F11" s="32"/>
      <c r="G11" s="14" t="s">
        <v>42</v>
      </c>
      <c r="H11" s="16">
        <v>1.9550000000000001</v>
      </c>
      <c r="I11" s="15"/>
      <c r="J11" s="15"/>
      <c r="K11" s="32"/>
    </row>
    <row r="12" spans="2:11" x14ac:dyDescent="0.3">
      <c r="B12" s="36"/>
      <c r="C12" s="36"/>
      <c r="D12" s="36"/>
      <c r="E12" s="36"/>
      <c r="F12" s="32"/>
      <c r="G12" s="32"/>
      <c r="H12" s="32"/>
      <c r="I12" s="32"/>
      <c r="J12" s="32"/>
      <c r="K12" s="32"/>
    </row>
    <row r="13" spans="2:11" ht="18" x14ac:dyDescent="0.35">
      <c r="B13" s="74" t="s">
        <v>40</v>
      </c>
      <c r="C13" s="74"/>
      <c r="D13" s="74"/>
      <c r="E13" s="74"/>
      <c r="F13" s="32"/>
      <c r="G13" s="74" t="s">
        <v>41</v>
      </c>
      <c r="H13" s="74"/>
      <c r="I13" s="74"/>
      <c r="J13" s="74"/>
      <c r="K13" s="32"/>
    </row>
    <row r="14" spans="2:11" ht="28.5" customHeight="1" x14ac:dyDescent="0.3">
      <c r="B14" s="13"/>
      <c r="C14" s="11" t="s">
        <v>35</v>
      </c>
      <c r="D14" s="11" t="s">
        <v>36</v>
      </c>
      <c r="E14" s="11" t="s">
        <v>37</v>
      </c>
      <c r="F14" s="33"/>
      <c r="G14" s="12"/>
      <c r="H14" s="11" t="s">
        <v>35</v>
      </c>
      <c r="I14" s="11" t="s">
        <v>36</v>
      </c>
      <c r="J14" s="11" t="s">
        <v>37</v>
      </c>
      <c r="K14" s="32"/>
    </row>
    <row r="15" spans="2:11" ht="31.2" x14ac:dyDescent="0.3">
      <c r="B15" s="50" t="s">
        <v>43</v>
      </c>
      <c r="C15" s="3">
        <f>SUM(C4:C10)</f>
        <v>2133.2800000000002</v>
      </c>
      <c r="D15" s="3">
        <f>SUM(D4:D10)</f>
        <v>1509.42</v>
      </c>
      <c r="E15" s="3">
        <f>SUM(E4:E10)</f>
        <v>623.86</v>
      </c>
      <c r="F15" s="34"/>
      <c r="G15" s="50" t="s">
        <v>43</v>
      </c>
      <c r="H15" s="3">
        <f>C15/$H$11</f>
        <v>1091.1918158567776</v>
      </c>
      <c r="I15" s="3">
        <f t="shared" ref="I15:J18" si="3">D15/$H$11</f>
        <v>772.08184143222502</v>
      </c>
      <c r="J15" s="3">
        <f t="shared" si="3"/>
        <v>319.10997442455243</v>
      </c>
      <c r="K15" s="32"/>
    </row>
    <row r="16" spans="2:11" ht="31.2" x14ac:dyDescent="0.3">
      <c r="B16" s="50" t="s">
        <v>44</v>
      </c>
      <c r="C16" s="3">
        <f>AVERAGE(C4:C10)</f>
        <v>304.75428571428574</v>
      </c>
      <c r="D16" s="3">
        <f>AVERAGE(D4:D10)</f>
        <v>215.63142857142859</v>
      </c>
      <c r="E16" s="3">
        <f>AVERAGE(E4:E10)</f>
        <v>89.122857142857143</v>
      </c>
      <c r="F16" s="34"/>
      <c r="G16" s="50" t="s">
        <v>44</v>
      </c>
      <c r="H16" s="3">
        <f t="shared" ref="H16:H18" si="4">C16/$H$11</f>
        <v>155.88454512239679</v>
      </c>
      <c r="I16" s="3">
        <f t="shared" si="3"/>
        <v>110.2974059188893</v>
      </c>
      <c r="J16" s="3">
        <f t="shared" si="3"/>
        <v>45.58713920350749</v>
      </c>
      <c r="K16" s="32"/>
    </row>
    <row r="17" spans="2:11" ht="30.6" customHeight="1" x14ac:dyDescent="0.3">
      <c r="B17" s="50" t="s">
        <v>45</v>
      </c>
      <c r="C17" s="3">
        <f>MIN(C4:C10)</f>
        <v>147.15</v>
      </c>
      <c r="D17" s="3">
        <f>MIN(D4:D10)</f>
        <v>56</v>
      </c>
      <c r="E17" s="3">
        <f>MIN(E4:E10)</f>
        <v>-202.85000000000002</v>
      </c>
      <c r="F17" s="34"/>
      <c r="G17" s="50" t="s">
        <v>45</v>
      </c>
      <c r="H17" s="3">
        <f t="shared" si="4"/>
        <v>75.268542199488493</v>
      </c>
      <c r="I17" s="3">
        <f t="shared" si="3"/>
        <v>28.644501278772378</v>
      </c>
      <c r="J17" s="3">
        <f t="shared" si="3"/>
        <v>-103.75959079283888</v>
      </c>
      <c r="K17" s="32"/>
    </row>
    <row r="18" spans="2:11" ht="28.8" customHeight="1" x14ac:dyDescent="0.3">
      <c r="B18" s="50" t="s">
        <v>46</v>
      </c>
      <c r="C18" s="3">
        <f>MAX(C4:C10)</f>
        <v>489.41</v>
      </c>
      <c r="D18" s="3">
        <f>MAX(D4:D10)</f>
        <v>469.35</v>
      </c>
      <c r="E18" s="3">
        <f>MAX(E4:E10)</f>
        <v>304</v>
      </c>
      <c r="F18" s="34"/>
      <c r="G18" s="50" t="s">
        <v>46</v>
      </c>
      <c r="H18" s="3">
        <f t="shared" si="4"/>
        <v>250.3375959079284</v>
      </c>
      <c r="I18" s="3">
        <f t="shared" si="3"/>
        <v>240.076726342711</v>
      </c>
      <c r="J18" s="3">
        <f t="shared" si="3"/>
        <v>155.49872122762147</v>
      </c>
      <c r="K18" s="32"/>
    </row>
    <row r="19" spans="2:11" x14ac:dyDescent="0.3">
      <c r="B19" s="32"/>
      <c r="C19" s="32"/>
      <c r="D19" s="32"/>
      <c r="E19" s="32"/>
      <c r="F19" s="32"/>
      <c r="G19" s="32"/>
      <c r="H19" s="32"/>
      <c r="I19" s="32"/>
      <c r="J19" s="32"/>
      <c r="K19" s="32"/>
    </row>
    <row r="20" spans="2:11" x14ac:dyDescent="0.3">
      <c r="B20" s="32"/>
      <c r="C20" s="32"/>
      <c r="D20" s="32"/>
      <c r="E20" s="32"/>
      <c r="F20" s="32"/>
      <c r="G20" s="32"/>
      <c r="H20" s="32"/>
      <c r="I20" s="32"/>
      <c r="J20" s="32"/>
      <c r="K20" s="32"/>
    </row>
  </sheetData>
  <mergeCells count="4">
    <mergeCell ref="B2:E2"/>
    <mergeCell ref="G2:J2"/>
    <mergeCell ref="B13:E13"/>
    <mergeCell ref="G13:J13"/>
  </mergeCells>
  <conditionalFormatting sqref="E5">
    <cfRule type="cellIs" dxfId="4" priority="3" operator="lessThan">
      <formula>0</formula>
    </cfRule>
  </conditionalFormatting>
  <conditionalFormatting sqref="B4:J18">
    <cfRule type="cellIs" dxfId="3" priority="2" operator="lessThan">
      <formula>0</formula>
    </cfRule>
  </conditionalFormatting>
  <conditionalFormatting sqref="A1:AC1048576">
    <cfRule type="containsBlanks" dxfId="2" priority="1">
      <formula>LEN(TRIM(A1))=0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importers</vt:lpstr>
      <vt:lpstr>subtotal</vt:lpstr>
      <vt:lpstr>VLOOKUP</vt:lpstr>
      <vt:lpstr>data_level</vt:lpstr>
      <vt:lpstr>turnover</vt:lpstr>
      <vt:lpstr>conditional_formatting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lidiya</dc:creator>
  <cp:lastModifiedBy>lidiya</cp:lastModifiedBy>
  <dcterms:created xsi:type="dcterms:W3CDTF">2016-04-08T12:10:42Z</dcterms:created>
  <dcterms:modified xsi:type="dcterms:W3CDTF">2020-10-14T08:51:38Z</dcterms:modified>
</cp:coreProperties>
</file>