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diya\Desktop\excel_git\"/>
    </mc:Choice>
  </mc:AlternateContent>
  <bookViews>
    <workbookView xWindow="0" yWindow="0" windowWidth="12276" windowHeight="2388" activeTab="6"/>
  </bookViews>
  <sheets>
    <sheet name="athlets" sheetId="1" r:id="rId1"/>
    <sheet name="commodity" sheetId="2" r:id="rId2"/>
    <sheet name="tasks" sheetId="3" r:id="rId3"/>
    <sheet name="costs" sheetId="4" r:id="rId4"/>
    <sheet name="finance" sheetId="5" r:id="rId5"/>
    <sheet name="sumProfuct" sheetId="6" r:id="rId6"/>
    <sheet name="tax" sheetId="7" r:id="rId7"/>
  </sheets>
  <definedNames>
    <definedName name="_xlchart.0" hidden="1">tasks!$C$3</definedName>
    <definedName name="_xlchart.1" hidden="1">tasks!$C$4</definedName>
    <definedName name="_xlchart.2" hidden="1">tasks!$C$5</definedName>
    <definedName name="_xlchart.3" hidden="1">tasks!$D$2:$O$2</definedName>
    <definedName name="_xlchart.4" hidden="1">tasks!$D$3:$O$3</definedName>
    <definedName name="_xlchart.5" hidden="1">tasks!$D$4:$O$4</definedName>
    <definedName name="_xlchart.6" hidden="1">tasks!$D$5:$O$5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7" l="1"/>
  <c r="E10" i="7"/>
  <c r="D10" i="7"/>
  <c r="F10" i="7" s="1"/>
  <c r="F9" i="7"/>
  <c r="E9" i="7"/>
  <c r="D9" i="7"/>
  <c r="E8" i="7"/>
  <c r="D8" i="7"/>
  <c r="F8" i="7" s="1"/>
  <c r="E7" i="7"/>
  <c r="D7" i="7"/>
  <c r="F7" i="7" s="1"/>
  <c r="E6" i="7"/>
  <c r="E11" i="7" s="1"/>
  <c r="D6" i="7"/>
  <c r="F6" i="7" s="1"/>
  <c r="E8" i="6"/>
  <c r="E7" i="6"/>
  <c r="E6" i="6"/>
  <c r="E5" i="6"/>
  <c r="E12" i="5"/>
  <c r="D12" i="5"/>
  <c r="G11" i="5" s="1"/>
  <c r="H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H4" i="5"/>
  <c r="H12" i="5" s="1"/>
  <c r="G4" i="5"/>
  <c r="G12" i="5" s="1"/>
  <c r="F4" i="5"/>
  <c r="F12" i="5" s="1"/>
  <c r="D11" i="7" l="1"/>
  <c r="F11" i="7" s="1"/>
  <c r="C16" i="4"/>
  <c r="C15" i="4"/>
  <c r="C14" i="4"/>
  <c r="C13" i="4"/>
  <c r="H10" i="4"/>
  <c r="G10" i="4"/>
  <c r="F10" i="4"/>
  <c r="E10" i="4"/>
  <c r="D10" i="4"/>
  <c r="C10" i="4"/>
  <c r="O5" i="3"/>
  <c r="M5" i="3"/>
  <c r="N5" i="3" s="1"/>
  <c r="O4" i="3"/>
  <c r="M4" i="3"/>
  <c r="N4" i="3" s="1"/>
  <c r="O3" i="3"/>
  <c r="M3" i="3"/>
  <c r="N3" i="3" s="1"/>
  <c r="D21" i="2"/>
  <c r="D20" i="2"/>
  <c r="D19" i="2"/>
  <c r="D18" i="2"/>
  <c r="D17" i="2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J16" i="1"/>
  <c r="H16" i="1"/>
  <c r="F16" i="1"/>
  <c r="D16" i="1"/>
  <c r="C16" i="1"/>
  <c r="K14" i="1"/>
  <c r="K13" i="1"/>
  <c r="K12" i="1"/>
  <c r="K11" i="1"/>
  <c r="K10" i="1"/>
  <c r="K9" i="1"/>
  <c r="K8" i="1"/>
  <c r="K7" i="1"/>
  <c r="K6" i="1"/>
  <c r="K5" i="1"/>
  <c r="K16" i="1" s="1"/>
</calcChain>
</file>

<file path=xl/sharedStrings.xml><?xml version="1.0" encoding="utf-8"?>
<sst xmlns="http://schemas.openxmlformats.org/spreadsheetml/2006/main" count="158" uniqueCount="109">
  <si>
    <t>Data for athlete</t>
  </si>
  <si>
    <t>Disciplines and results</t>
  </si>
  <si>
    <t>Name</t>
  </si>
  <si>
    <t>growth</t>
  </si>
  <si>
    <t>age</t>
  </si>
  <si>
    <t>discipline 1</t>
  </si>
  <si>
    <t>points 1</t>
  </si>
  <si>
    <t>discipline 2</t>
  </si>
  <si>
    <t>points 2</t>
  </si>
  <si>
    <t>discipline 3</t>
  </si>
  <si>
    <t>points 3</t>
  </si>
  <si>
    <t>points all</t>
  </si>
  <si>
    <t>Kaloyan</t>
  </si>
  <si>
    <t>running</t>
  </si>
  <si>
    <t>high jump</t>
  </si>
  <si>
    <t>long jump</t>
  </si>
  <si>
    <t>Ivan</t>
  </si>
  <si>
    <t>And</t>
  </si>
  <si>
    <t>Peter</t>
  </si>
  <si>
    <t>Philip</t>
  </si>
  <si>
    <t>Not new</t>
  </si>
  <si>
    <t>Stoyanov</t>
  </si>
  <si>
    <t>Slavi</t>
  </si>
  <si>
    <t>Dimo</t>
  </si>
  <si>
    <t>Stefan</t>
  </si>
  <si>
    <t>count</t>
  </si>
  <si>
    <t>max</t>
  </si>
  <si>
    <t>average</t>
  </si>
  <si>
    <t>all</t>
  </si>
  <si>
    <t>Available goods in warehouse</t>
  </si>
  <si>
    <t>Number</t>
  </si>
  <si>
    <t>commodity</t>
  </si>
  <si>
    <t>measure</t>
  </si>
  <si>
    <t>quantity</t>
  </si>
  <si>
    <t>price per piece</t>
  </si>
  <si>
    <t>value</t>
  </si>
  <si>
    <t>discount</t>
  </si>
  <si>
    <t>flour</t>
  </si>
  <si>
    <t>sack</t>
  </si>
  <si>
    <t>sugar</t>
  </si>
  <si>
    <t>kg.</t>
  </si>
  <si>
    <t>rice</t>
  </si>
  <si>
    <t>lens</t>
  </si>
  <si>
    <t>beans</t>
  </si>
  <si>
    <t>tomatoes</t>
  </si>
  <si>
    <t>jar</t>
  </si>
  <si>
    <t>cheese</t>
  </si>
  <si>
    <t>tin</t>
  </si>
  <si>
    <t>cooking oil</t>
  </si>
  <si>
    <t>stack</t>
  </si>
  <si>
    <t>vinegar</t>
  </si>
  <si>
    <t>Number of goods at a discount:</t>
  </si>
  <si>
    <t>task №</t>
  </si>
  <si>
    <t>sum</t>
  </si>
  <si>
    <t>%</t>
  </si>
  <si>
    <t>Alexander Ivanov</t>
  </si>
  <si>
    <t>Antoaneta Ivanova</t>
  </si>
  <si>
    <t>Costs of the company</t>
  </si>
  <si>
    <t>January</t>
  </si>
  <si>
    <t>February</t>
  </si>
  <si>
    <t>March</t>
  </si>
  <si>
    <t>April</t>
  </si>
  <si>
    <t>May</t>
  </si>
  <si>
    <t>June</t>
  </si>
  <si>
    <t>wages</t>
  </si>
  <si>
    <t>current</t>
  </si>
  <si>
    <t>water</t>
  </si>
  <si>
    <t>office supplies</t>
  </si>
  <si>
    <t>advertisement</t>
  </si>
  <si>
    <t>Total monthly</t>
  </si>
  <si>
    <t>For the first half:</t>
  </si>
  <si>
    <t>total</t>
  </si>
  <si>
    <t>minimum</t>
  </si>
  <si>
    <t>maximum</t>
  </si>
  <si>
    <t>№</t>
  </si>
  <si>
    <t>name</t>
  </si>
  <si>
    <t>Income</t>
  </si>
  <si>
    <t>Expenses</t>
  </si>
  <si>
    <t>Profit / Loss</t>
  </si>
  <si>
    <t>Share of income in%</t>
  </si>
  <si>
    <t>Share of costs in%</t>
  </si>
  <si>
    <t>sale</t>
  </si>
  <si>
    <t>expedition</t>
  </si>
  <si>
    <t>sales</t>
  </si>
  <si>
    <t>marketing</t>
  </si>
  <si>
    <t>Public Relations</t>
  </si>
  <si>
    <t>international</t>
  </si>
  <si>
    <t>transport</t>
  </si>
  <si>
    <t>Everything :</t>
  </si>
  <si>
    <t>Cells not equal to z or x</t>
  </si>
  <si>
    <t>Fruit</t>
  </si>
  <si>
    <t>Criteria</t>
  </si>
  <si>
    <t>Count</t>
  </si>
  <si>
    <t>apple</t>
  </si>
  <si>
    <t>Not equal to apple or banana</t>
  </si>
  <si>
    <t>banana</t>
  </si>
  <si>
    <t>Not equal to orange or banana</t>
  </si>
  <si>
    <t>orange</t>
  </si>
  <si>
    <t>Not equal to apple or orange</t>
  </si>
  <si>
    <t>Not equal to apple or lemon</t>
  </si>
  <si>
    <t>Property tax in %</t>
  </si>
  <si>
    <t xml:space="preserve"> Garbage fee in %</t>
  </si>
  <si>
    <t>Unused properties</t>
  </si>
  <si>
    <t>Property tax assessment</t>
  </si>
  <si>
    <t>Property tax</t>
  </si>
  <si>
    <t>Garbage fee</t>
  </si>
  <si>
    <t>Total</t>
  </si>
  <si>
    <t>Wil Ognyanova</t>
  </si>
  <si>
    <t>Monthly financial result of the activities of "Prima" by departments for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</si>
</sst>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[$€-2]\ * #,##0.00_);_([$€-2]\ * \(#,##0.00\);_([$€-2]\ * &quot;-&quot;??_);_(@_)"/>
    <numFmt numFmtId="165" formatCode="[$€-2]\ #,##0.00"/>
    <numFmt numFmtId="166" formatCode="#,##0.00\ [$€-1]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indexed="51"/>
      <name val="Arial"/>
      <family val="2"/>
      <charset val="204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gray125">
        <fgColor theme="4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gray125">
        <fgColor theme="8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D6F3F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FE7EB"/>
        <bgColor indexed="64"/>
      </patternFill>
    </fill>
    <fill>
      <patternFill patternType="gray0625">
        <fgColor theme="5" tint="0.79998168889431442"/>
        <bgColor indexed="65"/>
      </patternFill>
    </fill>
    <fill>
      <patternFill patternType="gray0625">
        <fgColor theme="8" tint="-0.24994659260841701"/>
        <bgColor indexed="65"/>
      </patternFill>
    </fill>
    <fill>
      <patternFill patternType="darkVertical">
        <fgColor theme="3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7" fillId="0" borderId="0" xfId="0" applyFont="1"/>
    <xf numFmtId="0" fontId="0" fillId="0" borderId="1" xfId="0" applyBorder="1"/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/>
    <xf numFmtId="0" fontId="0" fillId="5" borderId="1" xfId="0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9" fontId="0" fillId="5" borderId="1" xfId="0" applyNumberFormat="1" applyFill="1" applyBorder="1"/>
    <xf numFmtId="0" fontId="9" fillId="5" borderId="1" xfId="0" applyFont="1" applyFill="1" applyBorder="1" applyAlignment="1">
      <alignment horizontal="center"/>
    </xf>
    <xf numFmtId="0" fontId="9" fillId="6" borderId="1" xfId="0" applyFont="1" applyFill="1" applyBorder="1"/>
    <xf numFmtId="165" fontId="0" fillId="7" borderId="1" xfId="0" applyNumberFormat="1" applyFill="1" applyBorder="1"/>
    <xf numFmtId="0" fontId="10" fillId="3" borderId="1" xfId="0" applyFont="1" applyFill="1" applyBorder="1"/>
    <xf numFmtId="165" fontId="9" fillId="3" borderId="1" xfId="0" applyNumberFormat="1" applyFont="1" applyFill="1" applyBorder="1"/>
    <xf numFmtId="0" fontId="10" fillId="5" borderId="1" xfId="0" applyFont="1" applyFill="1" applyBorder="1"/>
    <xf numFmtId="0" fontId="9" fillId="5" borderId="1" xfId="0" applyFont="1" applyFill="1" applyBorder="1"/>
    <xf numFmtId="10" fontId="0" fillId="0" borderId="1" xfId="0" applyNumberFormat="1" applyBorder="1"/>
    <xf numFmtId="0" fontId="11" fillId="8" borderId="1" xfId="0" applyFont="1" applyFill="1" applyBorder="1"/>
    <xf numFmtId="0" fontId="0" fillId="6" borderId="1" xfId="0" applyFill="1" applyBorder="1"/>
    <xf numFmtId="10" fontId="0" fillId="6" borderId="1" xfId="0" applyNumberFormat="1" applyFill="1" applyBorder="1"/>
    <xf numFmtId="0" fontId="0" fillId="10" borderId="0" xfId="0" applyFill="1"/>
    <xf numFmtId="10" fontId="0" fillId="11" borderId="1" xfId="0" applyNumberFormat="1" applyFill="1" applyBorder="1"/>
    <xf numFmtId="0" fontId="0" fillId="5" borderId="2" xfId="0" applyFill="1" applyBorder="1"/>
    <xf numFmtId="10" fontId="0" fillId="11" borderId="2" xfId="0" applyNumberFormat="1" applyFill="1" applyBorder="1"/>
    <xf numFmtId="0" fontId="12" fillId="12" borderId="1" xfId="0" applyFont="1" applyFill="1" applyBorder="1"/>
    <xf numFmtId="0" fontId="0" fillId="11" borderId="1" xfId="0" applyFill="1" applyBorder="1"/>
    <xf numFmtId="166" fontId="0" fillId="11" borderId="1" xfId="0" applyNumberFormat="1" applyFill="1" applyBorder="1"/>
    <xf numFmtId="0" fontId="8" fillId="13" borderId="1" xfId="0" applyFont="1" applyFill="1" applyBorder="1" applyAlignment="1">
      <alignment horizontal="center"/>
    </xf>
    <xf numFmtId="0" fontId="6" fillId="14" borderId="0" xfId="0" applyFont="1" applyFill="1"/>
    <xf numFmtId="0" fontId="5" fillId="14" borderId="0" xfId="0" applyFont="1" applyFill="1"/>
    <xf numFmtId="0" fontId="4" fillId="14" borderId="1" xfId="0" applyFont="1" applyFill="1" applyBorder="1"/>
    <xf numFmtId="0" fontId="5" fillId="14" borderId="1" xfId="0" applyFont="1" applyFill="1" applyBorder="1"/>
    <xf numFmtId="0" fontId="0" fillId="9" borderId="1" xfId="0" applyFill="1" applyBorder="1"/>
    <xf numFmtId="2" fontId="0" fillId="9" borderId="1" xfId="0" applyNumberFormat="1" applyFill="1" applyBorder="1"/>
    <xf numFmtId="164" fontId="0" fillId="9" borderId="1" xfId="0" applyNumberFormat="1" applyFill="1" applyBorder="1"/>
    <xf numFmtId="0" fontId="1" fillId="9" borderId="1" xfId="0" applyFont="1" applyFill="1" applyBorder="1"/>
    <xf numFmtId="0" fontId="3" fillId="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wrapText="1"/>
    </xf>
    <xf numFmtId="0" fontId="0" fillId="15" borderId="1" xfId="0" applyFill="1" applyBorder="1"/>
    <xf numFmtId="2" fontId="0" fillId="15" borderId="1" xfId="0" applyNumberFormat="1" applyFill="1" applyBorder="1"/>
    <xf numFmtId="0" fontId="13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14" fillId="5" borderId="1" xfId="0" applyFont="1" applyFill="1" applyBorder="1"/>
    <xf numFmtId="2" fontId="14" fillId="5" borderId="1" xfId="0" applyNumberFormat="1" applyFont="1" applyFill="1" applyBorder="1"/>
    <xf numFmtId="0" fontId="1" fillId="15" borderId="1" xfId="0" applyFont="1" applyFill="1" applyBorder="1"/>
    <xf numFmtId="0" fontId="4" fillId="14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0" fillId="16" borderId="0" xfId="0" applyFill="1"/>
    <xf numFmtId="0" fontId="0" fillId="17" borderId="0" xfId="0" applyFill="1"/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0" fillId="18" borderId="0" xfId="0" applyFill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6" fillId="0" borderId="6" xfId="0" applyFont="1" applyBorder="1"/>
    <xf numFmtId="0" fontId="16" fillId="0" borderId="0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9" xfId="0" applyFont="1" applyBorder="1"/>
    <xf numFmtId="0" fontId="16" fillId="0" borderId="10" xfId="0" applyFont="1" applyBorder="1"/>
    <xf numFmtId="0" fontId="2" fillId="1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9" fillId="3" borderId="11" xfId="0" applyFont="1" applyFill="1" applyBorder="1"/>
    <xf numFmtId="2" fontId="0" fillId="4" borderId="11" xfId="0" applyNumberFormat="1" applyFill="1" applyBorder="1"/>
    <xf numFmtId="2" fontId="0" fillId="5" borderId="11" xfId="0" applyNumberFormat="1" applyFill="1" applyBorder="1"/>
    <xf numFmtId="9" fontId="0" fillId="5" borderId="11" xfId="0" applyNumberFormat="1" applyFill="1" applyBorder="1"/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0" fillId="4" borderId="13" xfId="0" applyFill="1" applyBorder="1"/>
    <xf numFmtId="0" fontId="17" fillId="5" borderId="13" xfId="0" applyFont="1" applyFill="1" applyBorder="1" applyAlignment="1">
      <alignment horizontal="center" vertical="center" textRotation="90"/>
    </xf>
    <xf numFmtId="0" fontId="17" fillId="5" borderId="14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7">
    <dxf>
      <font>
        <b/>
        <strike val="0"/>
        <outline val="0"/>
        <shadow val="0"/>
        <u val="none"/>
        <vertAlign val="baseline"/>
        <sz val="11"/>
        <color theme="8" tint="-0.249977111117893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8" tint="-0.249977111117893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8" tint="-0.249977111117893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8" tint="-0.249977111117893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8" tint="-0.249977111117893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8" tint="-0.249977111117893"/>
        <name val="Calibri"/>
        <scheme val="minor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FE7EB"/>
      <color rgb="FFD6F3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commodity!$C$13:$D$13</c:f>
              <c:strCache>
                <c:ptCount val="2"/>
                <c:pt idx="0">
                  <c:v>cooking oil</c:v>
                </c:pt>
                <c:pt idx="1">
                  <c:v>stack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B6-4FD4-A39F-458B4759FE6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B6-4FD4-A39F-458B4759FE6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B6-4FD4-A39F-458B4759FE68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B6-4FD4-A39F-458B4759FE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commodity!$E$4:$H$4</c:f>
              <c:strCache>
                <c:ptCount val="4"/>
                <c:pt idx="0">
                  <c:v>quantity</c:v>
                </c:pt>
                <c:pt idx="1">
                  <c:v>price per piece</c:v>
                </c:pt>
                <c:pt idx="2">
                  <c:v>value</c:v>
                </c:pt>
                <c:pt idx="3">
                  <c:v>discount</c:v>
                </c:pt>
              </c:strCache>
            </c:strRef>
          </c:cat>
          <c:val>
            <c:numRef>
              <c:f>commodity!$E$13:$H$13</c:f>
              <c:numCache>
                <c:formatCode>_([$€-2]\ * #,##0.00_);_([$€-2]\ * \(#,##0.00\);_([$€-2]\ * "-"??_);_(@_)</c:formatCode>
                <c:ptCount val="4"/>
                <c:pt idx="0" formatCode="0.00">
                  <c:v>10</c:v>
                </c:pt>
                <c:pt idx="1">
                  <c:v>156</c:v>
                </c:pt>
                <c:pt idx="2">
                  <c:v>1560</c:v>
                </c:pt>
                <c:pt idx="3" formatCode="General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1-40AE-BB4B-7A3130BB537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_xlchart.3</cx:f>
      </cx:strDim>
      <cx:numDim type="val">
        <cx:f dir="row">_xlchart.4</cx:f>
      </cx:numDim>
    </cx:data>
    <cx:data id="1">
      <cx:strDim type="cat">
        <cx:f dir="row">_xlchart.3</cx:f>
      </cx:strDim>
      <cx:numDim type="val">
        <cx:f dir="row">_xlchart.5</cx:f>
      </cx:numDim>
    </cx:data>
    <cx:data id="2">
      <cx:strDim type="cat">
        <cx:f dir="row">_xlchart.3</cx:f>
      </cx:strDim>
      <cx:numDim type="val">
        <cx:f dir="row">_xlchart.6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Data</a:t>
            </a:r>
          </a:p>
        </cx:rich>
      </cx:tx>
    </cx:title>
    <cx:plotArea>
      <cx:plotAreaRegion>
        <cx:series layoutId="waterfall" uniqueId="{6DC5E42C-75CE-434B-BA98-996A78B2BE97}" formatIdx="0">
          <cx:tx>
            <cx:txData>
              <cx:f>_xlchart.0</cx:f>
              <cx:v>Alexander Ivanov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8C8CF52E-8248-4CC2-984A-A8553352F1E6}" formatIdx="1">
          <cx:tx>
            <cx:txData>
              <cx:f>_xlchart.1</cx:f>
              <cx:v>Antoaneta Ivanova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4324DF01-8F64-45F3-A572-A1A9410B20E6}" formatIdx="2">
          <cx:tx>
            <cx:txData>
              <cx:f>_xlchart.2</cx:f>
              <cx:v>Wil Ognyanova</cx:v>
            </cx:txData>
          </cx:tx>
          <cx:dataLabels pos="outEnd">
            <cx:visibility seriesName="0" categoryName="0" value="1"/>
          </cx:dataLabels>
          <cx:dataId val="2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>
      <a:solidFill>
        <a:schemeClr val="accent1"/>
      </a:solidFill>
    </a:ln>
  </cx:spPr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costs!$B$5</c:f>
              <c:strCache>
                <c:ptCount val="1"/>
                <c:pt idx="0">
                  <c:v>wages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costs!$C$4:$H$4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xVal>
          <c:yVal>
            <c:numRef>
              <c:f>costs!$C$5:$H$5</c:f>
              <c:numCache>
                <c:formatCode>[$€-2]\ #,##0.00</c:formatCode>
                <c:ptCount val="6"/>
                <c:pt idx="0">
                  <c:v>4000</c:v>
                </c:pt>
                <c:pt idx="1">
                  <c:v>4500</c:v>
                </c:pt>
                <c:pt idx="2">
                  <c:v>3700</c:v>
                </c:pt>
                <c:pt idx="3">
                  <c:v>5000</c:v>
                </c:pt>
                <c:pt idx="4">
                  <c:v>5000</c:v>
                </c:pt>
                <c:pt idx="5">
                  <c:v>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C-40A6-8D76-8C48269B5247}"/>
            </c:ext>
          </c:extLst>
        </c:ser>
        <c:ser>
          <c:idx val="1"/>
          <c:order val="1"/>
          <c:tx>
            <c:strRef>
              <c:f>costs!$B$6</c:f>
              <c:strCache>
                <c:ptCount val="1"/>
                <c:pt idx="0">
                  <c:v>current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costs!$C$4:$H$4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xVal>
          <c:yVal>
            <c:numRef>
              <c:f>costs!$C$6:$H$6</c:f>
              <c:numCache>
                <c:formatCode>[$€-2]\ #,##0.00</c:formatCode>
                <c:ptCount val="6"/>
                <c:pt idx="0">
                  <c:v>200</c:v>
                </c:pt>
                <c:pt idx="1">
                  <c:v>230</c:v>
                </c:pt>
                <c:pt idx="2">
                  <c:v>190</c:v>
                </c:pt>
                <c:pt idx="3">
                  <c:v>200</c:v>
                </c:pt>
                <c:pt idx="4">
                  <c:v>150</c:v>
                </c:pt>
                <c:pt idx="5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5C-40A6-8D76-8C48269B5247}"/>
            </c:ext>
          </c:extLst>
        </c:ser>
        <c:ser>
          <c:idx val="2"/>
          <c:order val="2"/>
          <c:tx>
            <c:strRef>
              <c:f>costs!$B$7</c:f>
              <c:strCache>
                <c:ptCount val="1"/>
                <c:pt idx="0">
                  <c:v>water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costs!$C$4:$H$4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xVal>
          <c:yVal>
            <c:numRef>
              <c:f>costs!$C$7:$H$7</c:f>
              <c:numCache>
                <c:formatCode>[$€-2]\ #,##0.00</c:formatCode>
                <c:ptCount val="6"/>
                <c:pt idx="0">
                  <c:v>35</c:v>
                </c:pt>
                <c:pt idx="1">
                  <c:v>38</c:v>
                </c:pt>
                <c:pt idx="2">
                  <c:v>37</c:v>
                </c:pt>
                <c:pt idx="3">
                  <c:v>45</c:v>
                </c:pt>
                <c:pt idx="4">
                  <c:v>39</c:v>
                </c:pt>
                <c:pt idx="5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5C-40A6-8D76-8C48269B5247}"/>
            </c:ext>
          </c:extLst>
        </c:ser>
        <c:ser>
          <c:idx val="3"/>
          <c:order val="3"/>
          <c:tx>
            <c:strRef>
              <c:f>costs!$B$8</c:f>
              <c:strCache>
                <c:ptCount val="1"/>
                <c:pt idx="0">
                  <c:v>office supplies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costs!$C$4:$H$4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xVal>
          <c:yVal>
            <c:numRef>
              <c:f>costs!$C$8:$H$8</c:f>
              <c:numCache>
                <c:formatCode>[$€-2]\ #,##0.00</c:formatCode>
                <c:ptCount val="6"/>
                <c:pt idx="0">
                  <c:v>230</c:v>
                </c:pt>
                <c:pt idx="1">
                  <c:v>240</c:v>
                </c:pt>
                <c:pt idx="2">
                  <c:v>220</c:v>
                </c:pt>
                <c:pt idx="3">
                  <c:v>240</c:v>
                </c:pt>
                <c:pt idx="4">
                  <c:v>250</c:v>
                </c:pt>
                <c:pt idx="5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5C-40A6-8D76-8C48269B5247}"/>
            </c:ext>
          </c:extLst>
        </c:ser>
        <c:ser>
          <c:idx val="4"/>
          <c:order val="4"/>
          <c:tx>
            <c:strRef>
              <c:f>costs!$B$9</c:f>
              <c:strCache>
                <c:ptCount val="1"/>
                <c:pt idx="0">
                  <c:v>advertisement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costs!$C$4:$H$4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xVal>
          <c:yVal>
            <c:numRef>
              <c:f>costs!$C$9:$H$9</c:f>
              <c:numCache>
                <c:formatCode>[$€-2]\ #,##0.00</c:formatCode>
                <c:ptCount val="6"/>
                <c:pt idx="0">
                  <c:v>700</c:v>
                </c:pt>
                <c:pt idx="1">
                  <c:v>700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5C-40A6-8D76-8C48269B5247}"/>
            </c:ext>
          </c:extLst>
        </c:ser>
        <c:ser>
          <c:idx val="5"/>
          <c:order val="5"/>
          <c:tx>
            <c:strRef>
              <c:f>costs!$B$10</c:f>
              <c:strCache>
                <c:ptCount val="1"/>
                <c:pt idx="0">
                  <c:v>Total monthly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costs!$C$4:$H$4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xVal>
          <c:yVal>
            <c:numRef>
              <c:f>costs!$C$10:$H$10</c:f>
              <c:numCache>
                <c:formatCode>[$€-2]\ #,##0.00</c:formatCode>
                <c:ptCount val="6"/>
                <c:pt idx="0">
                  <c:v>5165</c:v>
                </c:pt>
                <c:pt idx="1">
                  <c:v>5708</c:v>
                </c:pt>
                <c:pt idx="2">
                  <c:v>4647</c:v>
                </c:pt>
                <c:pt idx="3">
                  <c:v>5885</c:v>
                </c:pt>
                <c:pt idx="4">
                  <c:v>5739</c:v>
                </c:pt>
                <c:pt idx="5">
                  <c:v>5813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5C-40A6-8D76-8C48269B5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78840"/>
        <c:axId val="461381136"/>
      </c:scatterChart>
      <c:valAx>
        <c:axId val="46137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81136"/>
        <c:crosses val="autoZero"/>
        <c:crossBetween val="midCat"/>
      </c:valAx>
      <c:valAx>
        <c:axId val="4613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78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half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9444444444444445E-2"/>
          <c:y val="0.3244907407407408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228-42D8-81C5-212AF79C18D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228-42D8-81C5-212AF79C18D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4228-42D8-81C5-212AF79C18D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4228-42D8-81C5-212AF79C18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costs!$B$13:$B$16</c:f>
              <c:strCache>
                <c:ptCount val="4"/>
                <c:pt idx="0">
                  <c:v>total</c:v>
                </c:pt>
                <c:pt idx="1">
                  <c:v>minimum</c:v>
                </c:pt>
                <c:pt idx="2">
                  <c:v>maximum</c:v>
                </c:pt>
                <c:pt idx="3">
                  <c:v>average</c:v>
                </c:pt>
              </c:strCache>
            </c:strRef>
          </c:cat>
          <c:val>
            <c:numRef>
              <c:f>costs!$C$13:$C$16</c:f>
              <c:numCache>
                <c:formatCode>[$€-2]\ #,##0.00</c:formatCode>
                <c:ptCount val="4"/>
                <c:pt idx="0">
                  <c:v>32957</c:v>
                </c:pt>
                <c:pt idx="1">
                  <c:v>4647</c:v>
                </c:pt>
                <c:pt idx="2">
                  <c:v>5885</c:v>
                </c:pt>
                <c:pt idx="3">
                  <c:v>5492.833333333333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A-4C93-AC5D-DCA90790A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1093934824878"/>
          <c:y val="0.16261519393409152"/>
          <c:w val="0.609096493499241"/>
          <c:h val="9.485732495916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1</xdr:row>
      <xdr:rowOff>34290</xdr:rowOff>
    </xdr:from>
    <xdr:to>
      <xdr:col>15</xdr:col>
      <xdr:colOff>480060</xdr:colOff>
      <xdr:row>15</xdr:row>
      <xdr:rowOff>49530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5</xdr:row>
      <xdr:rowOff>80010</xdr:rowOff>
    </xdr:from>
    <xdr:to>
      <xdr:col>11</xdr:col>
      <xdr:colOff>411480</xdr:colOff>
      <xdr:row>20</xdr:row>
      <xdr:rowOff>80010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</xdr:row>
      <xdr:rowOff>125730</xdr:rowOff>
    </xdr:from>
    <xdr:to>
      <xdr:col>14</xdr:col>
      <xdr:colOff>22860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137160</xdr:colOff>
      <xdr:row>10</xdr:row>
      <xdr:rowOff>118110</xdr:rowOff>
    </xdr:from>
    <xdr:to>
      <xdr:col>7</xdr:col>
      <xdr:colOff>723900</xdr:colOff>
      <xdr:row>22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E14" totalsRowShown="0" headerRowDxfId="5" dataDxfId="4">
  <autoFilter ref="B4:E14"/>
  <tableColumns count="4">
    <tableColumn id="1" name="Fruit" dataDxfId="3"/>
    <tableColumn id="2" name="Number" dataDxfId="2"/>
    <tableColumn id="3" name="Criteria" dataDxfId="1"/>
    <tableColumn id="4" name="Coun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L19"/>
  <sheetViews>
    <sheetView topLeftCell="A7" workbookViewId="0">
      <selection activeCell="C15" sqref="C15"/>
    </sheetView>
  </sheetViews>
  <sheetFormatPr defaultRowHeight="14.4" x14ac:dyDescent="0.3"/>
  <cols>
    <col min="4" max="4" width="14.6640625" customWidth="1"/>
    <col min="5" max="5" width="12.21875" customWidth="1"/>
    <col min="7" max="7" width="12.6640625" customWidth="1"/>
    <col min="9" max="9" width="12.5546875" customWidth="1"/>
  </cols>
  <sheetData>
    <row r="1" spans="1:1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8.8" x14ac:dyDescent="0.55000000000000004">
      <c r="A2" s="1"/>
      <c r="B2" s="65" t="s">
        <v>0</v>
      </c>
      <c r="C2" s="65"/>
      <c r="D2" s="65"/>
      <c r="E2" s="66" t="s">
        <v>1</v>
      </c>
      <c r="F2" s="66"/>
      <c r="G2" s="66"/>
      <c r="H2" s="66"/>
      <c r="I2" s="66"/>
      <c r="J2" s="66"/>
      <c r="K2" s="66"/>
      <c r="L2" s="1"/>
    </row>
    <row r="3" spans="1:12" ht="28.8" x14ac:dyDescent="0.55000000000000004">
      <c r="A3" s="1"/>
      <c r="B3" s="39"/>
      <c r="C3" s="39"/>
      <c r="D3" s="39"/>
      <c r="E3" s="38"/>
      <c r="F3" s="38"/>
      <c r="G3" s="38"/>
      <c r="H3" s="38"/>
      <c r="I3" s="38"/>
      <c r="J3" s="38"/>
      <c r="K3" s="38"/>
      <c r="L3" s="1"/>
    </row>
    <row r="4" spans="1:12" ht="31.2" x14ac:dyDescent="0.3">
      <c r="A4" s="2"/>
      <c r="B4" s="42" t="s">
        <v>2</v>
      </c>
      <c r="C4" s="42" t="s">
        <v>3</v>
      </c>
      <c r="D4" s="42" t="s">
        <v>4</v>
      </c>
      <c r="E4" s="42" t="s">
        <v>5</v>
      </c>
      <c r="F4" s="42" t="s">
        <v>6</v>
      </c>
      <c r="G4" s="42" t="s">
        <v>7</v>
      </c>
      <c r="H4" s="42" t="s">
        <v>8</v>
      </c>
      <c r="I4" s="42" t="s">
        <v>9</v>
      </c>
      <c r="J4" s="42" t="s">
        <v>10</v>
      </c>
      <c r="K4" s="43" t="s">
        <v>11</v>
      </c>
      <c r="L4" s="2"/>
    </row>
    <row r="5" spans="1:12" x14ac:dyDescent="0.3">
      <c r="A5" s="1"/>
      <c r="B5" s="47" t="s">
        <v>12</v>
      </c>
      <c r="C5" s="41">
        <v>1.9</v>
      </c>
      <c r="D5" s="40">
        <v>14</v>
      </c>
      <c r="E5" s="40" t="s">
        <v>13</v>
      </c>
      <c r="F5" s="40">
        <v>5</v>
      </c>
      <c r="G5" s="40" t="s">
        <v>14</v>
      </c>
      <c r="H5" s="40">
        <v>25</v>
      </c>
      <c r="I5" s="40" t="s">
        <v>15</v>
      </c>
      <c r="J5" s="40">
        <v>56</v>
      </c>
      <c r="K5" s="40">
        <f>SUM(F5+H5+J5)</f>
        <v>86</v>
      </c>
      <c r="L5" s="1"/>
    </row>
    <row r="6" spans="1:12" x14ac:dyDescent="0.3">
      <c r="A6" s="1"/>
      <c r="B6" s="47" t="s">
        <v>16</v>
      </c>
      <c r="C6" s="41">
        <v>1.92</v>
      </c>
      <c r="D6" s="40">
        <v>15</v>
      </c>
      <c r="E6" s="40" t="s">
        <v>13</v>
      </c>
      <c r="F6" s="40">
        <v>22</v>
      </c>
      <c r="G6" s="40" t="s">
        <v>14</v>
      </c>
      <c r="H6" s="40">
        <v>35</v>
      </c>
      <c r="I6" s="40" t="s">
        <v>15</v>
      </c>
      <c r="J6" s="40">
        <v>14</v>
      </c>
      <c r="K6" s="40">
        <f t="shared" ref="K6:K14" si="0">SUM(F6+H6+J6)</f>
        <v>71</v>
      </c>
      <c r="L6" s="1"/>
    </row>
    <row r="7" spans="1:12" x14ac:dyDescent="0.3">
      <c r="A7" s="1"/>
      <c r="B7" s="47" t="s">
        <v>17</v>
      </c>
      <c r="C7" s="41">
        <v>1.88</v>
      </c>
      <c r="D7" s="40">
        <v>12</v>
      </c>
      <c r="E7" s="40" t="s">
        <v>13</v>
      </c>
      <c r="F7" s="40">
        <v>35</v>
      </c>
      <c r="G7" s="40" t="s">
        <v>14</v>
      </c>
      <c r="H7" s="40">
        <v>44</v>
      </c>
      <c r="I7" s="40" t="s">
        <v>15</v>
      </c>
      <c r="J7" s="40">
        <v>45</v>
      </c>
      <c r="K7" s="40">
        <f t="shared" si="0"/>
        <v>124</v>
      </c>
      <c r="L7" s="1"/>
    </row>
    <row r="8" spans="1:12" x14ac:dyDescent="0.3">
      <c r="A8" s="1"/>
      <c r="B8" s="47" t="s">
        <v>18</v>
      </c>
      <c r="C8" s="41">
        <v>1.89</v>
      </c>
      <c r="D8" s="40">
        <v>13</v>
      </c>
      <c r="E8" s="40" t="s">
        <v>13</v>
      </c>
      <c r="F8" s="40">
        <v>2</v>
      </c>
      <c r="G8" s="40" t="s">
        <v>14</v>
      </c>
      <c r="H8" s="40">
        <v>26</v>
      </c>
      <c r="I8" s="40" t="s">
        <v>15</v>
      </c>
      <c r="J8" s="40">
        <v>54</v>
      </c>
      <c r="K8" s="40">
        <f t="shared" si="0"/>
        <v>82</v>
      </c>
      <c r="L8" s="1"/>
    </row>
    <row r="9" spans="1:12" x14ac:dyDescent="0.3">
      <c r="A9" s="1"/>
      <c r="B9" s="47" t="s">
        <v>19</v>
      </c>
      <c r="C9" s="41">
        <v>1.98</v>
      </c>
      <c r="D9" s="40">
        <v>16</v>
      </c>
      <c r="E9" s="40" t="s">
        <v>13</v>
      </c>
      <c r="F9" s="40">
        <v>44</v>
      </c>
      <c r="G9" s="40" t="s">
        <v>14</v>
      </c>
      <c r="H9" s="40">
        <v>14</v>
      </c>
      <c r="I9" s="40" t="s">
        <v>15</v>
      </c>
      <c r="J9" s="40">
        <v>22</v>
      </c>
      <c r="K9" s="40">
        <f t="shared" si="0"/>
        <v>80</v>
      </c>
      <c r="L9" s="1"/>
    </row>
    <row r="10" spans="1:12" x14ac:dyDescent="0.3">
      <c r="A10" s="1"/>
      <c r="B10" s="47" t="s">
        <v>20</v>
      </c>
      <c r="C10" s="41">
        <v>1.95</v>
      </c>
      <c r="D10" s="40">
        <v>14</v>
      </c>
      <c r="E10" s="40" t="s">
        <v>13</v>
      </c>
      <c r="F10" s="40">
        <v>30</v>
      </c>
      <c r="G10" s="40" t="s">
        <v>14</v>
      </c>
      <c r="H10" s="40">
        <v>66</v>
      </c>
      <c r="I10" s="40" t="s">
        <v>15</v>
      </c>
      <c r="J10" s="40">
        <v>39</v>
      </c>
      <c r="K10" s="40">
        <f t="shared" si="0"/>
        <v>135</v>
      </c>
      <c r="L10" s="1"/>
    </row>
    <row r="11" spans="1:12" x14ac:dyDescent="0.3">
      <c r="A11" s="1"/>
      <c r="B11" s="47" t="s">
        <v>21</v>
      </c>
      <c r="C11" s="41">
        <v>1.88</v>
      </c>
      <c r="D11" s="40">
        <v>12</v>
      </c>
      <c r="E11" s="40" t="s">
        <v>13</v>
      </c>
      <c r="F11" s="40">
        <v>55</v>
      </c>
      <c r="G11" s="40" t="s">
        <v>14</v>
      </c>
      <c r="H11" s="40">
        <v>3</v>
      </c>
      <c r="I11" s="40" t="s">
        <v>15</v>
      </c>
      <c r="J11" s="40">
        <v>12</v>
      </c>
      <c r="K11" s="40">
        <f t="shared" si="0"/>
        <v>70</v>
      </c>
      <c r="L11" s="1"/>
    </row>
    <row r="12" spans="1:12" x14ac:dyDescent="0.3">
      <c r="A12" s="1"/>
      <c r="B12" s="47" t="s">
        <v>22</v>
      </c>
      <c r="C12" s="41">
        <v>1.9</v>
      </c>
      <c r="D12" s="40">
        <v>14</v>
      </c>
      <c r="E12" s="40" t="s">
        <v>13</v>
      </c>
      <c r="F12" s="40">
        <v>12</v>
      </c>
      <c r="G12" s="40" t="s">
        <v>14</v>
      </c>
      <c r="H12" s="40">
        <v>54</v>
      </c>
      <c r="I12" s="40" t="s">
        <v>15</v>
      </c>
      <c r="J12" s="40">
        <v>52</v>
      </c>
      <c r="K12" s="40">
        <f t="shared" si="0"/>
        <v>118</v>
      </c>
      <c r="L12" s="1"/>
    </row>
    <row r="13" spans="1:12" x14ac:dyDescent="0.3">
      <c r="A13" s="1"/>
      <c r="B13" s="47" t="s">
        <v>23</v>
      </c>
      <c r="C13" s="41">
        <v>1.99</v>
      </c>
      <c r="D13" s="40">
        <v>15</v>
      </c>
      <c r="E13" s="40" t="s">
        <v>13</v>
      </c>
      <c r="F13" s="40">
        <v>18</v>
      </c>
      <c r="G13" s="40" t="s">
        <v>14</v>
      </c>
      <c r="H13" s="40">
        <v>34</v>
      </c>
      <c r="I13" s="40" t="s">
        <v>15</v>
      </c>
      <c r="J13" s="40">
        <v>32</v>
      </c>
      <c r="K13" s="40">
        <f t="shared" si="0"/>
        <v>84</v>
      </c>
      <c r="L13" s="1"/>
    </row>
    <row r="14" spans="1:12" x14ac:dyDescent="0.3">
      <c r="A14" s="1"/>
      <c r="B14" s="47" t="s">
        <v>24</v>
      </c>
      <c r="C14" s="41">
        <v>2.0099999999999998</v>
      </c>
      <c r="D14" s="40">
        <v>16</v>
      </c>
      <c r="E14" s="40" t="s">
        <v>13</v>
      </c>
      <c r="F14" s="40">
        <v>34</v>
      </c>
      <c r="G14" s="40" t="s">
        <v>14</v>
      </c>
      <c r="H14" s="40">
        <v>14</v>
      </c>
      <c r="I14" s="40" t="s">
        <v>15</v>
      </c>
      <c r="J14" s="40">
        <v>24</v>
      </c>
      <c r="K14" s="40">
        <f t="shared" si="0"/>
        <v>72</v>
      </c>
      <c r="L14" s="1"/>
    </row>
    <row r="15" spans="1:12" x14ac:dyDescent="0.3">
      <c r="A15" s="1"/>
      <c r="B15" s="44" t="s">
        <v>25</v>
      </c>
      <c r="C15" s="44" t="s">
        <v>26</v>
      </c>
      <c r="D15" s="44" t="s">
        <v>27</v>
      </c>
      <c r="E15" s="44"/>
      <c r="F15" s="44" t="s">
        <v>28</v>
      </c>
      <c r="G15" s="44"/>
      <c r="H15" s="44" t="s">
        <v>28</v>
      </c>
      <c r="I15" s="44"/>
      <c r="J15" s="44" t="s">
        <v>28</v>
      </c>
      <c r="K15" s="44" t="s">
        <v>28</v>
      </c>
      <c r="L15" s="1"/>
    </row>
    <row r="16" spans="1:12" x14ac:dyDescent="0.3">
      <c r="A16" s="1"/>
      <c r="B16" s="45"/>
      <c r="C16" s="46">
        <f>MAX(C5:C14)</f>
        <v>2.0099999999999998</v>
      </c>
      <c r="D16" s="45">
        <f>AVERAGE(D5:D14)</f>
        <v>14.1</v>
      </c>
      <c r="E16" s="45"/>
      <c r="F16" s="45">
        <f>SUM(F5:F14)</f>
        <v>257</v>
      </c>
      <c r="G16" s="45"/>
      <c r="H16" s="45">
        <f>SUM(H5:H14)</f>
        <v>315</v>
      </c>
      <c r="I16" s="45"/>
      <c r="J16" s="45">
        <f>SUM(J5:J14)</f>
        <v>350</v>
      </c>
      <c r="K16" s="45">
        <f>SUM(K5:K14)</f>
        <v>922</v>
      </c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</sheetData>
  <mergeCells count="2">
    <mergeCell ref="B2:D2"/>
    <mergeCell ref="E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2:H21"/>
  <sheetViews>
    <sheetView workbookViewId="0">
      <selection activeCell="H10" sqref="H10"/>
    </sheetView>
  </sheetViews>
  <sheetFormatPr defaultRowHeight="14.4" x14ac:dyDescent="0.3"/>
  <cols>
    <col min="1" max="1" width="3" customWidth="1"/>
    <col min="3" max="3" width="13.21875" customWidth="1"/>
    <col min="5" max="5" width="14.109375" customWidth="1"/>
    <col min="6" max="6" width="11.109375" customWidth="1"/>
    <col min="7" max="7" width="14" customWidth="1"/>
    <col min="8" max="8" width="17.109375" customWidth="1"/>
  </cols>
  <sheetData>
    <row r="2" spans="2:8" ht="21" x14ac:dyDescent="0.4">
      <c r="B2" s="30" t="s">
        <v>29</v>
      </c>
      <c r="C2" s="30"/>
      <c r="D2" s="30"/>
      <c r="E2" s="31"/>
      <c r="F2" s="31"/>
      <c r="G2" s="31"/>
      <c r="H2" s="31"/>
    </row>
    <row r="3" spans="2:8" ht="4.2" customHeight="1" x14ac:dyDescent="0.4">
      <c r="B3" s="3"/>
      <c r="C3" s="3"/>
      <c r="D3" s="3"/>
    </row>
    <row r="4" spans="2:8" ht="27" customHeight="1" x14ac:dyDescent="0.3">
      <c r="B4" s="49" t="s">
        <v>30</v>
      </c>
      <c r="C4" s="49" t="s">
        <v>31</v>
      </c>
      <c r="D4" s="49" t="s">
        <v>32</v>
      </c>
      <c r="E4" s="49" t="s">
        <v>33</v>
      </c>
      <c r="F4" s="48" t="s">
        <v>34</v>
      </c>
      <c r="G4" s="49" t="s">
        <v>35</v>
      </c>
      <c r="H4" s="49" t="s">
        <v>36</v>
      </c>
    </row>
    <row r="5" spans="2:8" x14ac:dyDescent="0.3">
      <c r="B5" s="34">
        <v>1</v>
      </c>
      <c r="C5" s="34" t="s">
        <v>37</v>
      </c>
      <c r="D5" s="34" t="s">
        <v>38</v>
      </c>
      <c r="E5" s="35">
        <v>145</v>
      </c>
      <c r="F5" s="36">
        <v>130</v>
      </c>
      <c r="G5" s="36">
        <f>E5*F5</f>
        <v>18850</v>
      </c>
      <c r="H5" s="34">
        <f>IF(G5&gt;1000,G5*5%,"no discount")</f>
        <v>942.5</v>
      </c>
    </row>
    <row r="6" spans="2:8" x14ac:dyDescent="0.3">
      <c r="B6" s="34">
        <v>2</v>
      </c>
      <c r="C6" s="34" t="s">
        <v>39</v>
      </c>
      <c r="D6" s="34" t="s">
        <v>40</v>
      </c>
      <c r="E6" s="35">
        <v>451</v>
      </c>
      <c r="F6" s="36">
        <v>1.4</v>
      </c>
      <c r="G6" s="36">
        <f t="shared" ref="G6:G14" si="0">E6*F6</f>
        <v>631.4</v>
      </c>
      <c r="H6" s="34" t="str">
        <f t="shared" ref="H6:H14" si="1">IF(G6&gt;1000,G6*5%,"no discount")</f>
        <v>no discount</v>
      </c>
    </row>
    <row r="7" spans="2:8" x14ac:dyDescent="0.3">
      <c r="B7" s="34">
        <v>3</v>
      </c>
      <c r="C7" s="34" t="s">
        <v>41</v>
      </c>
      <c r="D7" s="34" t="s">
        <v>40</v>
      </c>
      <c r="E7" s="35">
        <v>33</v>
      </c>
      <c r="F7" s="36">
        <v>2.6</v>
      </c>
      <c r="G7" s="36">
        <f t="shared" si="0"/>
        <v>85.8</v>
      </c>
      <c r="H7" s="34" t="str">
        <f t="shared" si="1"/>
        <v>no discount</v>
      </c>
    </row>
    <row r="8" spans="2:8" x14ac:dyDescent="0.3">
      <c r="B8" s="34">
        <v>4</v>
      </c>
      <c r="C8" s="34" t="s">
        <v>42</v>
      </c>
      <c r="D8" s="34" t="s">
        <v>40</v>
      </c>
      <c r="E8" s="35">
        <v>321</v>
      </c>
      <c r="F8" s="36">
        <v>1.8</v>
      </c>
      <c r="G8" s="36">
        <f t="shared" si="0"/>
        <v>577.80000000000007</v>
      </c>
      <c r="H8" s="34" t="str">
        <f t="shared" si="1"/>
        <v>no discount</v>
      </c>
    </row>
    <row r="9" spans="2:8" x14ac:dyDescent="0.3">
      <c r="B9" s="34">
        <v>5</v>
      </c>
      <c r="C9" s="34" t="s">
        <v>43</v>
      </c>
      <c r="D9" s="34" t="s">
        <v>40</v>
      </c>
      <c r="E9" s="35">
        <v>22</v>
      </c>
      <c r="F9" s="36">
        <v>3.5</v>
      </c>
      <c r="G9" s="36">
        <f t="shared" si="0"/>
        <v>77</v>
      </c>
      <c r="H9" s="34" t="str">
        <f t="shared" si="1"/>
        <v>no discount</v>
      </c>
    </row>
    <row r="10" spans="2:8" x14ac:dyDescent="0.3">
      <c r="B10" s="34">
        <v>6</v>
      </c>
      <c r="C10" s="34" t="s">
        <v>44</v>
      </c>
      <c r="D10" s="34" t="s">
        <v>45</v>
      </c>
      <c r="E10" s="35">
        <v>222</v>
      </c>
      <c r="F10" s="36">
        <v>2.4</v>
      </c>
      <c r="G10" s="36">
        <f t="shared" si="0"/>
        <v>532.79999999999995</v>
      </c>
      <c r="H10" s="34" t="str">
        <f t="shared" si="1"/>
        <v>no discount</v>
      </c>
    </row>
    <row r="11" spans="2:8" x14ac:dyDescent="0.3">
      <c r="B11" s="34">
        <v>7</v>
      </c>
      <c r="C11" s="34" t="s">
        <v>46</v>
      </c>
      <c r="D11" s="34" t="s">
        <v>47</v>
      </c>
      <c r="E11" s="35">
        <v>16</v>
      </c>
      <c r="F11" s="36">
        <v>108</v>
      </c>
      <c r="G11" s="36">
        <f t="shared" si="0"/>
        <v>1728</v>
      </c>
      <c r="H11" s="34">
        <f t="shared" si="1"/>
        <v>86.4</v>
      </c>
    </row>
    <row r="12" spans="2:8" x14ac:dyDescent="0.3">
      <c r="B12" s="34">
        <v>8</v>
      </c>
      <c r="C12" s="34" t="s">
        <v>46</v>
      </c>
      <c r="D12" s="34" t="s">
        <v>40</v>
      </c>
      <c r="E12" s="35">
        <v>38</v>
      </c>
      <c r="F12" s="36">
        <v>10</v>
      </c>
      <c r="G12" s="36">
        <f t="shared" si="0"/>
        <v>380</v>
      </c>
      <c r="H12" s="34" t="str">
        <f t="shared" si="1"/>
        <v>no discount</v>
      </c>
    </row>
    <row r="13" spans="2:8" x14ac:dyDescent="0.3">
      <c r="B13" s="34">
        <v>9</v>
      </c>
      <c r="C13" s="34" t="s">
        <v>48</v>
      </c>
      <c r="D13" s="34" t="s">
        <v>49</v>
      </c>
      <c r="E13" s="35">
        <v>10</v>
      </c>
      <c r="F13" s="36">
        <v>156</v>
      </c>
      <c r="G13" s="36">
        <f t="shared" si="0"/>
        <v>1560</v>
      </c>
      <c r="H13" s="34">
        <f t="shared" si="1"/>
        <v>78</v>
      </c>
    </row>
    <row r="14" spans="2:8" x14ac:dyDescent="0.3">
      <c r="B14" s="34">
        <v>10</v>
      </c>
      <c r="C14" s="34" t="s">
        <v>50</v>
      </c>
      <c r="D14" s="34" t="s">
        <v>49</v>
      </c>
      <c r="E14" s="35">
        <v>11</v>
      </c>
      <c r="F14" s="36">
        <v>110</v>
      </c>
      <c r="G14" s="36">
        <f t="shared" si="0"/>
        <v>1210</v>
      </c>
      <c r="H14" s="34">
        <f t="shared" si="1"/>
        <v>60.5</v>
      </c>
    </row>
    <row r="15" spans="2:8" x14ac:dyDescent="0.3">
      <c r="B15" s="33"/>
      <c r="C15" s="32" t="s">
        <v>51</v>
      </c>
      <c r="D15" s="32"/>
      <c r="E15" s="32"/>
      <c r="F15" s="32"/>
      <c r="G15" s="32"/>
      <c r="H15" s="32"/>
    </row>
    <row r="17" spans="3:4" x14ac:dyDescent="0.3">
      <c r="C17" s="37">
        <v>20000</v>
      </c>
      <c r="D17" s="37" t="str">
        <f>IF(C17&gt;15000,"&gt;","&lt;")</f>
        <v>&gt;</v>
      </c>
    </row>
    <row r="18" spans="3:4" x14ac:dyDescent="0.3">
      <c r="C18" s="37">
        <v>17000</v>
      </c>
      <c r="D18" s="37" t="str">
        <f>IF(C18&gt;15000,"&gt;","&lt;")</f>
        <v>&gt;</v>
      </c>
    </row>
    <row r="19" spans="3:4" x14ac:dyDescent="0.3">
      <c r="C19" s="37">
        <v>4000</v>
      </c>
      <c r="D19" s="37" t="str">
        <f>IF(C19&gt;15000,"&gt;","&lt;")</f>
        <v>&lt;</v>
      </c>
    </row>
    <row r="20" spans="3:4" x14ac:dyDescent="0.3">
      <c r="C20" s="37">
        <v>16500</v>
      </c>
      <c r="D20" s="37" t="str">
        <f>IF(C20&gt;15000,"&gt;","&lt;")</f>
        <v>&gt;</v>
      </c>
    </row>
    <row r="21" spans="3:4" x14ac:dyDescent="0.3">
      <c r="C21" s="37">
        <v>8000</v>
      </c>
      <c r="D21" s="37" t="str">
        <f>IF(C21&gt;15000,"&gt;","&lt;")</f>
        <v>&lt;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Q25"/>
  <sheetViews>
    <sheetView workbookViewId="0">
      <selection activeCell="N3" sqref="N3"/>
    </sheetView>
  </sheetViews>
  <sheetFormatPr defaultRowHeight="14.4" x14ac:dyDescent="0.3"/>
  <cols>
    <col min="1" max="2" width="3" customWidth="1"/>
    <col min="3" max="3" width="18.44140625" customWidth="1"/>
  </cols>
  <sheetData>
    <row r="1" spans="1:17" ht="15" thickBot="1" x14ac:dyDescent="0.3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17" ht="44.4" thickBot="1" x14ac:dyDescent="0.35">
      <c r="A2" s="50"/>
      <c r="B2" s="77"/>
      <c r="C2" s="78" t="s">
        <v>52</v>
      </c>
      <c r="D2" s="79">
        <v>1</v>
      </c>
      <c r="E2" s="79">
        <v>2</v>
      </c>
      <c r="F2" s="79">
        <v>3</v>
      </c>
      <c r="G2" s="79">
        <v>4</v>
      </c>
      <c r="H2" s="79">
        <v>5</v>
      </c>
      <c r="I2" s="79">
        <v>6</v>
      </c>
      <c r="J2" s="79">
        <v>7</v>
      </c>
      <c r="K2" s="79">
        <v>8</v>
      </c>
      <c r="L2" s="79">
        <v>9</v>
      </c>
      <c r="M2" s="80" t="s">
        <v>53</v>
      </c>
      <c r="N2" s="80" t="s">
        <v>54</v>
      </c>
      <c r="O2" s="81" t="s">
        <v>27</v>
      </c>
      <c r="P2" s="50"/>
    </row>
    <row r="3" spans="1:17" ht="18" x14ac:dyDescent="0.3">
      <c r="A3" s="50"/>
      <c r="B3" s="72">
        <v>1</v>
      </c>
      <c r="C3" s="73" t="s">
        <v>55</v>
      </c>
      <c r="D3" s="74">
        <v>10</v>
      </c>
      <c r="E3" s="74">
        <v>5</v>
      </c>
      <c r="F3" s="74">
        <v>4</v>
      </c>
      <c r="G3" s="74">
        <v>3</v>
      </c>
      <c r="H3" s="74">
        <v>5</v>
      </c>
      <c r="I3" s="74">
        <v>6</v>
      </c>
      <c r="J3" s="74">
        <v>6</v>
      </c>
      <c r="K3" s="74">
        <v>9</v>
      </c>
      <c r="L3" s="74">
        <v>10</v>
      </c>
      <c r="M3" s="75">
        <f>SUM(D3:L3)</f>
        <v>58</v>
      </c>
      <c r="N3" s="76">
        <f>M3/90</f>
        <v>0.64444444444444449</v>
      </c>
      <c r="O3" s="75">
        <f>AVERAGE(D3:L3)</f>
        <v>6.4444444444444446</v>
      </c>
      <c r="P3" s="50"/>
    </row>
    <row r="4" spans="1:17" ht="18" x14ac:dyDescent="0.3">
      <c r="A4" s="50"/>
      <c r="B4" s="5">
        <v>2</v>
      </c>
      <c r="C4" s="6" t="s">
        <v>56</v>
      </c>
      <c r="D4" s="8">
        <v>10</v>
      </c>
      <c r="E4" s="8">
        <v>7</v>
      </c>
      <c r="F4" s="8">
        <v>5</v>
      </c>
      <c r="G4" s="8">
        <v>8</v>
      </c>
      <c r="H4" s="8">
        <v>2</v>
      </c>
      <c r="I4" s="8">
        <v>7</v>
      </c>
      <c r="J4" s="8">
        <v>7</v>
      </c>
      <c r="K4" s="8">
        <v>8</v>
      </c>
      <c r="L4" s="8">
        <v>8</v>
      </c>
      <c r="M4" s="9">
        <f>SUM(D4:L4)</f>
        <v>62</v>
      </c>
      <c r="N4" s="10">
        <f>M4/90</f>
        <v>0.68888888888888888</v>
      </c>
      <c r="O4" s="9">
        <f>AVERAGE(D4:L4)</f>
        <v>6.8888888888888893</v>
      </c>
      <c r="P4" s="50"/>
    </row>
    <row r="5" spans="1:17" ht="18" x14ac:dyDescent="0.3">
      <c r="A5" s="50"/>
      <c r="B5" s="5">
        <v>3</v>
      </c>
      <c r="C5" s="6" t="s">
        <v>107</v>
      </c>
      <c r="D5" s="8">
        <v>10</v>
      </c>
      <c r="E5" s="8">
        <v>6</v>
      </c>
      <c r="F5" s="8">
        <v>3</v>
      </c>
      <c r="G5" s="8">
        <v>9</v>
      </c>
      <c r="H5" s="8">
        <v>10</v>
      </c>
      <c r="I5" s="8">
        <v>9</v>
      </c>
      <c r="J5" s="8">
        <v>5</v>
      </c>
      <c r="K5" s="8">
        <v>10</v>
      </c>
      <c r="L5" s="8">
        <v>9</v>
      </c>
      <c r="M5" s="9">
        <f>SUM(D5:L5)</f>
        <v>71</v>
      </c>
      <c r="N5" s="10">
        <f>M5/90</f>
        <v>0.78888888888888886</v>
      </c>
      <c r="O5" s="9">
        <f>AVERAGE(D5:L5)</f>
        <v>7.8888888888888893</v>
      </c>
      <c r="P5" s="50"/>
    </row>
    <row r="6" spans="1:17" x14ac:dyDescent="0.3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x14ac:dyDescent="0.3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</row>
    <row r="8" spans="1:17" x14ac:dyDescent="0.3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</row>
    <row r="9" spans="1:17" x14ac:dyDescent="0.3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</row>
    <row r="10" spans="1:17" x14ac:dyDescent="0.3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1:17" x14ac:dyDescent="0.3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</row>
    <row r="12" spans="1:17" x14ac:dyDescent="0.3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</row>
    <row r="13" spans="1:17" x14ac:dyDescent="0.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7" x14ac:dyDescent="0.3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</row>
    <row r="15" spans="1:17" x14ac:dyDescent="0.3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</row>
    <row r="16" spans="1:17" x14ac:dyDescent="0.3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</row>
    <row r="17" spans="1:16" x14ac:dyDescent="0.3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</row>
    <row r="18" spans="1:16" x14ac:dyDescent="0.3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</row>
    <row r="19" spans="1:16" x14ac:dyDescent="0.3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</row>
    <row r="20" spans="1:16" x14ac:dyDescent="0.3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</row>
    <row r="21" spans="1:16" x14ac:dyDescent="0.3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</row>
    <row r="22" spans="1:16" x14ac:dyDescent="0.3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</row>
    <row r="23" spans="1:16" x14ac:dyDescent="0.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</row>
    <row r="24" spans="1:16" x14ac:dyDescent="0.3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</row>
    <row r="25" spans="1:16" x14ac:dyDescent="0.3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P29"/>
  <sheetViews>
    <sheetView workbookViewId="0">
      <selection activeCell="C13" sqref="C13"/>
    </sheetView>
  </sheetViews>
  <sheetFormatPr defaultRowHeight="14.4" x14ac:dyDescent="0.3"/>
  <cols>
    <col min="1" max="1" width="2.44140625" customWidth="1"/>
    <col min="2" max="2" width="17.44140625" customWidth="1"/>
    <col min="3" max="3" width="13.33203125" customWidth="1"/>
    <col min="4" max="4" width="12" customWidth="1"/>
    <col min="5" max="5" width="12.33203125" customWidth="1"/>
    <col min="6" max="6" width="12.77734375" customWidth="1"/>
    <col min="7" max="7" width="11.77734375" customWidth="1"/>
    <col min="8" max="8" width="11.33203125" customWidth="1"/>
  </cols>
  <sheetData>
    <row r="1" spans="1:16" ht="7.8" customHeight="1" x14ac:dyDescent="0.3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8" x14ac:dyDescent="0.35">
      <c r="A2" s="51"/>
      <c r="B2" s="67" t="s">
        <v>57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51"/>
      <c r="P2" s="51"/>
    </row>
    <row r="3" spans="1:16" ht="7.2" customHeight="1" x14ac:dyDescent="0.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16" x14ac:dyDescent="0.3">
      <c r="A4" s="51"/>
      <c r="B4" s="12"/>
      <c r="C4" s="11" t="s">
        <v>58</v>
      </c>
      <c r="D4" s="11" t="s">
        <v>59</v>
      </c>
      <c r="E4" s="11" t="s">
        <v>60</v>
      </c>
      <c r="F4" s="11" t="s">
        <v>61</v>
      </c>
      <c r="G4" s="11" t="s">
        <v>62</v>
      </c>
      <c r="H4" s="11" t="s">
        <v>63</v>
      </c>
      <c r="O4" s="51"/>
      <c r="P4" s="51"/>
    </row>
    <row r="5" spans="1:16" x14ac:dyDescent="0.3">
      <c r="A5" s="51"/>
      <c r="B5" s="12" t="s">
        <v>64</v>
      </c>
      <c r="C5" s="13">
        <v>4000</v>
      </c>
      <c r="D5" s="13">
        <v>4500</v>
      </c>
      <c r="E5" s="13">
        <v>3700</v>
      </c>
      <c r="F5" s="13">
        <v>5000</v>
      </c>
      <c r="G5" s="13">
        <v>5000</v>
      </c>
      <c r="H5" s="13">
        <v>5200</v>
      </c>
      <c r="O5" s="51"/>
      <c r="P5" s="51"/>
    </row>
    <row r="6" spans="1:16" x14ac:dyDescent="0.3">
      <c r="A6" s="51"/>
      <c r="B6" s="12" t="s">
        <v>65</v>
      </c>
      <c r="C6" s="13">
        <v>200</v>
      </c>
      <c r="D6" s="13">
        <v>230</v>
      </c>
      <c r="E6" s="13">
        <v>190</v>
      </c>
      <c r="F6" s="13">
        <v>200</v>
      </c>
      <c r="G6" s="13">
        <v>150</v>
      </c>
      <c r="H6" s="13">
        <v>150</v>
      </c>
      <c r="O6" s="51"/>
      <c r="P6" s="51"/>
    </row>
    <row r="7" spans="1:16" x14ac:dyDescent="0.3">
      <c r="A7" s="51"/>
      <c r="B7" s="12" t="s">
        <v>66</v>
      </c>
      <c r="C7" s="13">
        <v>35</v>
      </c>
      <c r="D7" s="13">
        <v>38</v>
      </c>
      <c r="E7" s="13">
        <v>37</v>
      </c>
      <c r="F7" s="13">
        <v>45</v>
      </c>
      <c r="G7" s="13">
        <v>39</v>
      </c>
      <c r="H7" s="13">
        <v>39</v>
      </c>
      <c r="O7" s="51"/>
      <c r="P7" s="51"/>
    </row>
    <row r="8" spans="1:16" x14ac:dyDescent="0.3">
      <c r="A8" s="51"/>
      <c r="B8" s="12" t="s">
        <v>67</v>
      </c>
      <c r="C8" s="13">
        <v>230</v>
      </c>
      <c r="D8" s="13">
        <v>240</v>
      </c>
      <c r="E8" s="13">
        <v>220</v>
      </c>
      <c r="F8" s="13">
        <v>240</v>
      </c>
      <c r="G8" s="13">
        <v>250</v>
      </c>
      <c r="H8" s="13">
        <v>400</v>
      </c>
      <c r="O8" s="51"/>
      <c r="P8" s="51"/>
    </row>
    <row r="9" spans="1:16" x14ac:dyDescent="0.3">
      <c r="A9" s="51"/>
      <c r="B9" s="12" t="s">
        <v>68</v>
      </c>
      <c r="C9" s="13">
        <v>700</v>
      </c>
      <c r="D9" s="13">
        <v>700</v>
      </c>
      <c r="E9" s="13">
        <v>500</v>
      </c>
      <c r="F9" s="13">
        <v>400</v>
      </c>
      <c r="G9" s="13">
        <v>300</v>
      </c>
      <c r="H9" s="13">
        <v>24</v>
      </c>
      <c r="O9" s="51"/>
      <c r="P9" s="51"/>
    </row>
    <row r="10" spans="1:16" ht="15.6" x14ac:dyDescent="0.3">
      <c r="A10" s="51"/>
      <c r="B10" s="14" t="s">
        <v>69</v>
      </c>
      <c r="C10" s="15">
        <f t="shared" ref="C10:H10" si="0">SUM(C5:C9)</f>
        <v>5165</v>
      </c>
      <c r="D10" s="15">
        <f t="shared" si="0"/>
        <v>5708</v>
      </c>
      <c r="E10" s="15">
        <f t="shared" si="0"/>
        <v>4647</v>
      </c>
      <c r="F10" s="15">
        <f t="shared" si="0"/>
        <v>5885</v>
      </c>
      <c r="G10" s="15">
        <f t="shared" si="0"/>
        <v>5739</v>
      </c>
      <c r="H10" s="15">
        <f t="shared" si="0"/>
        <v>5813</v>
      </c>
      <c r="O10" s="51"/>
      <c r="P10" s="51"/>
    </row>
    <row r="11" spans="1:16" x14ac:dyDescent="0.3">
      <c r="A11" s="51"/>
      <c r="B11" s="51"/>
      <c r="C11" s="51"/>
      <c r="D11" s="51"/>
      <c r="E11" s="51"/>
      <c r="F11" s="51"/>
      <c r="G11" s="51"/>
      <c r="H11" s="51"/>
      <c r="I11" s="51"/>
      <c r="O11" s="51"/>
      <c r="P11" s="51"/>
    </row>
    <row r="12" spans="1:16" ht="15.6" x14ac:dyDescent="0.3">
      <c r="A12" s="51"/>
      <c r="B12" s="16" t="s">
        <v>70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</row>
    <row r="13" spans="1:16" x14ac:dyDescent="0.3">
      <c r="A13" s="51"/>
      <c r="B13" s="17" t="s">
        <v>71</v>
      </c>
      <c r="C13" s="13">
        <f>SUM(C10:H10)</f>
        <v>32957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</row>
    <row r="14" spans="1:16" x14ac:dyDescent="0.3">
      <c r="A14" s="51"/>
      <c r="B14" s="17" t="s">
        <v>72</v>
      </c>
      <c r="C14" s="13">
        <f>MIN(C10:H10)</f>
        <v>4647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</row>
    <row r="15" spans="1:16" x14ac:dyDescent="0.3">
      <c r="A15" s="51"/>
      <c r="B15" s="17" t="s">
        <v>73</v>
      </c>
      <c r="C15" s="13">
        <f>MAX(C10:H10)</f>
        <v>5885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</row>
    <row r="16" spans="1:16" x14ac:dyDescent="0.3">
      <c r="A16" s="51"/>
      <c r="B16" s="17" t="s">
        <v>27</v>
      </c>
      <c r="C16" s="13">
        <f>AVERAGE(C10:H10)</f>
        <v>5492.833333333333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</row>
    <row r="17" spans="1:16" x14ac:dyDescent="0.3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</row>
    <row r="18" spans="1:16" x14ac:dyDescent="0.3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</row>
    <row r="19" spans="1:16" x14ac:dyDescent="0.3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</row>
    <row r="20" spans="1:16" x14ac:dyDescent="0.3">
      <c r="A20" s="51"/>
      <c r="B20" s="51"/>
      <c r="C20" s="51"/>
      <c r="D20" s="51"/>
      <c r="H20" s="51"/>
      <c r="I20" s="51"/>
      <c r="J20" s="51"/>
      <c r="K20" s="51"/>
      <c r="L20" s="51"/>
      <c r="M20" s="51"/>
      <c r="N20" s="51"/>
      <c r="O20" s="51"/>
      <c r="P20" s="51"/>
    </row>
    <row r="21" spans="1:16" x14ac:dyDescent="0.3">
      <c r="A21" s="51"/>
      <c r="B21" s="51"/>
      <c r="C21" s="51"/>
      <c r="D21" s="51"/>
      <c r="H21" s="51"/>
      <c r="I21" s="51"/>
      <c r="J21" s="51"/>
      <c r="K21" s="51"/>
      <c r="L21" s="51"/>
      <c r="M21" s="51"/>
      <c r="N21" s="51"/>
      <c r="O21" s="51"/>
      <c r="P21" s="51"/>
    </row>
    <row r="22" spans="1:16" x14ac:dyDescent="0.3">
      <c r="A22" s="51"/>
      <c r="B22" s="51"/>
      <c r="C22" s="51"/>
      <c r="D22" s="51"/>
      <c r="H22" s="51"/>
      <c r="I22" s="51"/>
      <c r="J22" s="51"/>
      <c r="K22" s="51"/>
      <c r="L22" s="51"/>
      <c r="M22" s="51"/>
      <c r="N22" s="51"/>
      <c r="O22" s="51"/>
      <c r="P22" s="51"/>
    </row>
    <row r="23" spans="1:16" x14ac:dyDescent="0.3">
      <c r="A23" s="51"/>
      <c r="B23" s="51"/>
      <c r="C23" s="51"/>
      <c r="D23" s="51"/>
      <c r="H23" s="51"/>
      <c r="I23" s="51"/>
      <c r="J23" s="51"/>
      <c r="K23" s="51"/>
      <c r="L23" s="51"/>
      <c r="M23" s="51"/>
      <c r="N23" s="51"/>
      <c r="O23" s="51"/>
      <c r="P23" s="51"/>
    </row>
    <row r="24" spans="1:16" x14ac:dyDescent="0.3">
      <c r="A24" s="51"/>
      <c r="B24" s="51"/>
      <c r="C24" s="51"/>
      <c r="D24" s="51"/>
      <c r="H24" s="51"/>
      <c r="I24" s="51"/>
      <c r="J24" s="51"/>
      <c r="K24" s="51"/>
      <c r="L24" s="51"/>
      <c r="M24" s="51"/>
      <c r="N24" s="51"/>
      <c r="O24" s="51"/>
      <c r="P24" s="51"/>
    </row>
    <row r="25" spans="1:16" x14ac:dyDescent="0.3">
      <c r="A25" s="51"/>
      <c r="B25" s="51"/>
      <c r="C25" s="51"/>
      <c r="D25" s="51"/>
      <c r="H25" s="51"/>
      <c r="I25" s="51"/>
      <c r="J25" s="51"/>
      <c r="K25" s="51"/>
      <c r="L25" s="51"/>
      <c r="M25" s="51"/>
      <c r="N25" s="51"/>
      <c r="O25" s="51"/>
      <c r="P25" s="51"/>
    </row>
    <row r="26" spans="1:16" x14ac:dyDescent="0.3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</row>
    <row r="27" spans="1:16" x14ac:dyDescent="0.3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</row>
    <row r="28" spans="1:16" x14ac:dyDescent="0.3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</row>
    <row r="29" spans="1:16" x14ac:dyDescent="0.3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</row>
  </sheetData>
  <mergeCells count="1">
    <mergeCell ref="B2:N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7" workbookViewId="0">
      <selection activeCell="J3" sqref="J3"/>
    </sheetView>
  </sheetViews>
  <sheetFormatPr defaultRowHeight="14.4" x14ac:dyDescent="0.3"/>
  <cols>
    <col min="2" max="2" width="10.5546875" customWidth="1"/>
    <col min="3" max="3" width="17.6640625" customWidth="1"/>
    <col min="4" max="4" width="10.6640625" customWidth="1"/>
    <col min="6" max="6" width="17.21875" customWidth="1"/>
  </cols>
  <sheetData>
    <row r="1" spans="1:13" x14ac:dyDescent="0.3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3" ht="18" x14ac:dyDescent="0.35">
      <c r="A2" s="55"/>
      <c r="B2" s="68" t="s">
        <v>108</v>
      </c>
      <c r="C2" s="68"/>
      <c r="D2" s="68"/>
      <c r="E2" s="68"/>
      <c r="F2" s="68"/>
      <c r="G2" s="68"/>
      <c r="H2" s="68"/>
      <c r="I2" s="55"/>
      <c r="J2" s="55"/>
      <c r="K2" s="55"/>
      <c r="L2" s="55"/>
      <c r="M2" s="55"/>
    </row>
    <row r="3" spans="1:13" ht="43.2" x14ac:dyDescent="0.3">
      <c r="A3" s="55"/>
      <c r="B3" s="54" t="s">
        <v>74</v>
      </c>
      <c r="C3" s="52" t="s">
        <v>75</v>
      </c>
      <c r="D3" s="52" t="s">
        <v>76</v>
      </c>
      <c r="E3" s="52" t="s">
        <v>77</v>
      </c>
      <c r="F3" s="53" t="s">
        <v>78</v>
      </c>
      <c r="G3" s="53" t="s">
        <v>79</v>
      </c>
      <c r="H3" s="53" t="s">
        <v>80</v>
      </c>
      <c r="I3" s="55"/>
      <c r="J3" s="55"/>
      <c r="K3" s="55"/>
      <c r="L3" s="55"/>
      <c r="M3" s="55"/>
    </row>
    <row r="4" spans="1:13" ht="18" x14ac:dyDescent="0.35">
      <c r="A4" s="55"/>
      <c r="B4" s="4">
        <v>1</v>
      </c>
      <c r="C4" s="29" t="s">
        <v>81</v>
      </c>
      <c r="D4" s="4">
        <v>1239800</v>
      </c>
      <c r="E4" s="4">
        <v>890000</v>
      </c>
      <c r="F4" s="4">
        <f t="shared" ref="F4:F11" si="0">D4-E4</f>
        <v>349800</v>
      </c>
      <c r="G4" s="18">
        <f>D4/D12</f>
        <v>0.220344724505113</v>
      </c>
      <c r="H4" s="18">
        <f>E4/E12</f>
        <v>0.18910821664577268</v>
      </c>
      <c r="I4" s="55"/>
      <c r="J4" s="55"/>
      <c r="K4" s="55"/>
      <c r="L4" s="55"/>
      <c r="M4" s="55"/>
    </row>
    <row r="5" spans="1:13" ht="18" x14ac:dyDescent="0.35">
      <c r="A5" s="55"/>
      <c r="B5" s="4">
        <v>2</v>
      </c>
      <c r="C5" s="29" t="s">
        <v>82</v>
      </c>
      <c r="D5" s="4">
        <v>450870</v>
      </c>
      <c r="E5" s="4">
        <v>397000</v>
      </c>
      <c r="F5" s="4">
        <f t="shared" si="0"/>
        <v>53870</v>
      </c>
      <c r="G5" s="18">
        <f>D5/D12</f>
        <v>8.013133242266518E-2</v>
      </c>
      <c r="H5" s="18">
        <f>E5/E12</f>
        <v>8.4355013492552533E-2</v>
      </c>
      <c r="I5" s="55"/>
      <c r="J5" s="55"/>
      <c r="K5" s="55"/>
      <c r="L5" s="55"/>
      <c r="M5" s="55"/>
    </row>
    <row r="6" spans="1:13" ht="18" x14ac:dyDescent="0.35">
      <c r="A6" s="55"/>
      <c r="B6" s="4">
        <v>3</v>
      </c>
      <c r="C6" s="29" t="s">
        <v>83</v>
      </c>
      <c r="D6" s="4">
        <v>987000</v>
      </c>
      <c r="E6" s="4">
        <v>829000</v>
      </c>
      <c r="F6" s="4">
        <f t="shared" si="0"/>
        <v>158000</v>
      </c>
      <c r="G6" s="18">
        <f>D6/D12</f>
        <v>0.17541558564812593</v>
      </c>
      <c r="H6" s="18">
        <f>E6/E12</f>
        <v>0.17614686696555681</v>
      </c>
      <c r="I6" s="55"/>
      <c r="J6" s="55"/>
      <c r="K6" s="55"/>
      <c r="L6" s="55"/>
      <c r="M6" s="55"/>
    </row>
    <row r="7" spans="1:13" ht="18" x14ac:dyDescent="0.35">
      <c r="A7" s="55"/>
      <c r="B7" s="4">
        <v>4</v>
      </c>
      <c r="C7" s="29" t="s">
        <v>84</v>
      </c>
      <c r="D7" s="4">
        <v>674500</v>
      </c>
      <c r="E7" s="4">
        <v>697000</v>
      </c>
      <c r="F7" s="19">
        <f t="shared" si="0"/>
        <v>-22500</v>
      </c>
      <c r="G7" s="18">
        <f>D7/D12</f>
        <v>0.11987620316075071</v>
      </c>
      <c r="H7" s="18">
        <f>E7/E12</f>
        <v>0.14809935618213885</v>
      </c>
      <c r="I7" s="55"/>
      <c r="J7" s="55"/>
      <c r="K7" s="55"/>
      <c r="L7" s="55"/>
      <c r="M7" s="55"/>
    </row>
    <row r="8" spans="1:13" ht="18" x14ac:dyDescent="0.35">
      <c r="A8" s="55"/>
      <c r="B8" s="4">
        <v>5</v>
      </c>
      <c r="C8" s="29" t="s">
        <v>85</v>
      </c>
      <c r="D8" s="4">
        <v>127900</v>
      </c>
      <c r="E8" s="4">
        <v>129800</v>
      </c>
      <c r="F8" s="19">
        <f t="shared" si="0"/>
        <v>-1900</v>
      </c>
      <c r="G8" s="18">
        <f>D8/D12</f>
        <v>2.2731158464432934E-2</v>
      </c>
      <c r="H8" s="18">
        <f>E8/E12</f>
        <v>2.7580052270361005E-2</v>
      </c>
      <c r="I8" s="55"/>
      <c r="J8" s="55"/>
      <c r="K8" s="55"/>
      <c r="L8" s="55"/>
      <c r="M8" s="55"/>
    </row>
    <row r="9" spans="1:13" ht="18" x14ac:dyDescent="0.35">
      <c r="A9" s="55"/>
      <c r="B9" s="4">
        <v>6</v>
      </c>
      <c r="C9" s="29" t="s">
        <v>68</v>
      </c>
      <c r="D9" s="4">
        <v>673559</v>
      </c>
      <c r="E9" s="4">
        <v>549000</v>
      </c>
      <c r="F9" s="4">
        <f t="shared" si="0"/>
        <v>124559</v>
      </c>
      <c r="G9" s="18">
        <f>D9/D12</f>
        <v>0.11970896297220472</v>
      </c>
      <c r="H9" s="18">
        <f>E9/E12</f>
        <v>0.11665214712194293</v>
      </c>
      <c r="I9" s="55"/>
      <c r="J9" s="55"/>
      <c r="K9" s="55"/>
      <c r="L9" s="55"/>
      <c r="M9" s="55"/>
    </row>
    <row r="10" spans="1:13" ht="18" x14ac:dyDescent="0.35">
      <c r="A10" s="55"/>
      <c r="B10" s="4">
        <v>7</v>
      </c>
      <c r="C10" s="29" t="s">
        <v>86</v>
      </c>
      <c r="D10" s="4">
        <v>345009</v>
      </c>
      <c r="E10" s="4">
        <v>318000</v>
      </c>
      <c r="F10" s="4">
        <f t="shared" si="0"/>
        <v>27009</v>
      </c>
      <c r="G10" s="18">
        <f>D10/D12</f>
        <v>6.131707780027789E-2</v>
      </c>
      <c r="H10" s="18">
        <f>E10/E12</f>
        <v>6.7569003250961476E-2</v>
      </c>
      <c r="I10" s="55"/>
      <c r="J10" s="55"/>
      <c r="K10" s="55"/>
      <c r="L10" s="55"/>
      <c r="M10" s="55"/>
    </row>
    <row r="11" spans="1:13" ht="18" x14ac:dyDescent="0.35">
      <c r="A11" s="55"/>
      <c r="B11" s="4">
        <v>8</v>
      </c>
      <c r="C11" s="29" t="s">
        <v>87</v>
      </c>
      <c r="D11" s="4">
        <v>1128000</v>
      </c>
      <c r="E11" s="4">
        <v>896500</v>
      </c>
      <c r="F11" s="4">
        <f t="shared" si="0"/>
        <v>231500</v>
      </c>
      <c r="G11" s="18">
        <f>D11/D12</f>
        <v>0.20047495502642965</v>
      </c>
      <c r="H11" s="18">
        <f>E11/E12</f>
        <v>0.19048934407071372</v>
      </c>
      <c r="I11" s="55"/>
      <c r="J11" s="55"/>
      <c r="K11" s="55"/>
      <c r="L11" s="55"/>
      <c r="M11" s="55"/>
    </row>
    <row r="12" spans="1:13" x14ac:dyDescent="0.3">
      <c r="A12" s="55"/>
      <c r="B12" s="20"/>
      <c r="C12" s="12" t="s">
        <v>88</v>
      </c>
      <c r="D12" s="12">
        <f>SUM(D4:D11)</f>
        <v>5626638</v>
      </c>
      <c r="E12" s="20">
        <f>SUM(E4:E11)</f>
        <v>4706300</v>
      </c>
      <c r="F12" s="20">
        <f>SUM(F4:F11)</f>
        <v>920338</v>
      </c>
      <c r="G12" s="21">
        <f>SUM(G4:G11)</f>
        <v>1</v>
      </c>
      <c r="H12" s="21">
        <f>SUM(H4:H11)</f>
        <v>1</v>
      </c>
      <c r="I12" s="55"/>
      <c r="J12" s="55"/>
      <c r="K12" s="55"/>
      <c r="L12" s="55"/>
      <c r="M12" s="55"/>
    </row>
    <row r="13" spans="1:13" x14ac:dyDescent="0.3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</row>
    <row r="14" spans="1:13" x14ac:dyDescent="0.3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</row>
    <row r="15" spans="1:13" x14ac:dyDescent="0.3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</row>
    <row r="16" spans="1:13" x14ac:dyDescent="0.3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</row>
    <row r="17" spans="1:13" x14ac:dyDescent="0.3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</row>
    <row r="18" spans="1:13" x14ac:dyDescent="0.3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</row>
    <row r="19" spans="1:13" x14ac:dyDescent="0.3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</row>
    <row r="20" spans="1:13" x14ac:dyDescent="0.3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</row>
    <row r="21" spans="1:13" x14ac:dyDescent="0.3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</row>
    <row r="22" spans="1:13" x14ac:dyDescent="0.3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</row>
    <row r="23" spans="1:13" x14ac:dyDescent="0.3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</row>
    <row r="24" spans="1:13" x14ac:dyDescent="0.3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</row>
    <row r="25" spans="1:13" x14ac:dyDescent="0.3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</row>
    <row r="26" spans="1:13" x14ac:dyDescent="0.3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</row>
    <row r="27" spans="1:13" x14ac:dyDescent="0.3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x14ac:dyDescent="0.3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</row>
    <row r="29" spans="1:13" x14ac:dyDescent="0.3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</row>
    <row r="30" spans="1:13" x14ac:dyDescent="0.3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</row>
    <row r="31" spans="1:13" x14ac:dyDescent="0.3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</row>
    <row r="32" spans="1:13" x14ac:dyDescent="0.3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</row>
    <row r="33" spans="1:13" x14ac:dyDescent="0.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</row>
    <row r="34" spans="1:13" x14ac:dyDescent="0.3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</row>
  </sheetData>
  <mergeCells count="1">
    <mergeCell ref="B2:H2"/>
  </mergeCells>
  <conditionalFormatting sqref="F4:F11">
    <cfRule type="cellIs" dxfId="6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J35"/>
  <sheetViews>
    <sheetView workbookViewId="0">
      <selection activeCell="C10" sqref="C10"/>
    </sheetView>
  </sheetViews>
  <sheetFormatPr defaultRowHeight="14.4" x14ac:dyDescent="0.3"/>
  <cols>
    <col min="2" max="2" width="15" customWidth="1"/>
    <col min="3" max="3" width="12.33203125" customWidth="1"/>
    <col min="4" max="4" width="29.33203125" customWidth="1"/>
    <col min="5" max="5" width="14" customWidth="1"/>
  </cols>
  <sheetData>
    <row r="1" spans="1:10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/>
      <c r="B2" s="69" t="s">
        <v>89</v>
      </c>
      <c r="C2" s="70"/>
      <c r="D2" s="70"/>
      <c r="E2" s="71"/>
      <c r="F2" s="1"/>
      <c r="G2" s="1"/>
      <c r="H2" s="1"/>
      <c r="I2" s="1"/>
      <c r="J2" s="1"/>
    </row>
    <row r="3" spans="1:10" ht="6" customHeight="1" x14ac:dyDescent="0.3">
      <c r="A3" s="1"/>
      <c r="B3" s="56"/>
      <c r="C3" s="57"/>
      <c r="D3" s="57"/>
      <c r="E3" s="58"/>
      <c r="F3" s="1"/>
      <c r="G3" s="1"/>
      <c r="H3" s="1"/>
      <c r="I3" s="1"/>
      <c r="J3" s="1"/>
    </row>
    <row r="4" spans="1:10" x14ac:dyDescent="0.3">
      <c r="A4" s="1"/>
      <c r="B4" s="59" t="s">
        <v>90</v>
      </c>
      <c r="C4" s="60" t="s">
        <v>30</v>
      </c>
      <c r="D4" s="60" t="s">
        <v>91</v>
      </c>
      <c r="E4" s="61" t="s">
        <v>92</v>
      </c>
      <c r="F4" s="1"/>
      <c r="G4" s="1"/>
      <c r="H4" s="1"/>
      <c r="I4" s="1"/>
      <c r="J4" s="1"/>
    </row>
    <row r="5" spans="1:10" x14ac:dyDescent="0.3">
      <c r="A5" s="1"/>
      <c r="B5" s="59" t="s">
        <v>93</v>
      </c>
      <c r="C5" s="60">
        <v>18</v>
      </c>
      <c r="D5" s="60" t="s">
        <v>94</v>
      </c>
      <c r="E5" s="61">
        <f>SUMPRODUCT((B5:B14&lt;&gt;"apple")*(B5:B14&lt;&gt;"banana"))</f>
        <v>2</v>
      </c>
      <c r="F5" s="1"/>
      <c r="G5" s="1"/>
      <c r="H5" s="1"/>
      <c r="I5" s="1"/>
      <c r="J5" s="1"/>
    </row>
    <row r="6" spans="1:10" x14ac:dyDescent="0.3">
      <c r="A6" s="1"/>
      <c r="B6" s="59" t="s">
        <v>95</v>
      </c>
      <c r="C6" s="60">
        <v>22</v>
      </c>
      <c r="D6" s="60" t="s">
        <v>96</v>
      </c>
      <c r="E6" s="61">
        <f>SUMPRODUCT((B5:B14&lt;&gt;"orange")*(B5:B14&lt;&gt;"banana"))</f>
        <v>5</v>
      </c>
      <c r="F6" s="1"/>
      <c r="G6" s="1"/>
      <c r="H6" s="1"/>
      <c r="I6" s="1"/>
      <c r="J6" s="1"/>
    </row>
    <row r="7" spans="1:10" x14ac:dyDescent="0.3">
      <c r="A7" s="1"/>
      <c r="B7" s="59" t="s">
        <v>97</v>
      </c>
      <c r="C7" s="60">
        <v>34</v>
      </c>
      <c r="D7" s="60" t="s">
        <v>98</v>
      </c>
      <c r="E7" s="61">
        <f>SUMPRODUCT((B5:B14&lt;&gt;"apple")*(B5:B14&lt;&gt;"orange"))</f>
        <v>3</v>
      </c>
      <c r="F7" s="1"/>
      <c r="G7" s="1"/>
      <c r="H7" s="1"/>
      <c r="I7" s="1"/>
      <c r="J7" s="1"/>
    </row>
    <row r="8" spans="1:10" x14ac:dyDescent="0.3">
      <c r="A8" s="1"/>
      <c r="B8" s="59" t="s">
        <v>95</v>
      </c>
      <c r="C8" s="60">
        <v>12</v>
      </c>
      <c r="D8" s="60" t="s">
        <v>99</v>
      </c>
      <c r="E8" s="61">
        <f>SUMPRODUCT((B6:B15&lt;&gt;"apple")*(B6:B15&lt;&gt;"lemon"))</f>
        <v>6</v>
      </c>
      <c r="F8" s="1"/>
      <c r="G8" s="1"/>
      <c r="H8" s="1"/>
      <c r="I8" s="1"/>
      <c r="J8" s="1"/>
    </row>
    <row r="9" spans="1:10" x14ac:dyDescent="0.3">
      <c r="A9" s="1"/>
      <c r="B9" s="59" t="s">
        <v>93</v>
      </c>
      <c r="C9" s="60">
        <v>38</v>
      </c>
      <c r="D9" s="60"/>
      <c r="E9" s="61"/>
      <c r="F9" s="1"/>
      <c r="G9" s="1"/>
      <c r="H9" s="1"/>
      <c r="I9" s="1"/>
      <c r="J9" s="1"/>
    </row>
    <row r="10" spans="1:10" x14ac:dyDescent="0.3">
      <c r="A10" s="1"/>
      <c r="B10" s="59" t="s">
        <v>97</v>
      </c>
      <c r="C10" s="60">
        <v>22</v>
      </c>
      <c r="D10" s="60"/>
      <c r="E10" s="61"/>
      <c r="F10" s="1"/>
      <c r="G10" s="1"/>
      <c r="H10" s="1"/>
      <c r="I10" s="1"/>
      <c r="J10" s="1"/>
    </row>
    <row r="11" spans="1:10" x14ac:dyDescent="0.3">
      <c r="A11" s="1"/>
      <c r="B11" s="59" t="s">
        <v>95</v>
      </c>
      <c r="C11" s="60">
        <v>41</v>
      </c>
      <c r="D11" s="60"/>
      <c r="E11" s="61"/>
      <c r="F11" s="1"/>
      <c r="G11" s="1"/>
      <c r="H11" s="1"/>
      <c r="I11" s="1"/>
      <c r="J11" s="1"/>
    </row>
    <row r="12" spans="1:10" x14ac:dyDescent="0.3">
      <c r="A12" s="1"/>
      <c r="B12" s="59" t="s">
        <v>93</v>
      </c>
      <c r="C12" s="60">
        <v>22</v>
      </c>
      <c r="D12" s="60"/>
      <c r="E12" s="61"/>
      <c r="F12" s="1"/>
      <c r="G12" s="1"/>
      <c r="H12" s="1"/>
      <c r="I12" s="1"/>
      <c r="J12" s="1"/>
    </row>
    <row r="13" spans="1:10" x14ac:dyDescent="0.3">
      <c r="A13" s="1"/>
      <c r="B13" s="59" t="s">
        <v>93</v>
      </c>
      <c r="C13" s="60">
        <v>13</v>
      </c>
      <c r="D13" s="60"/>
      <c r="E13" s="61"/>
      <c r="F13" s="1"/>
      <c r="G13" s="1"/>
      <c r="H13" s="1"/>
      <c r="I13" s="1"/>
      <c r="J13" s="1"/>
    </row>
    <row r="14" spans="1:10" ht="15" thickBot="1" x14ac:dyDescent="0.35">
      <c r="A14" s="1"/>
      <c r="B14" s="62" t="s">
        <v>93</v>
      </c>
      <c r="C14" s="63">
        <v>17</v>
      </c>
      <c r="D14" s="63"/>
      <c r="E14" s="64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</row>
    <row r="30" spans="1:10" x14ac:dyDescent="0.3">
      <c r="A30" s="1"/>
      <c r="B30" s="1"/>
      <c r="C30" s="1"/>
      <c r="D30" s="1"/>
      <c r="E30" s="1"/>
    </row>
    <row r="31" spans="1:10" x14ac:dyDescent="0.3">
      <c r="A31" s="1"/>
      <c r="B31" s="1"/>
      <c r="C31" s="1"/>
      <c r="D31" s="1"/>
      <c r="E31" s="1"/>
    </row>
    <row r="32" spans="1:10" x14ac:dyDescent="0.3">
      <c r="A32" s="1"/>
      <c r="B32" s="1"/>
      <c r="C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</row>
    <row r="35" spans="1:5" x14ac:dyDescent="0.3">
      <c r="A35" s="1"/>
    </row>
  </sheetData>
  <mergeCells count="1">
    <mergeCell ref="B2:E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C11" sqref="C11"/>
    </sheetView>
  </sheetViews>
  <sheetFormatPr defaultRowHeight="14.4" x14ac:dyDescent="0.3"/>
  <cols>
    <col min="3" max="3" width="15.6640625" customWidth="1"/>
    <col min="4" max="4" width="18.5546875" customWidth="1"/>
    <col min="5" max="5" width="15" customWidth="1"/>
    <col min="6" max="6" width="16.21875" customWidth="1"/>
  </cols>
  <sheetData>
    <row r="1" spans="1:8" x14ac:dyDescent="0.3">
      <c r="A1" s="22"/>
      <c r="B1" s="22"/>
      <c r="C1" s="22"/>
      <c r="D1" s="22"/>
      <c r="E1" s="22"/>
      <c r="F1" s="22"/>
      <c r="G1" s="22"/>
      <c r="H1" s="22"/>
    </row>
    <row r="2" spans="1:8" x14ac:dyDescent="0.3">
      <c r="A2" s="22"/>
      <c r="B2" s="22"/>
      <c r="C2" s="22"/>
      <c r="D2" s="7" t="s">
        <v>100</v>
      </c>
      <c r="E2" s="23">
        <v>1.4999999999999999E-2</v>
      </c>
      <c r="F2" s="22"/>
      <c r="G2" s="22"/>
      <c r="H2" s="22"/>
    </row>
    <row r="3" spans="1:8" x14ac:dyDescent="0.3">
      <c r="A3" s="22"/>
      <c r="B3" s="22"/>
      <c r="C3" s="22"/>
      <c r="D3" s="7" t="s">
        <v>101</v>
      </c>
      <c r="E3" s="23">
        <v>2.2499999999999999E-2</v>
      </c>
      <c r="F3" s="22"/>
      <c r="G3" s="22"/>
      <c r="H3" s="22"/>
    </row>
    <row r="4" spans="1:8" x14ac:dyDescent="0.3">
      <c r="A4" s="22"/>
      <c r="B4" s="22"/>
      <c r="C4" s="22"/>
      <c r="D4" s="24" t="s">
        <v>102</v>
      </c>
      <c r="E4" s="25">
        <v>1.6500000000000001E-2</v>
      </c>
      <c r="F4" s="22"/>
      <c r="G4" s="22"/>
      <c r="H4" s="22"/>
    </row>
    <row r="5" spans="1:8" x14ac:dyDescent="0.3">
      <c r="A5" s="22"/>
      <c r="B5" s="26" t="s">
        <v>74</v>
      </c>
      <c r="C5" s="26" t="s">
        <v>103</v>
      </c>
      <c r="D5" s="26" t="s">
        <v>104</v>
      </c>
      <c r="E5" s="26" t="s">
        <v>105</v>
      </c>
      <c r="F5" s="26" t="s">
        <v>106</v>
      </c>
      <c r="G5" s="22"/>
      <c r="H5" s="22"/>
    </row>
    <row r="6" spans="1:8" x14ac:dyDescent="0.3">
      <c r="A6" s="22"/>
      <c r="B6" s="27">
        <v>101</v>
      </c>
      <c r="C6" s="28">
        <v>36789.199999999997</v>
      </c>
      <c r="D6" s="28">
        <f>C6*$E$2</f>
        <v>551.83799999999997</v>
      </c>
      <c r="E6" s="28">
        <f>C6*$E$3</f>
        <v>827.75699999999995</v>
      </c>
      <c r="F6" s="28">
        <f t="shared" ref="F6:F11" si="0">D6+E6</f>
        <v>1379.5949999999998</v>
      </c>
      <c r="G6" s="22"/>
      <c r="H6" s="22"/>
    </row>
    <row r="7" spans="1:8" x14ac:dyDescent="0.3">
      <c r="A7" s="22"/>
      <c r="B7" s="27">
        <v>102</v>
      </c>
      <c r="C7" s="28">
        <v>25477</v>
      </c>
      <c r="D7" s="28">
        <f t="shared" ref="D7:D10" si="1">C7*$E$2</f>
        <v>382.15499999999997</v>
      </c>
      <c r="E7" s="28">
        <f t="shared" ref="E7:E10" si="2">C7*$E$3</f>
        <v>573.23249999999996</v>
      </c>
      <c r="F7" s="28">
        <f t="shared" si="0"/>
        <v>955.38749999999993</v>
      </c>
      <c r="G7" s="22"/>
      <c r="H7" s="22"/>
    </row>
    <row r="8" spans="1:8" x14ac:dyDescent="0.3">
      <c r="A8" s="22"/>
      <c r="B8" s="27">
        <v>103</v>
      </c>
      <c r="C8" s="28">
        <v>65248</v>
      </c>
      <c r="D8" s="28">
        <f t="shared" si="1"/>
        <v>978.71999999999991</v>
      </c>
      <c r="E8" s="28">
        <f t="shared" si="2"/>
        <v>1468.08</v>
      </c>
      <c r="F8" s="28">
        <f t="shared" si="0"/>
        <v>2446.7999999999997</v>
      </c>
      <c r="G8" s="22"/>
      <c r="H8" s="22"/>
    </row>
    <row r="9" spans="1:8" x14ac:dyDescent="0.3">
      <c r="A9" s="22"/>
      <c r="B9" s="27">
        <v>104</v>
      </c>
      <c r="C9" s="28">
        <v>14365.2</v>
      </c>
      <c r="D9" s="28">
        <f t="shared" si="1"/>
        <v>215.47800000000001</v>
      </c>
      <c r="E9" s="28">
        <f t="shared" si="2"/>
        <v>323.21699999999998</v>
      </c>
      <c r="F9" s="28">
        <f t="shared" si="0"/>
        <v>538.69499999999994</v>
      </c>
      <c r="G9" s="22"/>
      <c r="H9" s="22"/>
    </row>
    <row r="10" spans="1:8" x14ac:dyDescent="0.3">
      <c r="A10" s="22"/>
      <c r="B10" s="27">
        <v>105</v>
      </c>
      <c r="C10" s="28">
        <v>8562</v>
      </c>
      <c r="D10" s="28">
        <f t="shared" si="1"/>
        <v>128.43</v>
      </c>
      <c r="E10" s="28">
        <f t="shared" si="2"/>
        <v>192.64499999999998</v>
      </c>
      <c r="F10" s="28">
        <f t="shared" si="0"/>
        <v>321.07499999999999</v>
      </c>
      <c r="G10" s="22"/>
      <c r="H10" s="22"/>
    </row>
    <row r="11" spans="1:8" x14ac:dyDescent="0.3">
      <c r="A11" s="22"/>
      <c r="B11" s="28" t="s">
        <v>28</v>
      </c>
      <c r="C11" s="28">
        <f>SUM(C6:C10)</f>
        <v>150441.4</v>
      </c>
      <c r="D11" s="28">
        <f>SUM(D6:D10)</f>
        <v>2256.6209999999996</v>
      </c>
      <c r="E11" s="28">
        <f>SUM(E6:E10)</f>
        <v>3384.9314999999997</v>
      </c>
      <c r="F11" s="28">
        <f t="shared" si="0"/>
        <v>5641.5524999999998</v>
      </c>
      <c r="G11" s="22"/>
      <c r="H11" s="22"/>
    </row>
    <row r="12" spans="1:8" x14ac:dyDescent="0.3">
      <c r="A12" s="22"/>
      <c r="B12" s="22"/>
      <c r="C12" s="22"/>
      <c r="D12" s="22"/>
      <c r="E12" s="22"/>
      <c r="F12" s="22"/>
      <c r="G12" s="22"/>
      <c r="H12" s="22"/>
    </row>
    <row r="13" spans="1:8" x14ac:dyDescent="0.3">
      <c r="A13" s="22"/>
      <c r="B13" s="22"/>
      <c r="C13" s="22"/>
      <c r="D13" s="22"/>
      <c r="E13" s="22"/>
      <c r="F13" s="22"/>
      <c r="G13" s="22"/>
      <c r="H13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athlets</vt:lpstr>
      <vt:lpstr>commodity</vt:lpstr>
      <vt:lpstr>tasks</vt:lpstr>
      <vt:lpstr>costs</vt:lpstr>
      <vt:lpstr>finance</vt:lpstr>
      <vt:lpstr>sumProfuct</vt:lpstr>
      <vt:lpstr>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lidiya</dc:creator>
  <cp:lastModifiedBy>lidiya</cp:lastModifiedBy>
  <dcterms:created xsi:type="dcterms:W3CDTF">2020-10-11T19:40:48Z</dcterms:created>
  <dcterms:modified xsi:type="dcterms:W3CDTF">2020-10-14T12:15:26Z</dcterms:modified>
</cp:coreProperties>
</file>