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diya\Desktop\excel_git\"/>
    </mc:Choice>
  </mc:AlternateContent>
  <bookViews>
    <workbookView xWindow="0" yWindow="0" windowWidth="16392" windowHeight="4872" activeTab="2"/>
  </bookViews>
  <sheets>
    <sheet name="Monthly turnover" sheetId="1" r:id="rId1"/>
    <sheet name="Affiliates" sheetId="2" r:id="rId2"/>
    <sheet name="Annual turnover" sheetId="3" r:id="rId3"/>
  </sheets>
  <definedNames>
    <definedName name="_xlchart.0" hidden="1">Affiliates!$B$5:$B$9</definedName>
    <definedName name="_xlchart.1" hidden="1">Affiliates!$C$2:$C$4</definedName>
    <definedName name="_xlchart.2" hidden="1">Affiliates!$C$5:$C$9</definedName>
    <definedName name="_xlchart.3" hidden="1">Affiliates!$D$2:$D$4</definedName>
    <definedName name="_xlchart.4" hidden="1">Affiliates!$D$5:$D$9</definedName>
    <definedName name="_xlchart.5" hidden="1">Affiliates!$E$2:$E$4</definedName>
    <definedName name="_xlchart.6" hidden="1">Affiliates!$E$5:$E$9</definedName>
    <definedName name="_xlchart.7" hidden="1">Affiliates!$F$2:$F$4</definedName>
    <definedName name="_xlchart.8" hidden="1">Affiliates!$F$5:$F$9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3" l="1"/>
  <c r="A16" i="3"/>
  <c r="A4" i="3"/>
  <c r="A7" i="3"/>
  <c r="A10" i="3"/>
  <c r="A13" i="3"/>
  <c r="F9" i="2" l="1"/>
  <c r="F8" i="2"/>
  <c r="E9" i="2"/>
  <c r="D9" i="2"/>
  <c r="D8" i="2"/>
  <c r="C9" i="2"/>
  <c r="C8" i="2"/>
  <c r="H17" i="3"/>
  <c r="G17" i="3"/>
  <c r="F17" i="3"/>
  <c r="D5" i="2" s="1"/>
  <c r="D7" i="2" s="1"/>
  <c r="E17" i="3"/>
  <c r="C7" i="2" s="1"/>
  <c r="I16" i="3"/>
  <c r="I15" i="3"/>
  <c r="I14" i="3"/>
  <c r="I13" i="3"/>
  <c r="I12" i="3"/>
  <c r="I11" i="3"/>
  <c r="I10" i="3"/>
  <c r="I9" i="3"/>
  <c r="I8" i="3"/>
  <c r="I7" i="3"/>
  <c r="I6" i="3"/>
  <c r="I5" i="3"/>
  <c r="I17" i="3" l="1"/>
  <c r="D6" i="2" s="1"/>
  <c r="E6" i="2"/>
  <c r="C5" i="2"/>
  <c r="F5" i="2"/>
  <c r="F7" i="2" s="1"/>
  <c r="C6" i="2"/>
  <c r="E5" i="2"/>
  <c r="E7" i="2" s="1"/>
  <c r="F6" i="2" l="1"/>
</calcChain>
</file>

<file path=xl/sharedStrings.xml><?xml version="1.0" encoding="utf-8"?>
<sst xmlns="http://schemas.openxmlformats.org/spreadsheetml/2006/main" count="58" uniqueCount="38">
  <si>
    <t>Reference of the monthly turnover</t>
  </si>
  <si>
    <t>Months</t>
  </si>
  <si>
    <t>Monthly turnover</t>
  </si>
  <si>
    <t>Total subsidiaries</t>
  </si>
  <si>
    <t>Apportionment</t>
  </si>
  <si>
    <t>Average</t>
  </si>
  <si>
    <t>The biggest</t>
  </si>
  <si>
    <t>The least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</si>
  <si>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</si>
  <si>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</si>
  <si>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</si>
  <si>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</si>
  <si>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</si>
  <si>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</si>
  <si>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</si>
  <si>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</si>
  <si>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</si>
  <si>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</si>
  <si>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</si>
  <si>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</si>
  <si>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Reference affiliates of the turnover</t>
  </si>
  <si>
    <t xml:space="preserve"> Turnover</t>
  </si>
  <si>
    <t>Branches</t>
  </si>
  <si>
    <t>Sofia</t>
  </si>
  <si>
    <t>Plovdiv</t>
  </si>
  <si>
    <t>Burgas</t>
  </si>
  <si>
    <t>Vidin</t>
  </si>
  <si>
    <t>Total for the year</t>
  </si>
  <si>
    <t>Average monthly</t>
  </si>
  <si>
    <t>The biggest monthly</t>
  </si>
  <si>
    <t>The lowest monthly</t>
  </si>
  <si>
    <t>Annual turnover</t>
  </si>
  <si>
    <t>Total monthly</t>
  </si>
  <si>
    <t>if(and)</t>
  </si>
  <si>
    <t>OFFSET</t>
  </si>
  <si>
    <t>CHOOSE</t>
  </si>
  <si>
    <t>COUNTIF</t>
  </si>
  <si>
    <t>CONCATENATE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</si>
</sst>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€-2]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3.5"/>
      <color rgb="FF132E57"/>
      <name val="Segoe UI"/>
      <family val="2"/>
    </font>
    <font>
      <b/>
      <sz val="12"/>
      <color rgb="FF132E57"/>
      <name val="Segoe UI"/>
      <family val="2"/>
    </font>
    <font>
      <b/>
      <sz val="11"/>
      <color rgb="FF002060"/>
      <name val="Calibri"/>
      <family val="2"/>
      <scheme val="minor"/>
    </font>
    <font>
      <b/>
      <sz val="11"/>
      <color rgb="FF002060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gray125">
        <fgColor theme="4" tint="0.79998168889431442"/>
        <bgColor indexed="65"/>
      </patternFill>
    </fill>
    <fill>
      <patternFill patternType="gray125">
        <fgColor theme="4" tint="0.79998168889431442"/>
        <bgColor theme="0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0" fillId="2" borderId="0" xfId="0" applyFill="1"/>
    <xf numFmtId="0" fontId="4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5" fillId="5" borderId="4" xfId="0" applyFont="1" applyFill="1" applyBorder="1"/>
    <xf numFmtId="164" fontId="6" fillId="5" borderId="5" xfId="0" applyNumberFormat="1" applyFont="1" applyFill="1" applyBorder="1"/>
    <xf numFmtId="9" fontId="6" fillId="5" borderId="5" xfId="0" applyNumberFormat="1" applyFont="1" applyFill="1" applyBorder="1"/>
    <xf numFmtId="164" fontId="6" fillId="5" borderId="6" xfId="0" applyNumberFormat="1" applyFont="1" applyFill="1" applyBorder="1"/>
    <xf numFmtId="0" fontId="5" fillId="5" borderId="7" xfId="0" applyFont="1" applyFill="1" applyBorder="1"/>
    <xf numFmtId="164" fontId="6" fillId="5" borderId="8" xfId="0" applyNumberFormat="1" applyFont="1" applyFill="1" applyBorder="1"/>
    <xf numFmtId="9" fontId="6" fillId="5" borderId="8" xfId="0" applyNumberFormat="1" applyFont="1" applyFill="1" applyBorder="1"/>
    <xf numFmtId="164" fontId="6" fillId="5" borderId="9" xfId="0" applyNumberFormat="1" applyFont="1" applyFill="1" applyBorder="1"/>
    <xf numFmtId="164" fontId="6" fillId="6" borderId="5" xfId="0" applyNumberFormat="1" applyFont="1" applyFill="1" applyBorder="1"/>
    <xf numFmtId="164" fontId="6" fillId="5" borderId="14" xfId="0" applyNumberFormat="1" applyFont="1" applyFill="1" applyBorder="1"/>
    <xf numFmtId="9" fontId="6" fillId="5" borderId="14" xfId="0" applyNumberFormat="1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5" fillId="5" borderId="17" xfId="0" applyFont="1" applyFill="1" applyBorder="1"/>
    <xf numFmtId="0" fontId="0" fillId="9" borderId="0" xfId="0" applyFill="1"/>
    <xf numFmtId="0" fontId="2" fillId="5" borderId="3" xfId="0" applyFont="1" applyFill="1" applyBorder="1" applyAlignment="1">
      <alignment horizontal="center"/>
    </xf>
    <xf numFmtId="9" fontId="6" fillId="5" borderId="6" xfId="0" applyNumberFormat="1" applyFont="1" applyFill="1" applyBorder="1"/>
    <xf numFmtId="164" fontId="6" fillId="5" borderId="19" xfId="0" applyNumberFormat="1" applyFont="1" applyFill="1" applyBorder="1"/>
    <xf numFmtId="0" fontId="5" fillId="8" borderId="5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0" fillId="10" borderId="0" xfId="0" applyFill="1"/>
    <xf numFmtId="0" fontId="7" fillId="7" borderId="5" xfId="0" applyFont="1" applyFill="1" applyBorder="1"/>
    <xf numFmtId="164" fontId="8" fillId="7" borderId="5" xfId="1" applyNumberFormat="1" applyFont="1" applyFill="1" applyBorder="1"/>
    <xf numFmtId="164" fontId="8" fillId="7" borderId="5" xfId="0" applyNumberFormat="1" applyFont="1" applyFill="1" applyBorder="1"/>
    <xf numFmtId="0" fontId="5" fillId="6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8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7" borderId="12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textRotation="90"/>
    </xf>
    <xf numFmtId="0" fontId="0" fillId="7" borderId="22" xfId="0" applyFill="1" applyBorder="1"/>
    <xf numFmtId="0" fontId="9" fillId="0" borderId="0" xfId="0" applyFont="1" applyFill="1" applyAlignment="1">
      <alignment vertical="center" wrapText="1"/>
    </xf>
    <xf numFmtId="0" fontId="9" fillId="7" borderId="21" xfId="0" applyFont="1" applyFill="1" applyBorder="1" applyAlignment="1">
      <alignment vertical="center" wrapText="1"/>
    </xf>
    <xf numFmtId="164" fontId="0" fillId="7" borderId="23" xfId="0" applyNumberFormat="1" applyFill="1" applyBorder="1"/>
    <xf numFmtId="164" fontId="0" fillId="7" borderId="22" xfId="0" applyNumberFormat="1" applyFill="1" applyBorder="1"/>
    <xf numFmtId="0" fontId="2" fillId="6" borderId="14" xfId="0" applyFont="1" applyFill="1" applyBorder="1" applyAlignment="1">
      <alignment horizontal="center" vertical="center"/>
    </xf>
    <xf numFmtId="0" fontId="0" fillId="7" borderId="20" xfId="0" applyFill="1" applyBorder="1"/>
    <xf numFmtId="0" fontId="10" fillId="7" borderId="21" xfId="0" applyFont="1" applyFill="1" applyBorder="1" applyAlignment="1">
      <alignment vertical="center" wrapText="1"/>
    </xf>
    <xf numFmtId="0" fontId="11" fillId="7" borderId="21" xfId="0" applyFont="1" applyFill="1" applyBorder="1"/>
    <xf numFmtId="0" fontId="12" fillId="7" borderId="2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Monthly turnover Total subsidiaries</c:v>
          </c:tx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2060</c:v>
              </c:pt>
              <c:pt idx="1">
                <c:v>2016</c:v>
              </c:pt>
              <c:pt idx="2">
                <c:v>2065</c:v>
              </c:pt>
              <c:pt idx="3">
                <c:v>2908</c:v>
              </c:pt>
              <c:pt idx="4">
                <c:v>2886</c:v>
              </c:pt>
              <c:pt idx="5">
                <c:v>3020</c:v>
              </c:pt>
              <c:pt idx="6">
                <c:v>2185</c:v>
              </c:pt>
              <c:pt idx="7">
                <c:v>2350</c:v>
              </c:pt>
              <c:pt idx="8">
                <c:v>3007</c:v>
              </c:pt>
              <c:pt idx="9">
                <c:v>2245</c:v>
              </c:pt>
              <c:pt idx="10">
                <c:v>3250</c:v>
              </c:pt>
              <c:pt idx="11">
                <c:v>2925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DC5-4732-B127-006532CD8A76}"/>
            </c:ext>
          </c:extLst>
        </c:ser>
        <c:ser>
          <c:idx val="1"/>
          <c:order val="1"/>
          <c:tx>
            <c:v>Monthly turnover Apportionment</c:v>
          </c:tx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6.6630009379952782E-2</c:v>
              </c:pt>
              <c:pt idx="1">
                <c:v>6.5206844131060579E-2</c:v>
              </c:pt>
              <c:pt idx="2">
                <c:v>6.6791732703690529E-2</c:v>
              </c:pt>
              <c:pt idx="3">
                <c:v>9.405828508587509E-2</c:v>
              </c:pt>
              <c:pt idx="4">
                <c:v>9.3346702461428982E-2</c:v>
              </c:pt>
              <c:pt idx="5">
                <c:v>9.7680887537600666E-2</c:v>
              </c:pt>
              <c:pt idx="6">
                <c:v>7.0673092473396509E-2</c:v>
              </c:pt>
              <c:pt idx="7">
                <c:v>7.6009962156742245E-2</c:v>
              </c:pt>
              <c:pt idx="8">
                <c:v>9.7260406895882529E-2</c:v>
              </c:pt>
              <c:pt idx="9">
                <c:v>7.2613772358249506E-2</c:v>
              </c:pt>
              <c:pt idx="10">
                <c:v>0.10512016042953715</c:v>
              </c:pt>
              <c:pt idx="11">
                <c:v>9.4608144386583437E-2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DC5-4732-B127-006532CD8A76}"/>
            </c:ext>
          </c:extLst>
        </c:ser>
        <c:ser>
          <c:idx val="2"/>
          <c:order val="2"/>
          <c:tx>
            <c:v>Monthly turnover Average</c:v>
          </c:tx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515</c:v>
              </c:pt>
              <c:pt idx="1">
                <c:v>504</c:v>
              </c:pt>
              <c:pt idx="2">
                <c:v>516.25</c:v>
              </c:pt>
              <c:pt idx="3">
                <c:v>727</c:v>
              </c:pt>
              <c:pt idx="4">
                <c:v>721.5</c:v>
              </c:pt>
              <c:pt idx="5">
                <c:v>755</c:v>
              </c:pt>
              <c:pt idx="6">
                <c:v>546.25</c:v>
              </c:pt>
              <c:pt idx="7">
                <c:v>587.5</c:v>
              </c:pt>
              <c:pt idx="8">
                <c:v>751.75</c:v>
              </c:pt>
              <c:pt idx="9">
                <c:v>561.25</c:v>
              </c:pt>
              <c:pt idx="10">
                <c:v>812.5</c:v>
              </c:pt>
              <c:pt idx="11">
                <c:v>731.25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DC5-4732-B127-006532CD8A76}"/>
            </c:ext>
          </c:extLst>
        </c:ser>
        <c:ser>
          <c:idx val="3"/>
          <c:order val="3"/>
          <c:tx>
            <c:v>Monthly turnover The biggest</c:v>
          </c:tx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800</c:v>
              </c:pt>
              <c:pt idx="1">
                <c:v>700</c:v>
              </c:pt>
              <c:pt idx="2">
                <c:v>675</c:v>
              </c:pt>
              <c:pt idx="3">
                <c:v>783</c:v>
              </c:pt>
              <c:pt idx="4">
                <c:v>976</c:v>
              </c:pt>
              <c:pt idx="5">
                <c:v>970</c:v>
              </c:pt>
              <c:pt idx="6">
                <c:v>698</c:v>
              </c:pt>
              <c:pt idx="7">
                <c:v>800</c:v>
              </c:pt>
              <c:pt idx="8">
                <c:v>977</c:v>
              </c:pt>
              <c:pt idx="9">
                <c:v>800</c:v>
              </c:pt>
              <c:pt idx="10">
                <c:v>970</c:v>
              </c:pt>
              <c:pt idx="11">
                <c:v>805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DC5-4732-B127-006532CD8A76}"/>
            </c:ext>
          </c:extLst>
        </c:ser>
        <c:ser>
          <c:idx val="4"/>
          <c:order val="4"/>
          <c:tx>
            <c:v>Monthly turnover The least</c:v>
          </c:tx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300</c:v>
              </c:pt>
              <c:pt idx="1">
                <c:v>426</c:v>
              </c:pt>
              <c:pt idx="2">
                <c:v>405</c:v>
              </c:pt>
              <c:pt idx="3">
                <c:v>670</c:v>
              </c:pt>
              <c:pt idx="4">
                <c:v>450</c:v>
              </c:pt>
              <c:pt idx="5">
                <c:v>570</c:v>
              </c:pt>
              <c:pt idx="6">
                <c:v>330</c:v>
              </c:pt>
              <c:pt idx="7">
                <c:v>400</c:v>
              </c:pt>
              <c:pt idx="8">
                <c:v>500</c:v>
              </c:pt>
              <c:pt idx="9">
                <c:v>330</c:v>
              </c:pt>
              <c:pt idx="10">
                <c:v>670</c:v>
              </c:pt>
              <c:pt idx="11">
                <c:v>570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CDC5-4732-B127-006532CD8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691216"/>
        <c:axId val="1"/>
      </c:lineChart>
      <c:catAx>
        <c:axId val="45469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54691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979743220585005"/>
          <c:y val="3.2341043672436266E-2"/>
          <c:w val="0.34988742942120943"/>
          <c:h val="0.93154048951008073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2700000" scaled="1"/>
      <a:tileRect/>
    </a:gra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_xlchart.2</cx:f>
      </cx:numDim>
    </cx:data>
    <cx:data id="1">
      <cx:strDim type="cat">
        <cx:f>_xlchart.0</cx:f>
      </cx:strDim>
      <cx:numDim type="val">
        <cx:f>_xlchart.4</cx:f>
      </cx:numDim>
    </cx:data>
    <cx:data id="2">
      <cx:strDim type="cat">
        <cx:f>_xlchart.0</cx:f>
      </cx:strDim>
      <cx:numDim type="val">
        <cx:f>_xlchart.6</cx:f>
      </cx:numDim>
    </cx:data>
    <cx:data id="3">
      <cx:strDim type="cat">
        <cx:f>_xlchart.0</cx:f>
      </cx:strDim>
      <cx:numDim type="val">
        <cx:f>_xlchart.8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Affiliates of the turnover</a:t>
            </a:r>
          </a:p>
        </cx:rich>
      </cx:tx>
    </cx:title>
    <cx:plotArea>
      <cx:plotAreaRegion>
        <cx:series layoutId="waterfall" uniqueId="{A29F07B8-8E44-44CC-95FE-F2E8BF6AD090}" formatIdx="0">
          <cx:tx>
            <cx:txData>
              <cx:f>_xlchart.1</cx:f>
              <cx:v>Branches Sofia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  <cx:series layoutId="waterfall" hidden="1" uniqueId="{E6906C94-738C-49E2-B6E0-92624791401A}" formatIdx="1">
          <cx:tx>
            <cx:txData>
              <cx:f>_xlchart.3</cx:f>
              <cx:v>Plovdiv</cx:v>
            </cx:txData>
          </cx:tx>
          <cx:dataLabels pos="outEnd">
            <cx:visibility seriesName="0" categoryName="0" value="1"/>
          </cx:dataLabels>
          <cx:dataId val="1"/>
          <cx:layoutPr>
            <cx:subtotals/>
          </cx:layoutPr>
        </cx:series>
        <cx:series layoutId="waterfall" hidden="1" uniqueId="{2088D820-F999-4B59-8B5D-07F84E71817C}" formatIdx="2">
          <cx:tx>
            <cx:txData>
              <cx:f>_xlchart.5</cx:f>
              <cx:v>Burgas</cx:v>
            </cx:txData>
          </cx:tx>
          <cx:dataLabels pos="outEnd">
            <cx:visibility seriesName="0" categoryName="0" value="1"/>
          </cx:dataLabels>
          <cx:dataId val="2"/>
          <cx:layoutPr>
            <cx:subtotals/>
          </cx:layoutPr>
        </cx:series>
        <cx:series layoutId="waterfall" hidden="1" uniqueId="{52DD7D79-67D8-4661-BC03-F9B0C5F13D50}" formatIdx="3">
          <cx:tx>
            <cx:txData>
              <cx:f>_xlchart.7</cx:f>
              <cx:v>Vidin</cx:v>
            </cx:txData>
          </cx:tx>
          <cx:dataLabels pos="outEnd">
            <cx:visibility seriesName="0" categoryName="0" value="1"/>
          </cx:dataLabels>
          <cx:dataId val="3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  <cx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0</xdr:row>
      <xdr:rowOff>160020</xdr:rowOff>
    </xdr:from>
    <xdr:to>
      <xdr:col>13</xdr:col>
      <xdr:colOff>213360</xdr:colOff>
      <xdr:row>16</xdr:row>
      <xdr:rowOff>274320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49530</xdr:rowOff>
    </xdr:from>
    <xdr:to>
      <xdr:col>13</xdr:col>
      <xdr:colOff>533400</xdr:colOff>
      <xdr:row>9</xdr:row>
      <xdr:rowOff>68580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L21" sqref="L21"/>
    </sheetView>
  </sheetViews>
  <sheetFormatPr defaultRowHeight="14.4" x14ac:dyDescent="0.3"/>
  <cols>
    <col min="1" max="1" width="3.77734375" customWidth="1"/>
    <col min="3" max="3" width="12" customWidth="1"/>
    <col min="4" max="4" width="15.6640625" customWidth="1"/>
    <col min="6" max="6" width="12" customWidth="1"/>
  </cols>
  <sheetData>
    <row r="1" spans="1:18" ht="15" thickBot="1" x14ac:dyDescent="0.35">
      <c r="A1" s="19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8" x14ac:dyDescent="0.3">
      <c r="A2" s="25"/>
      <c r="B2" s="30" t="s">
        <v>0</v>
      </c>
      <c r="C2" s="31"/>
      <c r="D2" s="31"/>
      <c r="E2" s="31"/>
      <c r="F2" s="31"/>
      <c r="G2" s="32"/>
      <c r="H2" s="25"/>
      <c r="M2" s="1"/>
      <c r="N2" s="25"/>
      <c r="O2" s="25"/>
      <c r="P2" s="25"/>
      <c r="Q2" s="25"/>
      <c r="R2" s="25"/>
    </row>
    <row r="3" spans="1:18" x14ac:dyDescent="0.3">
      <c r="A3" s="25"/>
      <c r="B3" s="33"/>
      <c r="C3" s="34"/>
      <c r="D3" s="34"/>
      <c r="E3" s="34"/>
      <c r="F3" s="34"/>
      <c r="G3" s="35"/>
      <c r="H3" s="25"/>
      <c r="M3" s="1"/>
      <c r="N3" s="25"/>
      <c r="O3" s="25"/>
      <c r="P3" s="25"/>
      <c r="Q3" s="25"/>
      <c r="R3" s="25"/>
    </row>
    <row r="4" spans="1:18" ht="15.6" x14ac:dyDescent="0.3">
      <c r="A4" s="25"/>
      <c r="B4" s="36" t="s">
        <v>1</v>
      </c>
      <c r="C4" s="37" t="s">
        <v>2</v>
      </c>
      <c r="D4" s="37"/>
      <c r="E4" s="37"/>
      <c r="F4" s="37"/>
      <c r="G4" s="38"/>
      <c r="H4" s="25"/>
      <c r="M4" s="1"/>
      <c r="N4" s="25"/>
      <c r="O4" s="25"/>
      <c r="P4" s="25"/>
      <c r="Q4" s="25"/>
      <c r="R4" s="25"/>
    </row>
    <row r="5" spans="1:18" ht="30.75" customHeight="1" x14ac:dyDescent="0.3">
      <c r="A5" s="25"/>
      <c r="B5" s="36"/>
      <c r="C5" s="2" t="s">
        <v>3</v>
      </c>
      <c r="D5" s="3" t="s">
        <v>4</v>
      </c>
      <c r="E5" s="3" t="s">
        <v>5</v>
      </c>
      <c r="F5" s="3" t="s">
        <v>6</v>
      </c>
      <c r="G5" s="4" t="s">
        <v>7</v>
      </c>
      <c r="H5" s="25"/>
      <c r="M5" s="1"/>
      <c r="N5" s="25"/>
      <c r="O5" s="25"/>
      <c r="P5" s="25"/>
      <c r="Q5" s="25"/>
      <c r="R5" s="25"/>
    </row>
    <row r="6" spans="1:18" ht="20.25" customHeight="1" x14ac:dyDescent="0.3">
      <c r="A6" s="25"/>
      <c r="B6" s="5" t="s">
        <v>8</v>
      </c>
      <c r="C6" s="6">
        <v>2060</v>
      </c>
      <c r="D6" s="7">
        <v>6.6630009379952782E-2</v>
      </c>
      <c r="E6" s="6">
        <v>515</v>
      </c>
      <c r="F6" s="6">
        <v>800</v>
      </c>
      <c r="G6" s="8">
        <v>300</v>
      </c>
      <c r="H6" s="25"/>
      <c r="M6" s="1"/>
      <c r="N6" s="25"/>
      <c r="O6" s="25"/>
      <c r="P6" s="25"/>
      <c r="Q6" s="25"/>
      <c r="R6" s="25"/>
    </row>
    <row r="7" spans="1:18" ht="21.75" customHeight="1" x14ac:dyDescent="0.3">
      <c r="A7" s="25"/>
      <c r="B7" s="5" t="s">
        <v>9</v>
      </c>
      <c r="C7" s="6">
        <v>2016</v>
      </c>
      <c r="D7" s="7">
        <v>6.5206844131060579E-2</v>
      </c>
      <c r="E7" s="6">
        <v>504</v>
      </c>
      <c r="F7" s="6">
        <v>700</v>
      </c>
      <c r="G7" s="8">
        <v>426</v>
      </c>
      <c r="H7" s="25"/>
      <c r="M7" s="1"/>
      <c r="N7" s="25"/>
      <c r="O7" s="25"/>
      <c r="P7" s="25"/>
      <c r="Q7" s="25"/>
      <c r="R7" s="25"/>
    </row>
    <row r="8" spans="1:18" ht="19.5" customHeight="1" x14ac:dyDescent="0.3">
      <c r="A8" s="25"/>
      <c r="B8" s="5" t="s">
        <v>10</v>
      </c>
      <c r="C8" s="6">
        <v>2065</v>
      </c>
      <c r="D8" s="7">
        <v>6.6791732703690529E-2</v>
      </c>
      <c r="E8" s="6">
        <v>516.25</v>
      </c>
      <c r="F8" s="6">
        <v>675</v>
      </c>
      <c r="G8" s="8">
        <v>405</v>
      </c>
      <c r="H8" s="25"/>
      <c r="M8" s="1"/>
      <c r="N8" s="25"/>
      <c r="O8" s="25"/>
      <c r="P8" s="25"/>
      <c r="Q8" s="25"/>
      <c r="R8" s="25"/>
    </row>
    <row r="9" spans="1:18" ht="20.25" customHeight="1" x14ac:dyDescent="0.3">
      <c r="A9" s="25"/>
      <c r="B9" s="5" t="s">
        <v>11</v>
      </c>
      <c r="C9" s="6">
        <v>2908</v>
      </c>
      <c r="D9" s="7">
        <v>9.405828508587509E-2</v>
      </c>
      <c r="E9" s="6">
        <v>727</v>
      </c>
      <c r="F9" s="6">
        <v>783</v>
      </c>
      <c r="G9" s="8">
        <v>670</v>
      </c>
      <c r="H9" s="25"/>
      <c r="M9" s="1"/>
      <c r="N9" s="25"/>
      <c r="O9" s="25"/>
      <c r="P9" s="25"/>
      <c r="Q9" s="25"/>
      <c r="R9" s="25"/>
    </row>
    <row r="10" spans="1:18" ht="23.25" customHeight="1" x14ac:dyDescent="0.3">
      <c r="A10" s="25"/>
      <c r="B10" s="5" t="s">
        <v>12</v>
      </c>
      <c r="C10" s="6">
        <v>2886</v>
      </c>
      <c r="D10" s="7">
        <v>9.3346702461428982E-2</v>
      </c>
      <c r="E10" s="6">
        <v>721.5</v>
      </c>
      <c r="F10" s="6">
        <v>976</v>
      </c>
      <c r="G10" s="8">
        <v>450</v>
      </c>
      <c r="H10" s="25"/>
      <c r="M10" s="1"/>
      <c r="N10" s="25"/>
      <c r="O10" s="25"/>
      <c r="P10" s="25"/>
      <c r="Q10" s="25"/>
      <c r="R10" s="25"/>
    </row>
    <row r="11" spans="1:18" ht="24.75" customHeight="1" x14ac:dyDescent="0.3">
      <c r="A11" s="25"/>
      <c r="B11" s="5" t="s">
        <v>13</v>
      </c>
      <c r="C11" s="6">
        <v>3020</v>
      </c>
      <c r="D11" s="7">
        <v>9.7680887537600666E-2</v>
      </c>
      <c r="E11" s="6">
        <v>755</v>
      </c>
      <c r="F11" s="6">
        <v>970</v>
      </c>
      <c r="G11" s="8">
        <v>570</v>
      </c>
      <c r="H11" s="25"/>
      <c r="M11" s="1"/>
      <c r="N11" s="25"/>
      <c r="O11" s="25"/>
      <c r="P11" s="25"/>
      <c r="Q11" s="25"/>
      <c r="R11" s="25"/>
    </row>
    <row r="12" spans="1:18" ht="21.75" customHeight="1" x14ac:dyDescent="0.3">
      <c r="A12" s="25"/>
      <c r="B12" s="5" t="s">
        <v>14</v>
      </c>
      <c r="C12" s="6">
        <v>2185</v>
      </c>
      <c r="D12" s="7">
        <v>7.0673092473396509E-2</v>
      </c>
      <c r="E12" s="6">
        <v>546.25</v>
      </c>
      <c r="F12" s="6">
        <v>698</v>
      </c>
      <c r="G12" s="8">
        <v>330</v>
      </c>
      <c r="H12" s="25"/>
      <c r="M12" s="1"/>
      <c r="N12" s="25"/>
      <c r="O12" s="25"/>
      <c r="P12" s="25"/>
      <c r="Q12" s="25"/>
      <c r="R12" s="25"/>
    </row>
    <row r="13" spans="1:18" ht="21.75" customHeight="1" x14ac:dyDescent="0.3">
      <c r="A13" s="25"/>
      <c r="B13" s="5" t="s">
        <v>15</v>
      </c>
      <c r="C13" s="6">
        <v>2350</v>
      </c>
      <c r="D13" s="7">
        <v>7.6009962156742245E-2</v>
      </c>
      <c r="E13" s="6">
        <v>587.5</v>
      </c>
      <c r="F13" s="6">
        <v>800</v>
      </c>
      <c r="G13" s="8">
        <v>400</v>
      </c>
      <c r="H13" s="25"/>
      <c r="M13" s="1"/>
      <c r="N13" s="25"/>
      <c r="O13" s="25"/>
      <c r="P13" s="25"/>
      <c r="Q13" s="25"/>
      <c r="R13" s="25"/>
    </row>
    <row r="14" spans="1:18" ht="24" customHeight="1" x14ac:dyDescent="0.3">
      <c r="A14" s="25"/>
      <c r="B14" s="5" t="s">
        <v>16</v>
      </c>
      <c r="C14" s="6">
        <v>3007</v>
      </c>
      <c r="D14" s="7">
        <v>9.7260406895882529E-2</v>
      </c>
      <c r="E14" s="6">
        <v>751.75</v>
      </c>
      <c r="F14" s="6">
        <v>977</v>
      </c>
      <c r="G14" s="8">
        <v>500</v>
      </c>
      <c r="H14" s="25"/>
      <c r="I14" s="1"/>
      <c r="J14" s="1"/>
      <c r="K14" s="1"/>
      <c r="L14" s="1"/>
      <c r="M14" s="1"/>
      <c r="N14" s="25"/>
      <c r="O14" s="25"/>
      <c r="P14" s="25"/>
      <c r="Q14" s="25"/>
      <c r="R14" s="25"/>
    </row>
    <row r="15" spans="1:18" ht="24.75" customHeight="1" x14ac:dyDescent="0.3">
      <c r="A15" s="25"/>
      <c r="B15" s="5" t="s">
        <v>17</v>
      </c>
      <c r="C15" s="6">
        <v>2245</v>
      </c>
      <c r="D15" s="7">
        <v>7.2613772358249506E-2</v>
      </c>
      <c r="E15" s="6">
        <v>561.25</v>
      </c>
      <c r="F15" s="6">
        <v>800</v>
      </c>
      <c r="G15" s="8">
        <v>330</v>
      </c>
      <c r="H15" s="25"/>
      <c r="I15" s="1"/>
      <c r="J15" s="1"/>
      <c r="K15" s="1"/>
      <c r="L15" s="1"/>
      <c r="M15" s="1"/>
      <c r="N15" s="25"/>
      <c r="O15" s="25"/>
      <c r="P15" s="25"/>
      <c r="Q15" s="25"/>
      <c r="R15" s="25"/>
    </row>
    <row r="16" spans="1:18" ht="24.75" customHeight="1" x14ac:dyDescent="0.3">
      <c r="A16" s="25"/>
      <c r="B16" s="5" t="s">
        <v>18</v>
      </c>
      <c r="C16" s="6">
        <v>3250</v>
      </c>
      <c r="D16" s="7">
        <v>0.10512016042953715</v>
      </c>
      <c r="E16" s="6">
        <v>812.5</v>
      </c>
      <c r="F16" s="6">
        <v>970</v>
      </c>
      <c r="G16" s="8">
        <v>670</v>
      </c>
      <c r="H16" s="25"/>
      <c r="I16" s="1"/>
      <c r="J16" s="1"/>
      <c r="K16" s="1"/>
      <c r="L16" s="1"/>
      <c r="M16" s="1"/>
      <c r="N16" s="25"/>
      <c r="O16" s="25"/>
      <c r="P16" s="25"/>
      <c r="Q16" s="25"/>
      <c r="R16" s="25"/>
    </row>
    <row r="17" spans="1:18" ht="23.25" customHeight="1" thickBot="1" x14ac:dyDescent="0.35">
      <c r="A17" s="25"/>
      <c r="B17" s="9" t="s">
        <v>19</v>
      </c>
      <c r="C17" s="10">
        <v>2925</v>
      </c>
      <c r="D17" s="11">
        <v>9.4608144386583437E-2</v>
      </c>
      <c r="E17" s="10">
        <v>731.25</v>
      </c>
      <c r="F17" s="10">
        <v>805</v>
      </c>
      <c r="G17" s="12">
        <v>570</v>
      </c>
      <c r="H17" s="25"/>
      <c r="I17" s="1"/>
      <c r="J17" s="1"/>
      <c r="K17" s="1"/>
      <c r="L17" s="1"/>
      <c r="M17" s="1"/>
      <c r="N17" s="25"/>
      <c r="O17" s="25"/>
      <c r="P17" s="25"/>
      <c r="Q17" s="25"/>
      <c r="R17" s="25"/>
    </row>
    <row r="18" spans="1:18" x14ac:dyDescent="0.3">
      <c r="A18" s="19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</row>
    <row r="19" spans="1:18" x14ac:dyDescent="0.3">
      <c r="A19" s="19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</row>
    <row r="20" spans="1:18" x14ac:dyDescent="0.3">
      <c r="A20" s="19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</row>
    <row r="21" spans="1:18" x14ac:dyDescent="0.3">
      <c r="A21" s="19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</row>
    <row r="22" spans="1:18" x14ac:dyDescent="0.3">
      <c r="A22" s="19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</row>
    <row r="23" spans="1:18" x14ac:dyDescent="0.3">
      <c r="A23" s="19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</row>
    <row r="24" spans="1:18" x14ac:dyDescent="0.3">
      <c r="A24" s="19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</row>
    <row r="25" spans="1:18" x14ac:dyDescent="0.3">
      <c r="A25" s="19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</row>
  </sheetData>
  <mergeCells count="3">
    <mergeCell ref="B2:G3"/>
    <mergeCell ref="B4:B5"/>
    <mergeCell ref="C4:G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opLeftCell="A4" workbookViewId="0">
      <selection activeCell="D6" sqref="D6"/>
    </sheetView>
  </sheetViews>
  <sheetFormatPr defaultRowHeight="14.4" x14ac:dyDescent="0.3"/>
  <cols>
    <col min="1" max="1" width="2.6640625" customWidth="1"/>
    <col min="2" max="2" width="18.88671875" customWidth="1"/>
    <col min="3" max="3" width="13.5546875" customWidth="1"/>
    <col min="4" max="4" width="13.88671875" customWidth="1"/>
    <col min="5" max="5" width="13.77734375" customWidth="1"/>
    <col min="6" max="6" width="14" customWidth="1"/>
    <col min="7" max="7" width="7.6640625" customWidth="1"/>
  </cols>
  <sheetData>
    <row r="1" spans="1:15" ht="15" thickBot="1" x14ac:dyDescent="0.3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 ht="30.6" customHeight="1" x14ac:dyDescent="0.3">
      <c r="A2" s="19"/>
      <c r="B2" s="39" t="s">
        <v>20</v>
      </c>
      <c r="C2" s="40"/>
      <c r="D2" s="40"/>
      <c r="E2" s="40"/>
      <c r="F2" s="20"/>
      <c r="G2" s="19"/>
      <c r="N2" s="19"/>
      <c r="O2" s="19"/>
    </row>
    <row r="3" spans="1:15" ht="15.6" x14ac:dyDescent="0.3">
      <c r="A3" s="19"/>
      <c r="B3" s="41" t="s">
        <v>21</v>
      </c>
      <c r="C3" s="43" t="s">
        <v>22</v>
      </c>
      <c r="D3" s="43"/>
      <c r="E3" s="43"/>
      <c r="F3" s="44"/>
      <c r="G3" s="19"/>
      <c r="N3" s="19"/>
      <c r="O3" s="19"/>
    </row>
    <row r="4" spans="1:15" ht="15" thickBot="1" x14ac:dyDescent="0.35">
      <c r="A4" s="19"/>
      <c r="B4" s="42"/>
      <c r="C4" s="23" t="s">
        <v>23</v>
      </c>
      <c r="D4" s="23" t="s">
        <v>24</v>
      </c>
      <c r="E4" s="23" t="s">
        <v>25</v>
      </c>
      <c r="F4" s="24" t="s">
        <v>26</v>
      </c>
      <c r="G4" s="19"/>
      <c r="N4" s="19"/>
      <c r="O4" s="19"/>
    </row>
    <row r="5" spans="1:15" ht="29.4" customHeight="1" x14ac:dyDescent="0.3">
      <c r="A5" s="19"/>
      <c r="B5" s="16" t="s">
        <v>27</v>
      </c>
      <c r="C5" s="14">
        <f>'Annual turnover'!E17</f>
        <v>7735</v>
      </c>
      <c r="D5" s="6">
        <f>'Annual turnover'!F17</f>
        <v>7660</v>
      </c>
      <c r="E5" s="6">
        <f>'Annual turnover'!G17</f>
        <v>6275</v>
      </c>
      <c r="F5" s="8">
        <f>'Annual turnover'!H17</f>
        <v>9247</v>
      </c>
      <c r="G5" s="19"/>
      <c r="N5" s="19"/>
      <c r="O5" s="19"/>
    </row>
    <row r="6" spans="1:15" ht="30.6" customHeight="1" x14ac:dyDescent="0.3">
      <c r="A6" s="19"/>
      <c r="B6" s="17" t="s">
        <v>4</v>
      </c>
      <c r="C6" s="15">
        <f>'Annual turnover'!E17/'Annual turnover'!I17</f>
        <v>0.2501859818222984</v>
      </c>
      <c r="D6" s="7">
        <f>'Annual turnover'!F17/'Annual turnover'!I17</f>
        <v>0.24776013196623217</v>
      </c>
      <c r="E6" s="7">
        <f>'Annual turnover'!G17/'Annual turnover'!I17</f>
        <v>0.20296277129087556</v>
      </c>
      <c r="F6" s="21">
        <f>'Annual turnover'!H17/'Annual turnover'!I17</f>
        <v>0.29909111492059387</v>
      </c>
      <c r="G6" s="19"/>
      <c r="N6" s="19"/>
      <c r="O6" s="19"/>
    </row>
    <row r="7" spans="1:15" ht="30" customHeight="1" x14ac:dyDescent="0.3">
      <c r="A7" s="19"/>
      <c r="B7" s="17" t="s">
        <v>28</v>
      </c>
      <c r="C7" s="14">
        <f>'Annual turnover'!E17/12</f>
        <v>644.58333333333337</v>
      </c>
      <c r="D7" s="6">
        <f>D5/12</f>
        <v>638.33333333333337</v>
      </c>
      <c r="E7" s="6">
        <f>E5/12</f>
        <v>522.91666666666663</v>
      </c>
      <c r="F7" s="8">
        <f>F5/12</f>
        <v>770.58333333333337</v>
      </c>
      <c r="G7" s="19"/>
      <c r="N7" s="19"/>
      <c r="O7" s="19"/>
    </row>
    <row r="8" spans="1:15" ht="27.6" customHeight="1" x14ac:dyDescent="0.3">
      <c r="A8" s="19"/>
      <c r="B8" s="17" t="s">
        <v>29</v>
      </c>
      <c r="C8" s="14">
        <f>MAX('Annual turnover'!E5:E16)</f>
        <v>976</v>
      </c>
      <c r="D8" s="6">
        <f>MAX('Annual turnover'!F5:F16)</f>
        <v>977</v>
      </c>
      <c r="E8" s="6">
        <v>675</v>
      </c>
      <c r="F8" s="8">
        <f>MAX('Annual turnover'!H5:H16)</f>
        <v>970</v>
      </c>
      <c r="G8" s="19"/>
      <c r="N8" s="19"/>
      <c r="O8" s="19"/>
    </row>
    <row r="9" spans="1:15" ht="28.8" customHeight="1" thickBot="1" x14ac:dyDescent="0.35">
      <c r="A9" s="19"/>
      <c r="B9" s="18" t="s">
        <v>30</v>
      </c>
      <c r="C9" s="22">
        <f>MIN('Annual turnover'!E5:E16)</f>
        <v>320</v>
      </c>
      <c r="D9" s="10">
        <f>MIN('Annual turnover'!F5:F16)</f>
        <v>300</v>
      </c>
      <c r="E9" s="10">
        <f>MIN('Annual turnover'!G5:G16)</f>
        <v>330</v>
      </c>
      <c r="F9" s="12">
        <f>MIN('Annual turnover'!H5:H16)</f>
        <v>405</v>
      </c>
      <c r="G9" s="19"/>
      <c r="N9" s="19"/>
      <c r="O9" s="19"/>
    </row>
    <row r="10" spans="1:15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</row>
    <row r="11" spans="1:15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</row>
    <row r="12" spans="1:15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</row>
    <row r="13" spans="1:15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</row>
    <row r="14" spans="1:15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</row>
    <row r="15" spans="1:15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</row>
    <row r="16" spans="1:15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</row>
    <row r="17" spans="1:15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</row>
    <row r="18" spans="1:15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</row>
    <row r="19" spans="1:15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spans="1:15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  <row r="21" spans="1:15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</row>
    <row r="22" spans="1:15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</row>
    <row r="23" spans="1:15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</row>
    <row r="24" spans="1:15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</row>
    <row r="25" spans="1:15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</row>
  </sheetData>
  <mergeCells count="3">
    <mergeCell ref="B2:E2"/>
    <mergeCell ref="B3:B4"/>
    <mergeCell ref="C3:F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A12" sqref="A12"/>
    </sheetView>
  </sheetViews>
  <sheetFormatPr defaultRowHeight="14.4" x14ac:dyDescent="0.3"/>
  <cols>
    <col min="1" max="1" width="17.6640625" customWidth="1"/>
    <col min="5" max="5" width="12.33203125" customWidth="1"/>
    <col min="6" max="6" width="11.88671875" customWidth="1"/>
    <col min="7" max="7" width="12.21875" customWidth="1"/>
    <col min="8" max="8" width="12.109375" customWidth="1"/>
    <col min="9" max="9" width="13.21875" customWidth="1"/>
  </cols>
  <sheetData>
    <row r="1" spans="1:9" ht="15" thickBot="1" x14ac:dyDescent="0.35"/>
    <row r="2" spans="1:9" ht="16.2" thickBot="1" x14ac:dyDescent="0.35">
      <c r="B2" s="59">
        <v>5</v>
      </c>
      <c r="C2" s="58" t="s">
        <v>31</v>
      </c>
      <c r="D2" s="45"/>
      <c r="E2" s="45"/>
      <c r="F2" s="45"/>
      <c r="G2" s="45"/>
      <c r="H2" s="45"/>
      <c r="I2" s="45"/>
    </row>
    <row r="3" spans="1:9" ht="24" customHeight="1" x14ac:dyDescent="0.3">
      <c r="A3" s="60" t="s">
        <v>37</v>
      </c>
      <c r="C3" s="46"/>
      <c r="D3" s="47"/>
      <c r="E3" s="50" t="s">
        <v>22</v>
      </c>
      <c r="F3" s="50"/>
      <c r="G3" s="50"/>
      <c r="H3" s="50"/>
      <c r="I3" s="51" t="s">
        <v>32</v>
      </c>
    </row>
    <row r="4" spans="1:9" ht="15" thickBot="1" x14ac:dyDescent="0.35">
      <c r="A4" s="53" t="str">
        <f>D5&amp;","&amp;E4</f>
        <v>January,Sofia</v>
      </c>
      <c r="C4" s="48"/>
      <c r="D4" s="49"/>
      <c r="E4" s="29" t="s">
        <v>23</v>
      </c>
      <c r="F4" s="29" t="s">
        <v>24</v>
      </c>
      <c r="G4" s="29" t="s">
        <v>25</v>
      </c>
      <c r="H4" s="29" t="s">
        <v>26</v>
      </c>
      <c r="I4" s="51"/>
    </row>
    <row r="5" spans="1:9" ht="15" thickBot="1" x14ac:dyDescent="0.35">
      <c r="C5" s="52" t="s">
        <v>1</v>
      </c>
      <c r="D5" s="26" t="s">
        <v>8</v>
      </c>
      <c r="E5" s="27">
        <v>320</v>
      </c>
      <c r="F5" s="28">
        <v>300</v>
      </c>
      <c r="G5" s="28">
        <v>640</v>
      </c>
      <c r="H5" s="28">
        <v>800</v>
      </c>
      <c r="I5" s="28">
        <f>E5+F5+G5+H5</f>
        <v>2060</v>
      </c>
    </row>
    <row r="6" spans="1:9" ht="16.8" x14ac:dyDescent="0.4">
      <c r="A6" s="62" t="s">
        <v>36</v>
      </c>
      <c r="C6" s="52"/>
      <c r="D6" s="26" t="s">
        <v>9</v>
      </c>
      <c r="E6" s="27">
        <v>426</v>
      </c>
      <c r="F6" s="28">
        <v>450</v>
      </c>
      <c r="G6" s="28">
        <v>440</v>
      </c>
      <c r="H6" s="28">
        <v>700</v>
      </c>
      <c r="I6" s="28">
        <f t="shared" ref="I6:I16" si="0">E6+F6+G6+H6</f>
        <v>2016</v>
      </c>
    </row>
    <row r="7" spans="1:9" ht="15" thickBot="1" x14ac:dyDescent="0.35">
      <c r="A7" s="53">
        <f>COUNTIF(G5:G16,"&gt;=400")</f>
        <v>10</v>
      </c>
      <c r="C7" s="52"/>
      <c r="D7" s="26" t="s">
        <v>10</v>
      </c>
      <c r="E7" s="27">
        <v>675</v>
      </c>
      <c r="F7" s="28">
        <v>435</v>
      </c>
      <c r="G7" s="28">
        <v>550</v>
      </c>
      <c r="H7" s="28">
        <v>405</v>
      </c>
      <c r="I7" s="28">
        <f t="shared" si="0"/>
        <v>2065</v>
      </c>
    </row>
    <row r="8" spans="1:9" ht="15" thickBot="1" x14ac:dyDescent="0.35">
      <c r="C8" s="52"/>
      <c r="D8" s="26" t="s">
        <v>11</v>
      </c>
      <c r="E8" s="27">
        <v>783</v>
      </c>
      <c r="F8" s="28">
        <v>670</v>
      </c>
      <c r="G8" s="28">
        <v>675</v>
      </c>
      <c r="H8" s="28">
        <v>780</v>
      </c>
      <c r="I8" s="28">
        <f t="shared" si="0"/>
        <v>2908</v>
      </c>
    </row>
    <row r="9" spans="1:9" ht="20.399999999999999" x14ac:dyDescent="0.3">
      <c r="A9" s="55" t="s">
        <v>35</v>
      </c>
      <c r="C9" s="52"/>
      <c r="D9" s="26" t="s">
        <v>12</v>
      </c>
      <c r="E9" s="27">
        <v>976</v>
      </c>
      <c r="F9" s="28">
        <v>450</v>
      </c>
      <c r="G9" s="28">
        <v>600</v>
      </c>
      <c r="H9" s="28">
        <v>860</v>
      </c>
      <c r="I9" s="28">
        <f t="shared" si="0"/>
        <v>2886</v>
      </c>
    </row>
    <row r="10" spans="1:9" ht="15" thickBot="1" x14ac:dyDescent="0.35">
      <c r="A10" s="53">
        <f>CHOOSE(3,H5,H6,H7)</f>
        <v>405</v>
      </c>
      <c r="C10" s="52"/>
      <c r="D10" s="26" t="s">
        <v>13</v>
      </c>
      <c r="E10" s="27">
        <v>700</v>
      </c>
      <c r="F10" s="28">
        <v>780</v>
      </c>
      <c r="G10" s="28">
        <v>570</v>
      </c>
      <c r="H10" s="28">
        <v>970</v>
      </c>
      <c r="I10" s="28">
        <f t="shared" si="0"/>
        <v>3020</v>
      </c>
    </row>
    <row r="11" spans="1:9" ht="15" thickBot="1" x14ac:dyDescent="0.35">
      <c r="C11" s="52"/>
      <c r="D11" s="26" t="s">
        <v>14</v>
      </c>
      <c r="E11" s="27">
        <v>550</v>
      </c>
      <c r="F11" s="28">
        <v>698</v>
      </c>
      <c r="G11" s="28">
        <v>330</v>
      </c>
      <c r="H11" s="28">
        <v>607</v>
      </c>
      <c r="I11" s="28">
        <f t="shared" si="0"/>
        <v>2185</v>
      </c>
    </row>
    <row r="12" spans="1:9" x14ac:dyDescent="0.3">
      <c r="A12" s="61" t="s">
        <v>33</v>
      </c>
      <c r="C12" s="52"/>
      <c r="D12" s="26" t="s">
        <v>15</v>
      </c>
      <c r="E12" s="27">
        <v>600</v>
      </c>
      <c r="F12" s="28">
        <v>550</v>
      </c>
      <c r="G12" s="28">
        <v>400</v>
      </c>
      <c r="H12" s="28">
        <v>800</v>
      </c>
      <c r="I12" s="28">
        <f t="shared" si="0"/>
        <v>2350</v>
      </c>
    </row>
    <row r="13" spans="1:9" ht="15" thickBot="1" x14ac:dyDescent="0.35">
      <c r="A13" s="53">
        <f>IF(AND(E5&gt;=E7,E5&lt;=E8),E9,E10)</f>
        <v>700</v>
      </c>
      <c r="C13" s="52"/>
      <c r="D13" s="26" t="s">
        <v>16</v>
      </c>
      <c r="E13" s="27">
        <v>780</v>
      </c>
      <c r="F13" s="28">
        <v>977</v>
      </c>
      <c r="G13" s="28">
        <v>500</v>
      </c>
      <c r="H13" s="28">
        <v>750</v>
      </c>
      <c r="I13" s="28">
        <f t="shared" si="0"/>
        <v>3007</v>
      </c>
    </row>
    <row r="14" spans="1:9" ht="21" thickBot="1" x14ac:dyDescent="0.35">
      <c r="A14" s="54"/>
      <c r="C14" s="52"/>
      <c r="D14" s="26" t="s">
        <v>17</v>
      </c>
      <c r="E14" s="27">
        <v>365</v>
      </c>
      <c r="F14" s="28">
        <v>750</v>
      </c>
      <c r="G14" s="28">
        <v>330</v>
      </c>
      <c r="H14" s="28">
        <v>800</v>
      </c>
      <c r="I14" s="28">
        <f t="shared" si="0"/>
        <v>2245</v>
      </c>
    </row>
    <row r="15" spans="1:9" ht="20.399999999999999" x14ac:dyDescent="0.3">
      <c r="A15" s="55" t="s">
        <v>34</v>
      </c>
      <c r="C15" s="52"/>
      <c r="D15" s="26" t="s">
        <v>18</v>
      </c>
      <c r="E15" s="27">
        <v>760</v>
      </c>
      <c r="F15" s="28">
        <v>850</v>
      </c>
      <c r="G15" s="28">
        <v>670</v>
      </c>
      <c r="H15" s="28">
        <v>970</v>
      </c>
      <c r="I15" s="28">
        <f t="shared" si="0"/>
        <v>3250</v>
      </c>
    </row>
    <row r="16" spans="1:9" x14ac:dyDescent="0.3">
      <c r="A16" s="56">
        <f ca="1">SUM(F6:OFFSET(F6,0,B3-1))</f>
        <v>876</v>
      </c>
      <c r="C16" s="52"/>
      <c r="D16" s="26" t="s">
        <v>19</v>
      </c>
      <c r="E16" s="27">
        <v>800</v>
      </c>
      <c r="F16" s="28">
        <v>750</v>
      </c>
      <c r="G16" s="28">
        <v>570</v>
      </c>
      <c r="H16" s="28">
        <v>805</v>
      </c>
      <c r="I16" s="28">
        <f t="shared" si="0"/>
        <v>2925</v>
      </c>
    </row>
    <row r="17" spans="1:9" ht="16.2" thickBot="1" x14ac:dyDescent="0.35">
      <c r="A17" s="57">
        <f ca="1">SUM(F7:OFFSET(F7,0,B4-1))</f>
        <v>1110</v>
      </c>
      <c r="C17" s="45" t="s">
        <v>3</v>
      </c>
      <c r="D17" s="45"/>
      <c r="E17" s="13">
        <f>SUM(E5:E16)</f>
        <v>7735</v>
      </c>
      <c r="F17" s="13">
        <f>SUM(F5:F16)</f>
        <v>7660</v>
      </c>
      <c r="G17" s="13">
        <f>SUM(G5:G16)</f>
        <v>6275</v>
      </c>
      <c r="H17" s="13">
        <f>SUM(H5:H16)</f>
        <v>9247</v>
      </c>
      <c r="I17" s="13">
        <f>SUM(I5:I16)</f>
        <v>30917</v>
      </c>
    </row>
  </sheetData>
  <mergeCells count="6">
    <mergeCell ref="C17:D17"/>
    <mergeCell ref="C2:I2"/>
    <mergeCell ref="C3:D4"/>
    <mergeCell ref="E3:H3"/>
    <mergeCell ref="I3:I4"/>
    <mergeCell ref="C5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turnover</vt:lpstr>
      <vt:lpstr>Affiliates</vt:lpstr>
      <vt:lpstr>Annual turnover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lidiya</dc:creator>
  <cp:lastModifiedBy>lidiya</cp:lastModifiedBy>
  <dcterms:created xsi:type="dcterms:W3CDTF">2020-10-11T15:41:44Z</dcterms:created>
  <dcterms:modified xsi:type="dcterms:W3CDTF">2020-10-13T11:05:03Z</dcterms:modified>
</cp:coreProperties>
</file>