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/>
  </bookViews>
  <sheets>
    <sheet name="Daily schedule" sheetId="4" r:id="rId1"/>
    <sheet name="Schedule of events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Input[Date]&amp;Input[Hour]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Times[Hour]</definedName>
  </definedNames>
  <calcPr calcId="162913"/>
</workbook>
</file>

<file path=xl/calcChain.xml><?xml version="1.0" encoding="utf-8"?>
<calcChain xmlns="http://schemas.openxmlformats.org/spreadsheetml/2006/main">
  <c r="F9" i="4" l="1"/>
  <c r="F3" i="4" l="1"/>
  <c r="E15" i="3" l="1"/>
  <c r="E7" i="3"/>
  <c r="E11" i="3"/>
  <c r="E5" i="3"/>
  <c r="H5" i="3" s="1"/>
  <c r="E16" i="3"/>
  <c r="E8" i="3"/>
  <c r="E12" i="3"/>
  <c r="E10" i="3"/>
  <c r="H10" i="3" s="1"/>
  <c r="E17" i="3"/>
  <c r="E9" i="3"/>
  <c r="E13" i="3"/>
  <c r="E6" i="3"/>
  <c r="E14" i="3"/>
  <c r="B8" i="4"/>
  <c r="B3" i="4"/>
  <c r="H11" i="3"/>
  <c r="H17" i="4"/>
  <c r="H4" i="4"/>
  <c r="H27" i="4"/>
  <c r="H23" i="4"/>
  <c r="H10" i="4"/>
  <c r="H32" i="4"/>
  <c r="H5" i="4"/>
  <c r="H28" i="4"/>
  <c r="H16" i="4"/>
  <c r="H11" i="4"/>
  <c r="H33" i="4"/>
  <c r="H22" i="4"/>
  <c r="H7" i="3" l="1"/>
  <c r="H16" i="3"/>
  <c r="H9" i="3"/>
  <c r="H14" i="3"/>
  <c r="H17" i="3"/>
  <c r="H12" i="3"/>
  <c r="H15" i="3"/>
  <c r="H13" i="3"/>
  <c r="H8" i="3"/>
  <c r="H6" i="3"/>
  <c r="F31" i="4"/>
  <c r="E36" i="4"/>
  <c r="F36" i="4" s="1"/>
  <c r="E35" i="4"/>
  <c r="F35" i="4" s="1"/>
  <c r="E34" i="4"/>
  <c r="F34" i="4" s="1"/>
  <c r="E33" i="4"/>
  <c r="F33" i="4" s="1"/>
  <c r="E32" i="4"/>
  <c r="F32" i="4" s="1"/>
  <c r="E31" i="4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E8" i="4"/>
  <c r="F8" i="4" s="1"/>
  <c r="E7" i="4"/>
  <c r="F7" i="4" s="1"/>
  <c r="E6" i="4"/>
  <c r="F6" i="4" s="1"/>
  <c r="E5" i="4"/>
  <c r="F5" i="4" s="1"/>
  <c r="E4" i="4"/>
  <c r="F4" i="4" s="1"/>
  <c r="H7" i="4" l="1"/>
  <c r="H13" i="4"/>
  <c r="H19" i="4"/>
  <c r="H30" i="4"/>
  <c r="H25" i="4"/>
  <c r="H35" i="4"/>
  <c r="I4" i="4" l="1"/>
  <c r="J25" i="4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<sst xmlns="http://schemas.openxmlformats.org/spreadsheetml/2006/main" count="44" uniqueCount="30">
  <si>
    <t>Month</t>
  </si>
  <si>
    <t>Year</t>
  </si>
  <si>
    <t>Day</t>
  </si>
  <si>
    <t xml:space="preserve"> </t>
  </si>
  <si>
    <t>c</t>
  </si>
  <si>
    <t>Hour</t>
  </si>
  <si>
    <t>Schedule of commitments</t>
  </si>
  <si>
    <t>Date</t>
  </si>
  <si>
    <t>Description</t>
  </si>
  <si>
    <t>Number</t>
  </si>
  <si>
    <t>Walk</t>
  </si>
  <si>
    <t>Opera</t>
  </si>
  <si>
    <t>Team meeting</t>
  </si>
  <si>
    <t>Conversation with a client</t>
  </si>
  <si>
    <t>Meeting with a client</t>
  </si>
  <si>
    <t>New market analysis</t>
  </si>
  <si>
    <t>Meets with a client</t>
  </si>
  <si>
    <t>Corporate calls</t>
  </si>
  <si>
    <t>New product</t>
  </si>
  <si>
    <t>Dinner</t>
  </si>
  <si>
    <t>Theater</t>
  </si>
  <si>
    <t>See the schedule of events</t>
  </si>
  <si>
    <t>To call the customer.</t>
  </si>
  <si>
    <t>To look at the exhibition.</t>
  </si>
  <si>
    <t>meeting with a client</t>
  </si>
  <si>
    <t>ACCENT TO GRAPHICS:</t>
  </si>
  <si>
    <t>EDIT THE COMMITMENTS</t>
  </si>
  <si>
    <t>OVERVIEW OF THE WEEK</t>
  </si>
  <si>
    <t>NOTES / TASKS</t>
  </si>
  <si>
    <t>Breakfast with colleague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</si>
</sst>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h:mm\ AM/PM;@"/>
    <numFmt numFmtId="165" formatCode=";;;"/>
    <numFmt numFmtId="166" formatCode="dddd"/>
    <numFmt numFmtId="167" formatCode="mm/dd/yy;@"/>
    <numFmt numFmtId="168" formatCode="[$-1009]mmmm\ d\,\ yyyy;@"/>
  </numFmts>
  <fonts count="20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36"/>
      <color theme="4"/>
      <name val="Arial"/>
      <family val="2"/>
      <scheme val="major"/>
    </font>
    <font>
      <sz val="11"/>
      <color theme="2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48"/>
      <color theme="8" tint="0.79998168889431442"/>
      <name val="Arial"/>
      <family val="2"/>
      <scheme val="major"/>
    </font>
    <font>
      <b/>
      <sz val="26"/>
      <color theme="8" tint="0.79998168889431442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7" borderId="0" applyNumberFormat="0" applyAlignment="0" applyProtection="0"/>
    <xf numFmtId="0" fontId="2" fillId="7" borderId="0" applyNumberFormat="0" applyBorder="0" applyAlignment="0" applyProtection="0"/>
  </cellStyleXfs>
  <cellXfs count="57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165" fontId="0" fillId="0" borderId="0" xfId="0" applyNumberFormat="1">
      <alignment vertical="center"/>
    </xf>
    <xf numFmtId="0" fontId="8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16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/>
    </xf>
    <xf numFmtId="0" fontId="2" fillId="2" borderId="0" xfId="0" applyFont="1" applyFill="1">
      <alignment vertical="center"/>
    </xf>
    <xf numFmtId="164" fontId="0" fillId="0" borderId="0" xfId="0" applyNumberFormat="1" applyAlignment="1">
      <alignment horizontal="left" indent="1"/>
    </xf>
    <xf numFmtId="0" fontId="10" fillId="7" borderId="0" xfId="3" applyAlignment="1">
      <alignment horizontal="left" vertical="center" indent="4"/>
    </xf>
    <xf numFmtId="0" fontId="7" fillId="5" borderId="1" xfId="0" applyFont="1" applyFill="1" applyBorder="1" applyAlignment="1">
      <alignment horizontal="left" vertical="center"/>
    </xf>
    <xf numFmtId="164" fontId="6" fillId="5" borderId="0" xfId="0" applyNumberFormat="1" applyFont="1" applyFill="1" applyAlignment="1">
      <alignment horizontal="left" vertical="center" indent="1"/>
    </xf>
    <xf numFmtId="164" fontId="6" fillId="5" borderId="9" xfId="0" applyNumberFormat="1" applyFont="1" applyFill="1" applyBorder="1" applyAlignment="1">
      <alignment horizontal="left" vertical="center" indent="1"/>
    </xf>
    <xf numFmtId="164" fontId="6" fillId="5" borderId="15" xfId="0" applyNumberFormat="1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 indent="5"/>
    </xf>
    <xf numFmtId="14" fontId="16" fillId="0" borderId="0" xfId="0" applyNumberFormat="1" applyFont="1" applyAlignment="1">
      <alignment horizontal="left" vertical="center" wrapText="1" indent="5"/>
    </xf>
    <xf numFmtId="164" fontId="0" fillId="8" borderId="0" xfId="0" applyNumberFormat="1" applyFill="1" applyAlignment="1">
      <alignment horizontal="left" indent="1"/>
    </xf>
    <xf numFmtId="0" fontId="0" fillId="8" borderId="0" xfId="0" applyFill="1">
      <alignment vertical="center"/>
    </xf>
    <xf numFmtId="0" fontId="1" fillId="8" borderId="3" xfId="0" applyFont="1" applyFill="1" applyBorder="1" applyAlignment="1">
      <alignment horizontal="left" indent="1"/>
    </xf>
    <xf numFmtId="14" fontId="13" fillId="8" borderId="5" xfId="0" applyNumberFormat="1" applyFont="1" applyFill="1" applyBorder="1" applyAlignment="1">
      <alignment horizontal="left" vertical="center"/>
    </xf>
    <xf numFmtId="0" fontId="0" fillId="8" borderId="5" xfId="0" applyFill="1" applyBorder="1">
      <alignment vertical="center"/>
    </xf>
    <xf numFmtId="0" fontId="0" fillId="8" borderId="7" xfId="0" applyFill="1" applyBorder="1">
      <alignment vertical="center"/>
    </xf>
    <xf numFmtId="164" fontId="0" fillId="8" borderId="0" xfId="0" applyNumberFormat="1" applyFill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168" fontId="14" fillId="7" borderId="0" xfId="3" applyNumberFormat="1" applyFont="1" applyAlignment="1" applyProtection="1">
      <alignment horizontal="left" vertical="center"/>
      <protection locked="0"/>
    </xf>
    <xf numFmtId="0" fontId="3" fillId="8" borderId="5" xfId="0" applyFont="1" applyFill="1" applyBorder="1" applyAlignment="1">
      <alignment horizontal="left" vertical="center" indent="1"/>
    </xf>
    <xf numFmtId="0" fontId="15" fillId="7" borderId="0" xfId="3" applyFont="1" applyAlignment="1" applyProtection="1">
      <alignment horizontal="left" vertical="center" indent="10"/>
      <protection locked="0"/>
    </xf>
    <xf numFmtId="0" fontId="5" fillId="4" borderId="10" xfId="0" applyFont="1" applyFill="1" applyBorder="1" applyAlignment="1" applyProtection="1">
      <alignment horizontal="right" vertical="center" wrapText="1"/>
      <protection locked="0"/>
    </xf>
    <xf numFmtId="0" fontId="5" fillId="4" borderId="12" xfId="0" applyFont="1" applyFill="1" applyBorder="1" applyAlignment="1" applyProtection="1">
      <alignment horizontal="right" vertical="center" wrapText="1"/>
      <protection locked="0"/>
    </xf>
    <xf numFmtId="0" fontId="15" fillId="7" borderId="0" xfId="3" applyFont="1" applyAlignment="1" applyProtection="1">
      <alignment horizontal="left" vertical="center" wrapText="1" indent="6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20" xfId="0" applyFont="1" applyFill="1" applyBorder="1" applyAlignment="1" applyProtection="1">
      <alignment horizontal="right" vertical="center" wrapText="1"/>
      <protection locked="0"/>
    </xf>
    <xf numFmtId="0" fontId="5" fillId="4" borderId="5" xfId="0" applyFont="1" applyFill="1" applyBorder="1" applyAlignment="1" applyProtection="1">
      <alignment horizontal="right" vertical="center" wrapText="1"/>
      <protection locked="0"/>
    </xf>
    <xf numFmtId="0" fontId="5" fillId="4" borderId="19" xfId="0" applyFont="1" applyFill="1" applyBorder="1" applyAlignment="1" applyProtection="1">
      <alignment horizontal="right" vertical="center" wrapText="1"/>
      <protection locked="0"/>
    </xf>
    <xf numFmtId="0" fontId="8" fillId="6" borderId="17" xfId="0" applyFont="1" applyFill="1" applyBorder="1" applyAlignment="1">
      <alignment horizontal="left" vertical="center" indent="1"/>
    </xf>
    <xf numFmtId="0" fontId="8" fillId="6" borderId="18" xfId="0" applyFont="1" applyFill="1" applyBorder="1" applyAlignment="1">
      <alignment horizontal="left" vertical="center" indent="1"/>
    </xf>
    <xf numFmtId="0" fontId="12" fillId="8" borderId="0" xfId="0" applyFont="1" applyFill="1" applyAlignment="1">
      <alignment horizontal="center" vertical="center"/>
    </xf>
    <xf numFmtId="0" fontId="14" fillId="7" borderId="0" xfId="4" applyFont="1" applyAlignment="1" applyProtection="1">
      <alignment horizontal="left" vertical="center" indent="5"/>
      <protection locked="0"/>
    </xf>
    <xf numFmtId="166" fontId="11" fillId="0" borderId="0" xfId="2" applyNumberFormat="1" applyAlignment="1">
      <alignment horizontal="center" vertical="top"/>
    </xf>
    <xf numFmtId="0" fontId="14" fillId="7" borderId="17" xfId="4" applyFont="1" applyBorder="1" applyAlignment="1">
      <alignment horizontal="left" vertical="center" indent="1"/>
    </xf>
    <xf numFmtId="0" fontId="14" fillId="7" borderId="18" xfId="4" applyFont="1" applyBorder="1" applyAlignment="1">
      <alignment horizontal="left" vertical="center" indent="1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8" fontId="19" fillId="2" borderId="0" xfId="0" applyNumberFormat="1" applyFont="1" applyFill="1" applyAlignment="1">
      <alignment horizontal="center" vertical="center"/>
    </xf>
    <xf numFmtId="168" fontId="19" fillId="2" borderId="16" xfId="0" applyNumberFormat="1" applyFont="1" applyFill="1" applyBorder="1" applyAlignment="1">
      <alignment horizontal="center" vertical="center"/>
    </xf>
    <xf numFmtId="0" fontId="9" fillId="0" borderId="0" xfId="1" applyAlignment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d/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7"/>
      <tableStyleElement type="headerRow" dxfId="16"/>
      <tableStyleElement type="firstRowStripe" dxfId="15"/>
      <tableStyleElement type="secondRowStripe" dxfId="14"/>
    </tableStyle>
    <tableStyle name="Time Intervals" pivot="0" count="4">
      <tableStyleElement type="wholeTable" dxfId="13"/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20"/>
</file>

<file path=xl/ctrlProps/ctrlProp2.xml><?xml version="1.0" encoding="utf-8"?>
<formControlPr xmlns="http://schemas.microsoft.com/office/spreadsheetml/2009/9/main" objectType="Spin" dx="16" fmlaLink="$B$17" max="12" min="1" page="10" val="7"/>
</file>

<file path=xl/ctrlProps/ctrlProp3.xml><?xml version="1.0" encoding="utf-8"?>
<formControlPr xmlns="http://schemas.microsoft.com/office/spreadsheetml/2009/9/main" objectType="Spin" dx="16" fmlaLink="$B$19" max="31" min="1" page="10" val="2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Schedule of event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148166</xdr:rowOff>
    </xdr:from>
    <xdr:to>
      <xdr:col>3</xdr:col>
      <xdr:colOff>21166</xdr:colOff>
      <xdr:row>7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8667" y="1354666"/>
          <a:ext cx="2508249" cy="13758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13</xdr:row>
          <xdr:rowOff>182880</xdr:rowOff>
        </xdr:from>
        <xdr:to>
          <xdr:col>2</xdr:col>
          <xdr:colOff>114300</xdr:colOff>
          <xdr:row>15</xdr:row>
          <xdr:rowOff>15240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16</xdr:row>
          <xdr:rowOff>0</xdr:rowOff>
        </xdr:from>
        <xdr:to>
          <xdr:col>2</xdr:col>
          <xdr:colOff>114300</xdr:colOff>
          <xdr:row>17</xdr:row>
          <xdr:rowOff>22860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18</xdr:row>
          <xdr:rowOff>0</xdr:rowOff>
        </xdr:from>
        <xdr:to>
          <xdr:col>2</xdr:col>
          <xdr:colOff>114300</xdr:colOff>
          <xdr:row>19</xdr:row>
          <xdr:rowOff>22860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45362" y="2314213"/>
          <a:ext cx="294084" cy="276972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75078</xdr:rowOff>
    </xdr:from>
    <xdr:to>
      <xdr:col>2</xdr:col>
      <xdr:colOff>1377462</xdr:colOff>
      <xdr:row>26</xdr:row>
      <xdr:rowOff>95249</xdr:rowOff>
    </xdr:to>
    <xdr:grpSp>
      <xdr:nvGrpSpPr>
        <xdr:cNvPr id="111" name="Add Event" descr="Click to add a new event" title="Add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45788" y="4985745"/>
          <a:ext cx="2298474" cy="214904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A NEW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9596"/>
            <a:chOff x="32" y="40"/>
            <a:chExt cx="15" cy="510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0" cy="510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137583</xdr:rowOff>
    </xdr:from>
    <xdr:to>
      <xdr:col>2</xdr:col>
      <xdr:colOff>1384789</xdr:colOff>
      <xdr:row>24</xdr:row>
      <xdr:rowOff>160245</xdr:rowOff>
    </xdr:to>
    <xdr:grpSp>
      <xdr:nvGrpSpPr>
        <xdr:cNvPr id="117" name="Edit Times" descr="Click to edit scheduler time intervals" title="Edit Time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43384" y="4658783"/>
          <a:ext cx="2308205" cy="217395"/>
          <a:chOff x="303404" y="4513170"/>
          <a:chExt cx="1379808" cy="1905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grpFill/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THE TIME INTERVALS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3" y="4540255"/>
            <a:ext cx="87425" cy="134639"/>
            <a:chOff x="43" y="73"/>
            <a:chExt cx="27" cy="425"/>
          </a:xfrm>
          <a:grpFill/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grpFill/>
            <a:ln w="0">
              <a:noFill/>
              <a:prstDash val="solid"/>
              <a:miter lim="800000"/>
              <a:headEnd/>
              <a:tailEnd/>
            </a:ln>
            <a:extLst/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27" cy="399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grpFill/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44213" y="4049569"/>
          <a:ext cx="295835" cy="291416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870007" y="188190"/>
          <a:ext cx="317659" cy="318904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852367" y="207240"/>
          <a:ext cx="432547" cy="296996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8812259" y="216765"/>
          <a:ext cx="310245" cy="286042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See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the d</a:t>
          </a:r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aily schedule</a:t>
          </a: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EDITING HOURS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981325" y="61912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3838575" y="61912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4600575" y="62865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60985" y="25448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8">
      <calculatedColumnFormula>'Time intervals'!B3</calculatedColumnFormula>
    </tableColumn>
    <tableColumn id="2" name="Description" headerRowDxfId="7" dataDxfId="6">
      <calculatedColumnFormula>IFERROR(INDEX(Input[],MATCH(DateVal&amp;DailySchedule[[#This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>
      <calculatedColumnFormula>DateVal</calculatedColumnFormula>
    </tableColumn>
    <tableColumn id="2" name="Hour" dataDxfId="2"/>
    <tableColumn id="3" name="Description" dataDxfId="1"/>
    <tableColumn id="4" name="Number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Hour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36"/>
  <sheetViews>
    <sheetView showGridLines="0" tabSelected="1" zoomScale="90" zoomScaleNormal="90" workbookViewId="0">
      <selection activeCell="J5" sqref="J5"/>
    </sheetView>
  </sheetViews>
  <sheetFormatPr defaultRowHeight="12" x14ac:dyDescent="0.25"/>
  <cols>
    <col min="1" max="1" width="2.7109375" customWidth="1"/>
    <col min="2" max="2" width="17.28515625" customWidth="1"/>
    <col min="3" max="3" width="26.7109375" customWidth="1"/>
    <col min="4" max="4" width="4.42578125" customWidth="1"/>
    <col min="5" max="5" width="12.42578125" customWidth="1"/>
    <col min="6" max="6" width="41.7109375" customWidth="1"/>
    <col min="7" max="7" width="2.7109375" customWidth="1"/>
    <col min="8" max="8" width="16" customWidth="1"/>
    <col min="9" max="9" width="13" customWidth="1"/>
    <col min="10" max="10" width="24" customWidth="1"/>
    <col min="11" max="11" width="2.7109375" customWidth="1"/>
    <col min="12" max="12" width="4.42578125" customWidth="1"/>
    <col min="13" max="13" width="29.140625" customWidth="1"/>
    <col min="14" max="14" width="5.42578125" customWidth="1"/>
  </cols>
  <sheetData>
    <row r="1" spans="2:13" ht="14.25" customHeight="1" x14ac:dyDescent="0.25"/>
    <row r="2" spans="2:13" ht="9" customHeight="1" x14ac:dyDescent="0.25"/>
    <row r="3" spans="2:13" ht="26.25" customHeight="1" x14ac:dyDescent="0.25">
      <c r="B3" s="47">
        <f>DAY(DateVal)</f>
        <v>22</v>
      </c>
      <c r="C3" s="47"/>
      <c r="E3" s="1"/>
      <c r="F3" s="33">
        <f>DATE(ReportYear,ReportMonth,ReportDay)</f>
        <v>44034</v>
      </c>
      <c r="H3" s="35" t="s">
        <v>27</v>
      </c>
      <c r="I3" s="35"/>
      <c r="J3" s="35"/>
      <c r="L3" s="38" t="s">
        <v>28</v>
      </c>
      <c r="M3" s="38"/>
    </row>
    <row r="4" spans="2:13" ht="15" customHeight="1" x14ac:dyDescent="0.3">
      <c r="B4" s="47"/>
      <c r="C4" s="47"/>
      <c r="E4" s="9">
        <f>'Time intervals'!B3</f>
        <v>0.25</v>
      </c>
      <c r="F4" t="str">
        <f>IFERROR(INDEX(Input[],MATCH(DateVal&amp;DailySchedule[[#This Row],[Time]],LookUpDateAndTime,0),3),"-")</f>
        <v>-</v>
      </c>
      <c r="H4" s="27" t="str">
        <f>TEXT(DateVal+1,"dddd")</f>
        <v>Thursday</v>
      </c>
      <c r="I4" s="13" t="str">
        <f>IFERROR(INDEX(Input[],MATCH($H$7&amp;"|"&amp;ROW(A1),Input[Number],0),2),"")</f>
        <v/>
      </c>
      <c r="J4" s="15" t="str">
        <f>IFERROR(INDEX(Input[],MATCH($H$7&amp;"|"&amp;ROW(A1),Input[Number],0),3),"")</f>
        <v/>
      </c>
      <c r="L4" s="36" t="s">
        <v>4</v>
      </c>
      <c r="M4" s="41" t="s">
        <v>22</v>
      </c>
    </row>
    <row r="5" spans="2:13" ht="15" customHeight="1" x14ac:dyDescent="0.25">
      <c r="B5" s="47"/>
      <c r="C5" s="47"/>
      <c r="E5" s="25">
        <f>'Time intervals'!B4</f>
        <v>0.27083333333333331</v>
      </c>
      <c r="F5" s="26" t="str">
        <f>IFERROR(INDEX(Input[],MATCH(DateVal&amp;DailySchedule[[#This Row],[Time]],LookUpDateAndTime,0),3),"-")</f>
        <v>-</v>
      </c>
      <c r="H5" s="34" t="str">
        <f>TEXT(DateVal+1,"d")</f>
        <v>23</v>
      </c>
      <c r="I5" s="12" t="str">
        <f>IFERROR(INDEX(Input[],MATCH($H$7&amp;"|"&amp;ROW(A2),Input[Number],0),2),"")</f>
        <v/>
      </c>
      <c r="J5" s="16" t="str">
        <f>IFERROR(INDEX(Input[],MATCH($H$7&amp;"|"&amp;ROW(A2),Input[Number],0),3),"")</f>
        <v/>
      </c>
      <c r="L5" s="37"/>
      <c r="M5" s="39"/>
    </row>
    <row r="6" spans="2:13" ht="15" customHeight="1" x14ac:dyDescent="0.25">
      <c r="B6" s="47"/>
      <c r="C6" s="47"/>
      <c r="E6" s="9">
        <f>'Time intervals'!B5</f>
        <v>0.29166666666666702</v>
      </c>
      <c r="F6" t="str">
        <f>IFERROR(INDEX(Input[],MATCH(DateVal&amp;DailySchedule[[#This Row],[Time]],LookUpDateAndTime,0),3),"-")</f>
        <v>Walk</v>
      </c>
      <c r="H6" s="34"/>
      <c r="I6" s="12" t="str">
        <f>IFERROR(INDEX(Input[],MATCH($H$7&amp;"|"&amp;ROW(A3),Input[Number],0),2),"")</f>
        <v/>
      </c>
      <c r="J6" s="16" t="str">
        <f>IFERROR(INDEX(Input[],MATCH($H$7&amp;"|"&amp;ROW(A3),Input[Number],0),3),"")</f>
        <v/>
      </c>
      <c r="L6" s="37"/>
      <c r="M6" s="39"/>
    </row>
    <row r="7" spans="2:13" ht="15" customHeight="1" x14ac:dyDescent="0.25">
      <c r="B7" s="47"/>
      <c r="C7" s="47"/>
      <c r="E7" s="25">
        <f>'Time intervals'!B6</f>
        <v>0.3125</v>
      </c>
      <c r="F7" s="26" t="str">
        <f>IFERROR(INDEX(Input[],MATCH(DateVal&amp;DailySchedule[[#This Row],[Time]],LookUpDateAndTime,0),3),"-")</f>
        <v>-</v>
      </c>
      <c r="H7" s="28">
        <f>DateVal+1</f>
        <v>44035</v>
      </c>
      <c r="I7" s="12" t="str">
        <f>IFERROR(INDEX(Input[],MATCH($H$7&amp;"|"&amp;ROW(A4),Input[Number],0),2),"")</f>
        <v/>
      </c>
      <c r="J7" s="16" t="str">
        <f>IFERROR(INDEX(Input[],MATCH($H$7&amp;"|"&amp;ROW(A4),Input[Number],0),3),"")</f>
        <v/>
      </c>
      <c r="L7" s="37" t="s">
        <v>4</v>
      </c>
      <c r="M7" s="39" t="s">
        <v>23</v>
      </c>
    </row>
    <row r="8" spans="2:13" ht="15" customHeight="1" x14ac:dyDescent="0.25">
      <c r="B8" s="49" t="str">
        <f>TEXT(DateVal,"dddd")</f>
        <v>Wednesday</v>
      </c>
      <c r="C8" s="49"/>
      <c r="E8" s="9">
        <f>'Time intervals'!B7</f>
        <v>0.33333333333333298</v>
      </c>
      <c r="F8" t="str">
        <f>IFERROR(INDEX(Input[],MATCH(DateVal&amp;DailySchedule[[#This Row],[Time]],LookUpDateAndTime,0),3),"-")</f>
        <v>-</v>
      </c>
      <c r="H8" s="29"/>
      <c r="I8" s="12" t="str">
        <f>IFERROR(INDEX(Input[],MATCH($H$7&amp;"|"&amp;ROW(A5),Input[Number],0),2),"")</f>
        <v/>
      </c>
      <c r="J8" s="16" t="str">
        <f>IFERROR(INDEX(Input[],MATCH($H$7&amp;"|"&amp;ROW(A5),Input[Number],0),3),"")</f>
        <v/>
      </c>
      <c r="L8" s="37"/>
      <c r="M8" s="39"/>
    </row>
    <row r="9" spans="2:13" ht="15" customHeight="1" x14ac:dyDescent="0.25">
      <c r="B9" s="49"/>
      <c r="C9" s="49"/>
      <c r="E9" s="25">
        <f>'Time intervals'!B8</f>
        <v>0.35416666666666702</v>
      </c>
      <c r="F9" s="26" t="str">
        <f>IFERROR(INDEX(Input[],MATCH(DateVal&amp;DailySchedule[[#This Row],[Time]],LookUpDateAndTime,0),3),"-")</f>
        <v>-</v>
      </c>
      <c r="H9" s="30"/>
      <c r="I9" s="14" t="str">
        <f>IFERROR(INDEX(Input[],MATCH($H$7&amp;"|"&amp;ROW(A6),Input[Number],0),2),"")</f>
        <v/>
      </c>
      <c r="J9" s="17" t="str">
        <f>IFERROR(INDEX(Input[],MATCH($H$7&amp;"|"&amp;ROW(A6),Input[Number],0),3),"")</f>
        <v/>
      </c>
      <c r="L9" s="37"/>
      <c r="M9" s="39"/>
    </row>
    <row r="10" spans="2:13" ht="15" customHeight="1" x14ac:dyDescent="0.3">
      <c r="B10" s="49"/>
      <c r="C10" s="49"/>
      <c r="E10" s="9">
        <f>'Time intervals'!B9</f>
        <v>0.375</v>
      </c>
      <c r="F10" t="str">
        <f>IFERROR(INDEX(Input[],MATCH(DateVal&amp;DailySchedule[[#This Row],[Time]],LookUpDateAndTime,0),3),"-")</f>
        <v>-</v>
      </c>
      <c r="H10" s="27" t="str">
        <f>TEXT(DateVal+2,"dddd")</f>
        <v>Friday</v>
      </c>
      <c r="I10" s="13" t="str">
        <f>IFERROR(INDEX(Input[],MATCH($H$13&amp;"|"&amp;ROW(A1),Input[Number],0),2),"")</f>
        <v/>
      </c>
      <c r="J10" s="15" t="str">
        <f>IFERROR(INDEX(Input[],MATCH($H$13&amp;"|"&amp;ROW(A1),Input[Number],0),3),"")</f>
        <v/>
      </c>
      <c r="L10" s="37" t="s">
        <v>4</v>
      </c>
      <c r="M10" s="39" t="s">
        <v>29</v>
      </c>
    </row>
    <row r="11" spans="2:13" ht="15" customHeight="1" x14ac:dyDescent="0.25">
      <c r="C11" s="18"/>
      <c r="E11" s="25">
        <f>'Time intervals'!B10</f>
        <v>0.39583333333333298</v>
      </c>
      <c r="F11" s="26" t="str">
        <f>IFERROR(INDEX(Input[],MATCH(DateVal&amp;DailySchedule[[#This Row],[Time]],LookUpDateAndTime,0),3),"-")</f>
        <v>-</v>
      </c>
      <c r="H11" s="34" t="str">
        <f>TEXT(DateVal+2,"d")</f>
        <v>24</v>
      </c>
      <c r="I11" s="12" t="str">
        <f>IFERROR(INDEX(Input[],MATCH($H$13&amp;"|"&amp;ROW(A2),Input[Number],0),2),"")</f>
        <v/>
      </c>
      <c r="J11" s="16" t="str">
        <f>IFERROR(INDEX(Input[],MATCH($H$13&amp;"|"&amp;ROW(A2),Input[Number],0),3),"")</f>
        <v/>
      </c>
      <c r="L11" s="37"/>
      <c r="M11" s="39"/>
    </row>
    <row r="12" spans="2:13" ht="15" customHeight="1" x14ac:dyDescent="0.25">
      <c r="E12" s="9">
        <f>'Time intervals'!B11</f>
        <v>0.41666666666666702</v>
      </c>
      <c r="F12" t="str">
        <f>IFERROR(INDEX(Input[],MATCH(DateVal&amp;DailySchedule[[#This Row],[Time]],LookUpDateAndTime,0),3),"-")</f>
        <v>-</v>
      </c>
      <c r="H12" s="34"/>
      <c r="I12" s="12" t="str">
        <f>IFERROR(INDEX(Input[],MATCH($H$13&amp;"|"&amp;ROW(A3),Input[Number],0),2),"")</f>
        <v/>
      </c>
      <c r="J12" s="16" t="str">
        <f>IFERROR(INDEX(Input[],MATCH($H$13&amp;"|"&amp;ROW(A3),Input[Number],0),3),"")</f>
        <v/>
      </c>
      <c r="L12" s="37"/>
      <c r="M12" s="39"/>
    </row>
    <row r="13" spans="2:13" ht="15" customHeight="1" x14ac:dyDescent="0.25">
      <c r="B13" s="48" t="s">
        <v>21</v>
      </c>
      <c r="C13" s="48"/>
      <c r="E13" s="25">
        <f>'Time intervals'!B12</f>
        <v>0.4375</v>
      </c>
      <c r="F13" s="26" t="str">
        <f>IFERROR(INDEX(Input[],MATCH(DateVal&amp;DailySchedule[[#This Row],[Time]],LookUpDateAndTime,0),3),"-")</f>
        <v>-</v>
      </c>
      <c r="H13" s="28">
        <f>DateVal+2</f>
        <v>44036</v>
      </c>
      <c r="I13" s="12" t="str">
        <f>IFERROR(INDEX(Input[],MATCH($H$13&amp;"|"&amp;ROW(A4),Input[Number],0),2),"")</f>
        <v/>
      </c>
      <c r="J13" s="16" t="str">
        <f>IFERROR(INDEX(Input[],MATCH($H$13&amp;"|"&amp;ROW(A4),Input[Number],0),3),"")</f>
        <v/>
      </c>
      <c r="L13" s="37" t="s">
        <v>4</v>
      </c>
      <c r="M13" s="39"/>
    </row>
    <row r="14" spans="2:13" ht="15" customHeight="1" x14ac:dyDescent="0.25">
      <c r="E14" s="9">
        <f>'Time intervals'!B13</f>
        <v>0.45833333333333298</v>
      </c>
      <c r="F14" t="str">
        <f>IFERROR(INDEX(Input[],MATCH(DateVal&amp;DailySchedule[[#This Row],[Time]],LookUpDateAndTime,0),3),"-")</f>
        <v>Conversation with a client</v>
      </c>
      <c r="H14" s="29"/>
      <c r="I14" s="12" t="str">
        <f>IFERROR(INDEX(Input[],MATCH($H$13&amp;"|"&amp;ROW(A5),Input[Number],0),2),"")</f>
        <v/>
      </c>
      <c r="J14" s="16" t="str">
        <f>IFERROR(INDEX(Input[],MATCH($H$13&amp;"|"&amp;ROW(A5),Input[Number],0),3),"")</f>
        <v/>
      </c>
      <c r="L14" s="37"/>
      <c r="M14" s="39"/>
    </row>
    <row r="15" spans="2:13" ht="15" customHeight="1" x14ac:dyDescent="0.3">
      <c r="B15" s="11">
        <v>2020</v>
      </c>
      <c r="C15" s="3" t="s">
        <v>1</v>
      </c>
      <c r="E15" s="25">
        <f>'Time intervals'!B14</f>
        <v>0.47916666666666602</v>
      </c>
      <c r="F15" s="26" t="str">
        <f>IFERROR(INDEX(Input[],MATCH(DateVal&amp;DailySchedule[[#This Row],[Time]],LookUpDateAndTime,0),3),"-")</f>
        <v>-</v>
      </c>
      <c r="H15" s="30"/>
      <c r="I15" s="14" t="str">
        <f>IFERROR(INDEX(Input[],MATCH($H$13&amp;"|"&amp;ROW(A6),Input[Number],0),2),"")</f>
        <v/>
      </c>
      <c r="J15" s="17" t="str">
        <f>IFERROR(INDEX(Input[],MATCH($H$13&amp;"|"&amp;ROW(A6),Input[Number],0),3),"")</f>
        <v/>
      </c>
      <c r="L15" s="37"/>
      <c r="M15" s="39"/>
    </row>
    <row r="16" spans="2:13" ht="15" customHeight="1" x14ac:dyDescent="0.3">
      <c r="C16" s="4"/>
      <c r="E16" s="9">
        <f>'Time intervals'!B15</f>
        <v>0.5</v>
      </c>
      <c r="F16" t="str">
        <f>IFERROR(INDEX(Input[],MATCH(DateVal&amp;DailySchedule[[#This Row],[Time]],LookUpDateAndTime,0),3),"-")</f>
        <v>Meeting with a client</v>
      </c>
      <c r="H16" s="27" t="str">
        <f>TEXT(DateVal+3,"dddd")</f>
        <v>Saturday</v>
      </c>
      <c r="I16" s="13" t="str">
        <f>IFERROR(INDEX(Input[],MATCH($H$19&amp;"|"&amp;ROW(A1),Input[Number],0),2),"")</f>
        <v/>
      </c>
      <c r="J16" s="15" t="str">
        <f>IFERROR(INDEX(Input[],MATCH($H$19&amp;"|"&amp;ROW(A1),Input[Number],0),3),"")</f>
        <v/>
      </c>
      <c r="L16" s="37" t="s">
        <v>4</v>
      </c>
      <c r="M16" s="39"/>
    </row>
    <row r="17" spans="2:13" ht="15" customHeight="1" x14ac:dyDescent="0.3">
      <c r="B17" s="11">
        <v>7</v>
      </c>
      <c r="C17" s="3" t="s">
        <v>0</v>
      </c>
      <c r="E17" s="25">
        <f>'Time intervals'!B16</f>
        <v>0.52083333333333304</v>
      </c>
      <c r="F17" s="26" t="str">
        <f>IFERROR(INDEX(Input[],MATCH(DateVal&amp;DailySchedule[[#This Row],[Time]],LookUpDateAndTime,0),3),"-")</f>
        <v>-</v>
      </c>
      <c r="H17" s="34" t="str">
        <f>TEXT(DateVal+3,"d")</f>
        <v>25</v>
      </c>
      <c r="I17" s="12" t="str">
        <f>IFERROR(INDEX(Input[],MATCH($H$19&amp;"|"&amp;ROW(A2),Input[Number],0),2),"")</f>
        <v/>
      </c>
      <c r="J17" s="16" t="str">
        <f>IFERROR(INDEX(Input[],MATCH($H$19&amp;"|"&amp;ROW(A2),Input[Number],0),3),"")</f>
        <v/>
      </c>
      <c r="L17" s="37"/>
      <c r="M17" s="39"/>
    </row>
    <row r="18" spans="2:13" ht="15" customHeight="1" x14ac:dyDescent="0.25">
      <c r="B18" s="2">
        <v>5</v>
      </c>
      <c r="C18" s="4"/>
      <c r="E18" s="9">
        <f>'Time intervals'!B17</f>
        <v>0.54166666666666596</v>
      </c>
      <c r="F18" t="str">
        <f>IFERROR(INDEX(Input[],MATCH(DateVal&amp;DailySchedule[[#This Row],[Time]],LookUpDateAndTime,0),3),"-")</f>
        <v>Corporate calls</v>
      </c>
      <c r="H18" s="34"/>
      <c r="I18" s="12" t="str">
        <f>IFERROR(INDEX(Input[],MATCH($H$19&amp;"|"&amp;ROW(A3),Input[Number],0),2),"")</f>
        <v/>
      </c>
      <c r="J18" s="16" t="str">
        <f>IFERROR(INDEX(Input[],MATCH($H$19&amp;"|"&amp;ROW(A3),Input[Number],0),3),"")</f>
        <v/>
      </c>
      <c r="L18" s="37"/>
      <c r="M18" s="39"/>
    </row>
    <row r="19" spans="2:13" ht="15" customHeight="1" x14ac:dyDescent="0.3">
      <c r="B19" s="11">
        <v>22</v>
      </c>
      <c r="C19" s="3" t="s">
        <v>2</v>
      </c>
      <c r="E19" s="25">
        <f>'Time intervals'!B18</f>
        <v>0.5625</v>
      </c>
      <c r="F19" s="26" t="str">
        <f>IFERROR(INDEX(Input[],MATCH(DateVal&amp;DailySchedule[[#This Row],[Time]],LookUpDateAndTime,0),3),"-")</f>
        <v>New product</v>
      </c>
      <c r="H19" s="28">
        <f>DateVal+3</f>
        <v>44037</v>
      </c>
      <c r="I19" s="12" t="str">
        <f>IFERROR(INDEX(Input[],MATCH($H$19&amp;"|"&amp;ROW(A4),Input[Number],0),2),"")</f>
        <v/>
      </c>
      <c r="J19" s="16" t="str">
        <f>IFERROR(INDEX(Input[],MATCH($H$19&amp;"|"&amp;ROW(A4),Input[Number],0),3),"")</f>
        <v/>
      </c>
      <c r="L19" s="37" t="s">
        <v>4</v>
      </c>
      <c r="M19" s="39"/>
    </row>
    <row r="20" spans="2:13" ht="15" customHeight="1" x14ac:dyDescent="0.25">
      <c r="E20" s="9">
        <f>'Time intervals'!B19</f>
        <v>0.58333333333333304</v>
      </c>
      <c r="F20" t="str">
        <f>IFERROR(INDEX(Input[],MATCH(DateVal&amp;DailySchedule[[#This Row],[Time]],LookUpDateAndTime,0),3),"-")</f>
        <v>New market analysis</v>
      </c>
      <c r="H20" s="29"/>
      <c r="I20" s="12" t="str">
        <f>IFERROR(INDEX(Input[],MATCH($H$19&amp;"|"&amp;ROW(A5),Input[Number],0),2),"")</f>
        <v/>
      </c>
      <c r="J20" s="16" t="str">
        <f>IFERROR(INDEX(Input[],MATCH($H$19&amp;"|"&amp;ROW(A5),Input[Number],0),3),"")</f>
        <v/>
      </c>
      <c r="L20" s="37"/>
      <c r="M20" s="39"/>
    </row>
    <row r="21" spans="2:13" ht="15" customHeight="1" x14ac:dyDescent="0.25">
      <c r="E21" s="25">
        <f>'Time intervals'!B20</f>
        <v>0.60416666666666596</v>
      </c>
      <c r="F21" s="26" t="str">
        <f>IFERROR(INDEX(Input[],MATCH(DateVal&amp;DailySchedule[[#This Row],[Time]],LookUpDateAndTime,0),3),"-")</f>
        <v>-</v>
      </c>
      <c r="H21" s="30"/>
      <c r="I21" s="14" t="str">
        <f>IFERROR(INDEX(Input[],MATCH($H$19&amp;"|"&amp;ROW(A6),Input[Number],0),2),"")</f>
        <v/>
      </c>
      <c r="J21" s="17" t="str">
        <f>IFERROR(INDEX(Input[],MATCH($H$19&amp;"|"&amp;ROW(A6),Input[Number],0),3),"")</f>
        <v/>
      </c>
      <c r="L21" s="37"/>
      <c r="M21" s="39"/>
    </row>
    <row r="22" spans="2:13" ht="15" customHeight="1" x14ac:dyDescent="0.3">
      <c r="B22" s="48" t="s">
        <v>26</v>
      </c>
      <c r="C22" s="48"/>
      <c r="E22" s="9">
        <f>'Time intervals'!B21</f>
        <v>0.625</v>
      </c>
      <c r="F22" t="str">
        <f>IFERROR(INDEX(Input[],MATCH(DateVal&amp;DailySchedule[[#This Row],[Time]],LookUpDateAndTime,0),3),"-")</f>
        <v>Corporate calls</v>
      </c>
      <c r="H22" s="27" t="str">
        <f>TEXT(DateVal+4,"dddd")</f>
        <v>Sunday</v>
      </c>
      <c r="I22" s="13" t="str">
        <f>IFERROR(INDEX(Input[],MATCH($H$25&amp;"|"&amp;ROW(A1),Input[Number],0),2),"")</f>
        <v/>
      </c>
      <c r="J22" s="15" t="str">
        <f>IFERROR(INDEX(Input[],MATCH($H$25&amp;"|"&amp;ROW(A1),Input[Number],0),3),"")</f>
        <v/>
      </c>
      <c r="L22" s="37" t="s">
        <v>4</v>
      </c>
      <c r="M22" s="39"/>
    </row>
    <row r="23" spans="2:13" ht="15" customHeight="1" x14ac:dyDescent="0.25">
      <c r="E23" s="25">
        <f>'Time intervals'!B22</f>
        <v>0.64583333333333304</v>
      </c>
      <c r="F23" s="26" t="str">
        <f>IFERROR(INDEX(Input[],MATCH(DateVal&amp;DailySchedule[[#This Row],[Time]],LookUpDateAndTime,0),3),"-")</f>
        <v>-</v>
      </c>
      <c r="H23" s="34" t="str">
        <f>TEXT(DateVal+4,"d")</f>
        <v>26</v>
      </c>
      <c r="I23" s="12" t="str">
        <f>IFERROR(INDEX(Input[],MATCH($H$25&amp;"|"&amp;ROW(A2),Input[Number],0),2),"")</f>
        <v/>
      </c>
      <c r="J23" s="16" t="str">
        <f>IFERROR(INDEX(Input[],MATCH($H$25&amp;"|"&amp;ROW(A2),Input[Number],0),3),"")</f>
        <v/>
      </c>
      <c r="L23" s="37"/>
      <c r="M23" s="39"/>
    </row>
    <row r="24" spans="2:13" ht="15" customHeight="1" x14ac:dyDescent="0.25">
      <c r="E24" s="9">
        <f>'Time intervals'!B23</f>
        <v>0.66666666666666596</v>
      </c>
      <c r="F24" t="str">
        <f>IFERROR(INDEX(Input[],MATCH(DateVal&amp;DailySchedule[[#This Row],[Time]],LookUpDateAndTime,0),3),"-")</f>
        <v>Meeting with a client</v>
      </c>
      <c r="H24" s="34"/>
      <c r="I24" s="12" t="str">
        <f>IFERROR(INDEX(Input[],MATCH($H$25&amp;"|"&amp;ROW(A3),Input[Number],0),2),"")</f>
        <v/>
      </c>
      <c r="J24" s="16" t="str">
        <f>IFERROR(INDEX(Input[],MATCH($H$25&amp;"|"&amp;ROW(A3),Input[Number],0),3),"")</f>
        <v/>
      </c>
      <c r="L24" s="37"/>
      <c r="M24" s="39"/>
    </row>
    <row r="25" spans="2:13" ht="15" customHeight="1" x14ac:dyDescent="0.25">
      <c r="E25" s="25">
        <f>'Time intervals'!B24</f>
        <v>0.6875</v>
      </c>
      <c r="F25" s="26" t="str">
        <f>IFERROR(INDEX(Input[],MATCH(DateVal&amp;DailySchedule[[#This Row],[Time]],LookUpDateAndTime,0),3),"-")</f>
        <v>-</v>
      </c>
      <c r="H25" s="28">
        <f>DateVal+4</f>
        <v>44038</v>
      </c>
      <c r="I25" s="12" t="str">
        <f>IFERROR(INDEX(Input[],MATCH($H$25&amp;"|"&amp;ROW(A4),Input[Number],0),2),"")</f>
        <v/>
      </c>
      <c r="J25" s="16" t="str">
        <f>IFERROR(INDEX(Input[],MATCH($H$25&amp;"|"&amp;ROW(A4),Input[Number],0),3),"")</f>
        <v/>
      </c>
      <c r="L25" s="37" t="s">
        <v>4</v>
      </c>
      <c r="M25" s="39"/>
    </row>
    <row r="26" spans="2:13" ht="15" customHeight="1" x14ac:dyDescent="0.25">
      <c r="E26" s="9">
        <f>'Time intervals'!B25</f>
        <v>0.70833333333333304</v>
      </c>
      <c r="F26" t="str">
        <f>IFERROR(INDEX(Input[],MATCH(DateVal&amp;DailySchedule[[#This Row],[Time]],LookUpDateAndTime,0),3),"-")</f>
        <v>-</v>
      </c>
      <c r="H26" s="30"/>
      <c r="I26" s="14" t="str">
        <f>IFERROR(INDEX(Input[],MATCH($H$25&amp;"|"&amp;ROW(A5),Input[Number],0),2),"")</f>
        <v/>
      </c>
      <c r="J26" s="17" t="str">
        <f>IFERROR(INDEX(Input[],MATCH($H$25&amp;"|"&amp;ROW(A5),Input[Number],0),3),"")</f>
        <v/>
      </c>
      <c r="L26" s="37"/>
      <c r="M26" s="39"/>
    </row>
    <row r="27" spans="2:13" ht="15" customHeight="1" x14ac:dyDescent="0.3">
      <c r="E27" s="25">
        <f>'Time intervals'!B26</f>
        <v>0.72916666666666596</v>
      </c>
      <c r="F27" s="26" t="str">
        <f>IFERROR(INDEX(Input[],MATCH(DateVal&amp;DailySchedule[[#This Row],[Time]],LookUpDateAndTime,0),3),"-")</f>
        <v>-</v>
      </c>
      <c r="H27" s="27" t="str">
        <f>TEXT(DateVal+5,"dddd")</f>
        <v>Monday</v>
      </c>
      <c r="I27" s="13" t="str">
        <f>IFERROR(INDEX(Input[],MATCH($H$30&amp;"|"&amp;ROW(A1),Input[Number],0),2),"")</f>
        <v/>
      </c>
      <c r="J27" s="15" t="str">
        <f>IFERROR(INDEX(Input[],MATCH($H$30&amp;"|"&amp;ROW(A1),Input[Number],0),3),"")</f>
        <v/>
      </c>
      <c r="L27" s="37"/>
      <c r="M27" s="39"/>
    </row>
    <row r="28" spans="2:13" ht="15" customHeight="1" x14ac:dyDescent="0.25">
      <c r="E28" s="9">
        <f>'Time intervals'!B27</f>
        <v>0.75</v>
      </c>
      <c r="F28" t="str">
        <f>IFERROR(INDEX(Input[],MATCH(DateVal&amp;DailySchedule[[#This Row],[Time]],LookUpDateAndTime,0),3),"-")</f>
        <v>Dinner</v>
      </c>
      <c r="H28" s="34" t="str">
        <f>TEXT(DateVal+5,"d")</f>
        <v>27</v>
      </c>
      <c r="I28" s="12" t="str">
        <f>IFERROR(INDEX(Input[],MATCH($H$30&amp;"|"&amp;ROW(A2),Input[Number],0),2),"")</f>
        <v/>
      </c>
      <c r="J28" s="16" t="str">
        <f>IFERROR(INDEX(Input[],MATCH($H$30&amp;"|"&amp;ROW(A2),Input[Number],0),3),"")</f>
        <v/>
      </c>
      <c r="L28" s="37" t="s">
        <v>4</v>
      </c>
      <c r="M28" s="39"/>
    </row>
    <row r="29" spans="2:13" ht="15" customHeight="1" x14ac:dyDescent="0.25">
      <c r="B29" s="50" t="s">
        <v>25</v>
      </c>
      <c r="C29" s="51"/>
      <c r="E29" s="25">
        <f>'Time intervals'!B28</f>
        <v>0.77083333333333304</v>
      </c>
      <c r="F29" s="26" t="str">
        <f>IFERROR(INDEX(Input[],MATCH(DateVal&amp;DailySchedule[[#This Row],[Time]],LookUpDateAndTime,0),3),"-")</f>
        <v>-</v>
      </c>
      <c r="H29" s="34"/>
      <c r="I29" s="12" t="str">
        <f>IFERROR(INDEX(Input[],MATCH($H$30&amp;"|"&amp;ROW(A3),Input[Number],0),2),"")</f>
        <v/>
      </c>
      <c r="J29" s="16" t="str">
        <f>IFERROR(INDEX(Input[],MATCH($H$30&amp;"|"&amp;ROW(A3),Input[Number],0),3),"")</f>
        <v/>
      </c>
      <c r="L29" s="37"/>
      <c r="M29" s="39"/>
    </row>
    <row r="30" spans="2:13" ht="15" customHeight="1" x14ac:dyDescent="0.25">
      <c r="B30" s="45" t="s">
        <v>24</v>
      </c>
      <c r="C30" s="46"/>
      <c r="E30" s="9">
        <f>'Time intervals'!B29</f>
        <v>0.79166666666666596</v>
      </c>
      <c r="F30" t="str">
        <f>IFERROR(INDEX(Input[],MATCH(DateVal&amp;DailySchedule[[#This Row],[Time]],LookUpDateAndTime,0),3),"-")</f>
        <v>-</v>
      </c>
      <c r="H30" s="28">
        <f>DateVal+5</f>
        <v>44039</v>
      </c>
      <c r="I30" s="12" t="str">
        <f>IFERROR(INDEX(Input[],MATCH($H$30&amp;"|"&amp;ROW(A4),Input[Number],0),2),"")</f>
        <v/>
      </c>
      <c r="J30" s="16" t="str">
        <f>IFERROR(INDEX(Input[],MATCH($H$30&amp;"|"&amp;ROW(A4),Input[Number],0),3),"")</f>
        <v/>
      </c>
      <c r="L30" s="37"/>
      <c r="M30" s="39"/>
    </row>
    <row r="31" spans="2:13" ht="15" customHeight="1" x14ac:dyDescent="0.25">
      <c r="E31" s="25">
        <f>'Time intervals'!B30</f>
        <v>0.8125</v>
      </c>
      <c r="F31" s="26" t="str">
        <f>IFERROR(INDEX(Input[],MATCH(DateVal&amp;DailySchedule[[#This Row],[Time]],LookUpDateAndTime,0),3),"-")</f>
        <v>Opera</v>
      </c>
      <c r="H31" s="30"/>
      <c r="I31" s="14" t="str">
        <f>IFERROR(INDEX(Input[],MATCH($H$30&amp;"|"&amp;ROW(A5),Input[Number],0),2),"")</f>
        <v/>
      </c>
      <c r="J31" s="17" t="str">
        <f>IFERROR(INDEX(Input[],MATCH($H$30&amp;"|"&amp;ROW(A5),Input[Number],0),3),"")</f>
        <v/>
      </c>
      <c r="L31" s="37" t="s">
        <v>4</v>
      </c>
      <c r="M31" s="39"/>
    </row>
    <row r="32" spans="2:13" ht="15" customHeight="1" x14ac:dyDescent="0.3">
      <c r="E32" s="9">
        <f>'Time intervals'!B31</f>
        <v>0.83333333333333304</v>
      </c>
      <c r="F32" t="str">
        <f>IFERROR(INDEX(Input[],MATCH(DateVal&amp;DailySchedule[[#This Row],[Time]],LookUpDateAndTime,0),3),"-")</f>
        <v>-</v>
      </c>
      <c r="H32" s="27" t="str">
        <f>TEXT(DateVal+6,"dddd")</f>
        <v>Tuesday</v>
      </c>
      <c r="I32" s="13" t="str">
        <f>IFERROR(INDEX(Input[],MATCH($H$35&amp;"|"&amp;ROW(A1),Input[Number],0),2),"")</f>
        <v/>
      </c>
      <c r="J32" s="15" t="str">
        <f>IFERROR(INDEX(Input[],MATCH($H$35&amp;"|"&amp;ROW(A1),Input[Number],0),3),"")</f>
        <v/>
      </c>
      <c r="L32" s="37"/>
      <c r="M32" s="39"/>
    </row>
    <row r="33" spans="5:13" ht="15" customHeight="1" x14ac:dyDescent="0.25">
      <c r="E33" s="25">
        <f>'Time intervals'!B32</f>
        <v>0.85416666666666596</v>
      </c>
      <c r="F33" s="26" t="str">
        <f>IFERROR(INDEX(Input[],MATCH(DateVal&amp;DailySchedule[[#This Row],[Time]],LookUpDateAndTime,0),3),"-")</f>
        <v>-</v>
      </c>
      <c r="H33" s="34" t="str">
        <f>TEXT(DateVal+6,"d")</f>
        <v>28</v>
      </c>
      <c r="I33" s="12" t="str">
        <f>IFERROR(INDEX(Input[],MATCH($H$35&amp;"|"&amp;ROW(A2),Input[Number],0),2),"")</f>
        <v/>
      </c>
      <c r="J33" s="16" t="str">
        <f>IFERROR(INDEX(Input[],MATCH($H$35&amp;"|"&amp;ROW(A2),Input[Number],0),3),"")</f>
        <v/>
      </c>
      <c r="L33" s="37"/>
      <c r="M33" s="39"/>
    </row>
    <row r="34" spans="5:13" ht="15" customHeight="1" x14ac:dyDescent="0.25">
      <c r="E34" s="9">
        <f>'Time intervals'!B33</f>
        <v>0.874999999999999</v>
      </c>
      <c r="F34" t="str">
        <f>IFERROR(INDEX(Input[],MATCH(DateVal&amp;DailySchedule[[#This Row],[Time]],LookUpDateAndTime,0),3),"-")</f>
        <v>Team meeting</v>
      </c>
      <c r="H34" s="34"/>
      <c r="I34" s="12" t="str">
        <f>IFERROR(INDEX(Input[],MATCH($H$35&amp;"|"&amp;ROW(A3),Input[Number],0),2),"")</f>
        <v/>
      </c>
      <c r="J34" s="16" t="str">
        <f>IFERROR(INDEX(Input[],MATCH($H$35&amp;"|"&amp;ROW(A3),Input[Number],0),3),"")</f>
        <v/>
      </c>
      <c r="L34" s="42" t="s">
        <v>4</v>
      </c>
      <c r="M34" s="39"/>
    </row>
    <row r="35" spans="5:13" ht="15" customHeight="1" x14ac:dyDescent="0.25">
      <c r="E35" s="25">
        <f>'Time intervals'!B34</f>
        <v>0.89583333333333304</v>
      </c>
      <c r="F35" s="26" t="str">
        <f>IFERROR(INDEX(Input[],MATCH(DateVal&amp;DailySchedule[[#This Row],[Time]],LookUpDateAndTime,0),3),"-")</f>
        <v>-</v>
      </c>
      <c r="H35" s="28">
        <f>DateVal+6</f>
        <v>44040</v>
      </c>
      <c r="I35" s="12" t="str">
        <f>IFERROR(INDEX(Input[],MATCH($H$35&amp;"|"&amp;ROW(A4),Input[Number],0),2),"")</f>
        <v/>
      </c>
      <c r="J35" s="16" t="str">
        <f>IFERROR(INDEX(Input[],MATCH($H$35&amp;"|"&amp;ROW(A4),Input[Number],0),3),"")</f>
        <v/>
      </c>
      <c r="L35" s="43"/>
      <c r="M35" s="39"/>
    </row>
    <row r="36" spans="5:13" ht="15" customHeight="1" x14ac:dyDescent="0.25">
      <c r="E36" s="9">
        <f>'Time intervals'!B35</f>
        <v>0.91666666666666596</v>
      </c>
      <c r="F36" t="str">
        <f>IFERROR(INDEX(Input[],MATCH(DateVal&amp;DailySchedule[[#This Row],[Time]],LookUpDateAndTime,0),3),"-")</f>
        <v>-</v>
      </c>
      <c r="H36" s="30"/>
      <c r="I36" s="14" t="str">
        <f>IFERROR(INDEX(Input[],MATCH($H$35&amp;"|"&amp;ROW(A5),Input[Number],0),2),"")</f>
        <v/>
      </c>
      <c r="J36" s="17" t="str">
        <f>IFERROR(INDEX(Input[],MATCH($H$35&amp;"|"&amp;ROW(A5),Input[Number],0),3),"")</f>
        <v/>
      </c>
      <c r="L36" s="44"/>
      <c r="M36" s="40"/>
    </row>
  </sheetData>
  <mergeCells count="36"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H28:H29"/>
    <mergeCell ref="H3:J3"/>
    <mergeCell ref="L4:L6"/>
    <mergeCell ref="L7:L9"/>
    <mergeCell ref="L10:L12"/>
    <mergeCell ref="L13:L15"/>
    <mergeCell ref="L3:M3"/>
    <mergeCell ref="L28:L30"/>
    <mergeCell ref="M13:M15"/>
  </mergeCells>
  <conditionalFormatting sqref="F4:F36">
    <cfRule type="expression" dxfId="9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15240</xdr:colOff>
                    <xdr:row>13</xdr:row>
                    <xdr:rowOff>182880</xdr:rowOff>
                  </from>
                  <to>
                    <xdr:col>2</xdr:col>
                    <xdr:colOff>114300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15240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15240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J17"/>
  <sheetViews>
    <sheetView showGridLines="0" zoomScale="120" zoomScaleNormal="120" workbookViewId="0">
      <selection activeCell="E7" sqref="E7"/>
    </sheetView>
  </sheetViews>
  <sheetFormatPr defaultColWidth="9.28515625" defaultRowHeight="12" x14ac:dyDescent="0.25"/>
  <cols>
    <col min="1" max="1" width="4.140625" customWidth="1"/>
    <col min="2" max="2" width="22.42578125" customWidth="1"/>
    <col min="3" max="3" width="24.28515625" customWidth="1"/>
    <col min="4" max="4" width="3.140625" customWidth="1"/>
    <col min="5" max="5" width="15.7109375" style="21" bestFit="1" customWidth="1"/>
    <col min="6" max="6" width="14.28515625" style="7" bestFit="1" customWidth="1"/>
    <col min="7" max="7" width="29" bestFit="1" customWidth="1"/>
    <col min="8" max="8" width="19.7109375" bestFit="1" customWidth="1"/>
    <col min="9" max="9" width="6.42578125" customWidth="1"/>
    <col min="10" max="10" width="32.7109375" customWidth="1"/>
    <col min="11" max="11" width="9.28515625" customWidth="1"/>
  </cols>
  <sheetData>
    <row r="1" spans="2:10" ht="12" customHeight="1" x14ac:dyDescent="0.25">
      <c r="B1" s="52">
        <f>DAY(DateVal)</f>
        <v>22</v>
      </c>
      <c r="C1" s="52"/>
      <c r="E1" s="56" t="s">
        <v>6</v>
      </c>
      <c r="F1" s="56"/>
      <c r="G1" s="56"/>
    </row>
    <row r="2" spans="2:10" ht="15" customHeight="1" x14ac:dyDescent="0.25">
      <c r="B2" s="52"/>
      <c r="C2" s="52"/>
      <c r="E2" s="56"/>
      <c r="F2" s="56"/>
      <c r="G2" s="56"/>
    </row>
    <row r="3" spans="2:10" ht="15" customHeight="1" x14ac:dyDescent="0.25">
      <c r="B3" s="52"/>
      <c r="C3" s="52"/>
      <c r="E3" s="56"/>
      <c r="F3" s="56"/>
      <c r="G3" s="56"/>
      <c r="I3" t="s">
        <v>3</v>
      </c>
    </row>
    <row r="4" spans="2:10" ht="27.75" customHeight="1" x14ac:dyDescent="0.3">
      <c r="B4" s="52"/>
      <c r="C4" s="52"/>
      <c r="E4" s="24" t="s">
        <v>7</v>
      </c>
      <c r="F4" s="23" t="s">
        <v>5</v>
      </c>
      <c r="G4" s="23" t="s">
        <v>8</v>
      </c>
      <c r="H4" s="22" t="s">
        <v>9</v>
      </c>
      <c r="I4" t="s">
        <v>3</v>
      </c>
    </row>
    <row r="5" spans="2:10" ht="15" customHeight="1" x14ac:dyDescent="0.25">
      <c r="B5" s="52"/>
      <c r="C5" s="52"/>
      <c r="E5" s="20">
        <f t="shared" ref="E5:E17" si="0">DateVal</f>
        <v>44034</v>
      </c>
      <c r="F5" s="5">
        <v>0.29166666666666702</v>
      </c>
      <c r="G5" s="6" t="s">
        <v>10</v>
      </c>
      <c r="H5" t="str">
        <f>Input[[#This Row],[Date]]&amp;"|"&amp;COUNTIF($E$5:E5,E5)</f>
        <v>44034|1</v>
      </c>
    </row>
    <row r="6" spans="2:10" ht="15" customHeight="1" x14ac:dyDescent="0.25">
      <c r="B6" s="52"/>
      <c r="C6" s="52"/>
      <c r="E6" s="20">
        <f t="shared" si="0"/>
        <v>44034</v>
      </c>
      <c r="F6" s="31">
        <v>0.8125</v>
      </c>
      <c r="G6" s="32" t="s">
        <v>11</v>
      </c>
      <c r="H6" s="26" t="str">
        <f>Input[[#This Row],[Date]]&amp;"|"&amp;COUNTIF($E$5:E6,E6)</f>
        <v>44034|2</v>
      </c>
      <c r="J6" s="19"/>
    </row>
    <row r="7" spans="2:10" ht="15" customHeight="1" x14ac:dyDescent="0.25">
      <c r="B7" s="53" t="str">
        <f>TEXT(DateVal,"dddd")</f>
        <v>Wednesday</v>
      </c>
      <c r="C7" s="53"/>
      <c r="E7" s="20">
        <f t="shared" si="0"/>
        <v>44034</v>
      </c>
      <c r="F7" s="5">
        <v>0.874999999999999</v>
      </c>
      <c r="G7" s="6" t="s">
        <v>12</v>
      </c>
      <c r="H7" t="str">
        <f>Input[[#This Row],[Date]]&amp;"|"&amp;COUNTIF($E$5:E7,E7)</f>
        <v>44034|3</v>
      </c>
    </row>
    <row r="8" spans="2:10" ht="15" customHeight="1" x14ac:dyDescent="0.25">
      <c r="B8" s="53"/>
      <c r="C8" s="53"/>
      <c r="E8" s="20">
        <f t="shared" si="0"/>
        <v>44034</v>
      </c>
      <c r="F8" s="31">
        <v>0.45833333333333298</v>
      </c>
      <c r="G8" s="32" t="s">
        <v>13</v>
      </c>
      <c r="H8" s="26" t="str">
        <f>Input[[#This Row],[Date]]&amp;"|"&amp;COUNTIF($E$5:E8,E8)</f>
        <v>44034|4</v>
      </c>
    </row>
    <row r="9" spans="2:10" ht="15" customHeight="1" x14ac:dyDescent="0.25">
      <c r="B9" s="54">
        <f>DateVal</f>
        <v>44034</v>
      </c>
      <c r="C9" s="54"/>
      <c r="E9" s="20">
        <f t="shared" si="0"/>
        <v>44034</v>
      </c>
      <c r="F9" s="5">
        <v>0.5</v>
      </c>
      <c r="G9" s="6" t="s">
        <v>14</v>
      </c>
      <c r="H9" t="str">
        <f>Input[[#This Row],[Date]]&amp;"|"&amp;COUNTIF($E$5:E9,E9)</f>
        <v>44034|5</v>
      </c>
    </row>
    <row r="10" spans="2:10" ht="12.6" thickBot="1" x14ac:dyDescent="0.3">
      <c r="B10" s="55"/>
      <c r="C10" s="55"/>
      <c r="E10" s="20">
        <f t="shared" si="0"/>
        <v>44034</v>
      </c>
      <c r="F10" s="31">
        <v>0.58333333333333304</v>
      </c>
      <c r="G10" s="32" t="s">
        <v>15</v>
      </c>
      <c r="H10" s="26" t="str">
        <f>Input[[#This Row],[Date]]&amp;"|"&amp;COUNTIF($E$5:E10,E10)</f>
        <v>44034|6</v>
      </c>
    </row>
    <row r="11" spans="2:10" ht="15" customHeight="1" thickTop="1" x14ac:dyDescent="0.25">
      <c r="B11" s="8"/>
      <c r="C11" s="8"/>
      <c r="E11" s="20">
        <f t="shared" si="0"/>
        <v>44034</v>
      </c>
      <c r="F11" s="5">
        <v>0.66666666666666596</v>
      </c>
      <c r="G11" s="6" t="s">
        <v>14</v>
      </c>
      <c r="H11" t="str">
        <f>Input[[#This Row],[Date]]&amp;"|"&amp;COUNTIF($E$5:E11,E11)</f>
        <v>44034|7</v>
      </c>
    </row>
    <row r="12" spans="2:10" ht="15" customHeight="1" x14ac:dyDescent="0.25">
      <c r="B12" s="8"/>
      <c r="C12" s="8"/>
      <c r="E12" s="20">
        <f t="shared" si="0"/>
        <v>44034</v>
      </c>
      <c r="F12" s="31">
        <v>0.5</v>
      </c>
      <c r="G12" s="32" t="s">
        <v>16</v>
      </c>
      <c r="H12" s="26" t="str">
        <f>Input[[#This Row],[Date]]&amp;"|"&amp;COUNTIF($E$5:E12,E12)</f>
        <v>44034|8</v>
      </c>
    </row>
    <row r="13" spans="2:10" ht="15" customHeight="1" x14ac:dyDescent="0.25">
      <c r="B13" s="8"/>
      <c r="C13" s="8"/>
      <c r="E13" s="20">
        <f t="shared" si="0"/>
        <v>44034</v>
      </c>
      <c r="F13" s="5">
        <v>0.54166666666666596</v>
      </c>
      <c r="G13" s="6" t="s">
        <v>17</v>
      </c>
      <c r="H13" t="str">
        <f>Input[[#This Row],[Date]]&amp;"|"&amp;COUNTIF($E$5:E13,E13)</f>
        <v>44034|9</v>
      </c>
    </row>
    <row r="14" spans="2:10" ht="15" customHeight="1" x14ac:dyDescent="0.25">
      <c r="B14" s="8"/>
      <c r="C14" s="8"/>
      <c r="E14" s="20">
        <f t="shared" si="0"/>
        <v>44034</v>
      </c>
      <c r="F14" s="31">
        <v>0.5625</v>
      </c>
      <c r="G14" s="32" t="s">
        <v>18</v>
      </c>
      <c r="H14" s="26" t="str">
        <f>Input[[#This Row],[Date]]&amp;"|"&amp;COUNTIF($E$5:E14,E14)</f>
        <v>44034|10</v>
      </c>
    </row>
    <row r="15" spans="2:10" x14ac:dyDescent="0.25">
      <c r="E15" s="20">
        <f t="shared" si="0"/>
        <v>44034</v>
      </c>
      <c r="F15" s="5">
        <v>0.625</v>
      </c>
      <c r="G15" s="6" t="s">
        <v>17</v>
      </c>
      <c r="H15" t="str">
        <f>Input[[#This Row],[Date]]&amp;"|"&amp;COUNTIF($E$5:E15,E15)</f>
        <v>44034|11</v>
      </c>
    </row>
    <row r="16" spans="2:10" x14ac:dyDescent="0.25">
      <c r="E16" s="20">
        <f t="shared" si="0"/>
        <v>44034</v>
      </c>
      <c r="F16" s="31">
        <v>0.75</v>
      </c>
      <c r="G16" s="32" t="s">
        <v>19</v>
      </c>
      <c r="H16" s="26" t="str">
        <f>Input[[#This Row],[Date]]&amp;"|"&amp;COUNTIF($E$5:E16,E16)</f>
        <v>44034|12</v>
      </c>
    </row>
    <row r="17" spans="5:8" x14ac:dyDescent="0.25">
      <c r="E17" s="20">
        <f t="shared" si="0"/>
        <v>44034</v>
      </c>
      <c r="F17" s="5">
        <v>0.29166666666666702</v>
      </c>
      <c r="G17" s="6" t="s">
        <v>20</v>
      </c>
      <c r="H17" t="str">
        <f>Input[[#This Row],[Date]]&amp;"|"&amp;COUNTIF($E$5:E17,E17)</f>
        <v>44034|13</v>
      </c>
    </row>
  </sheetData>
  <mergeCells count="4">
    <mergeCell ref="B1:C6"/>
    <mergeCell ref="B7:C8"/>
    <mergeCell ref="B9:C10"/>
    <mergeCell ref="E1:G3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5"/>
  <cols>
    <col min="1" max="1" width="3.28515625" customWidth="1"/>
    <col min="2" max="2" width="16.42578125" customWidth="1"/>
  </cols>
  <sheetData>
    <row r="1" spans="2:2" ht="13.5" customHeight="1" x14ac:dyDescent="0.25"/>
    <row r="2" spans="2:2" ht="27" customHeight="1" x14ac:dyDescent="0.25">
      <c r="B2" s="10" t="s">
        <v>5</v>
      </c>
    </row>
    <row r="3" spans="2:2" ht="18.75" customHeight="1" x14ac:dyDescent="0.25">
      <c r="B3" s="5">
        <v>0.25</v>
      </c>
    </row>
    <row r="4" spans="2:2" ht="18.75" customHeight="1" x14ac:dyDescent="0.25">
      <c r="B4" s="31">
        <v>0.27083333333333331</v>
      </c>
    </row>
    <row r="5" spans="2:2" ht="18.75" customHeight="1" x14ac:dyDescent="0.25">
      <c r="B5" s="5">
        <v>0.29166666666666702</v>
      </c>
    </row>
    <row r="6" spans="2:2" ht="18.75" customHeight="1" x14ac:dyDescent="0.25">
      <c r="B6" s="31">
        <v>0.3125</v>
      </c>
    </row>
    <row r="7" spans="2:2" ht="18.75" customHeight="1" x14ac:dyDescent="0.25">
      <c r="B7" s="5">
        <v>0.33333333333333298</v>
      </c>
    </row>
    <row r="8" spans="2:2" ht="18.75" customHeight="1" x14ac:dyDescent="0.25">
      <c r="B8" s="31">
        <v>0.35416666666666702</v>
      </c>
    </row>
    <row r="9" spans="2:2" ht="18.75" customHeight="1" x14ac:dyDescent="0.25">
      <c r="B9" s="5">
        <v>0.375</v>
      </c>
    </row>
    <row r="10" spans="2:2" ht="18.75" customHeight="1" x14ac:dyDescent="0.25">
      <c r="B10" s="31">
        <v>0.39583333333333298</v>
      </c>
    </row>
    <row r="11" spans="2:2" ht="18.75" customHeight="1" x14ac:dyDescent="0.25">
      <c r="B11" s="5">
        <v>0.41666666666666702</v>
      </c>
    </row>
    <row r="12" spans="2:2" ht="18.75" customHeight="1" x14ac:dyDescent="0.25">
      <c r="B12" s="5">
        <v>0.4375</v>
      </c>
    </row>
    <row r="13" spans="2:2" ht="18.75" customHeight="1" x14ac:dyDescent="0.25">
      <c r="B13" s="5">
        <v>0.45833333333333298</v>
      </c>
    </row>
    <row r="14" spans="2:2" ht="18.75" customHeight="1" x14ac:dyDescent="0.25">
      <c r="B14" s="31">
        <v>0.47916666666666602</v>
      </c>
    </row>
    <row r="15" spans="2:2" ht="18.75" customHeight="1" x14ac:dyDescent="0.25">
      <c r="B15" s="5">
        <v>0.5</v>
      </c>
    </row>
    <row r="16" spans="2:2" ht="18.75" customHeight="1" x14ac:dyDescent="0.25">
      <c r="B16" s="31">
        <v>0.52083333333333304</v>
      </c>
    </row>
    <row r="17" spans="2:2" ht="18.75" customHeight="1" x14ac:dyDescent="0.25">
      <c r="B17" s="5">
        <v>0.54166666666666596</v>
      </c>
    </row>
    <row r="18" spans="2:2" ht="18.75" customHeight="1" x14ac:dyDescent="0.25">
      <c r="B18" s="31">
        <v>0.5625</v>
      </c>
    </row>
    <row r="19" spans="2:2" ht="18.75" customHeight="1" x14ac:dyDescent="0.25">
      <c r="B19" s="5">
        <v>0.58333333333333304</v>
      </c>
    </row>
    <row r="20" spans="2:2" ht="18.75" customHeight="1" x14ac:dyDescent="0.25">
      <c r="B20" s="31">
        <v>0.60416666666666596</v>
      </c>
    </row>
    <row r="21" spans="2:2" ht="18.75" customHeight="1" x14ac:dyDescent="0.25">
      <c r="B21" s="5">
        <v>0.625</v>
      </c>
    </row>
    <row r="22" spans="2:2" ht="18.75" customHeight="1" x14ac:dyDescent="0.25">
      <c r="B22" s="31">
        <v>0.64583333333333304</v>
      </c>
    </row>
    <row r="23" spans="2:2" ht="18.75" customHeight="1" x14ac:dyDescent="0.25">
      <c r="B23" s="5">
        <v>0.66666666666666596</v>
      </c>
    </row>
    <row r="24" spans="2:2" ht="18.75" customHeight="1" x14ac:dyDescent="0.25">
      <c r="B24" s="31">
        <v>0.6875</v>
      </c>
    </row>
    <row r="25" spans="2:2" ht="18.75" customHeight="1" x14ac:dyDescent="0.25">
      <c r="B25" s="5">
        <v>0.70833333333333304</v>
      </c>
    </row>
    <row r="26" spans="2:2" ht="18.75" customHeight="1" x14ac:dyDescent="0.25">
      <c r="B26" s="31">
        <v>0.72916666666666596</v>
      </c>
    </row>
    <row r="27" spans="2:2" ht="18.75" customHeight="1" x14ac:dyDescent="0.25">
      <c r="B27" s="5">
        <v>0.75</v>
      </c>
    </row>
    <row r="28" spans="2:2" ht="18.75" customHeight="1" x14ac:dyDescent="0.25">
      <c r="B28" s="31">
        <v>0.77083333333333304</v>
      </c>
    </row>
    <row r="29" spans="2:2" ht="18.75" customHeight="1" x14ac:dyDescent="0.25">
      <c r="B29" s="5">
        <v>0.79166666666666596</v>
      </c>
    </row>
    <row r="30" spans="2:2" ht="18.75" customHeight="1" x14ac:dyDescent="0.25">
      <c r="B30" s="31">
        <v>0.8125</v>
      </c>
    </row>
    <row r="31" spans="2:2" ht="18.75" customHeight="1" x14ac:dyDescent="0.25">
      <c r="B31" s="5">
        <v>0.83333333333333304</v>
      </c>
    </row>
    <row r="32" spans="2:2" ht="18.75" customHeight="1" x14ac:dyDescent="0.25">
      <c r="B32" s="31">
        <v>0.85416666666666596</v>
      </c>
    </row>
    <row r="33" spans="2:2" ht="18.75" customHeight="1" x14ac:dyDescent="0.25">
      <c r="B33" s="5">
        <v>0.874999999999999</v>
      </c>
    </row>
    <row r="34" spans="2:2" ht="18.75" customHeight="1" x14ac:dyDescent="0.25">
      <c r="B34" s="31">
        <v>0.89583333333333304</v>
      </c>
    </row>
    <row r="35" spans="2:2" ht="18.75" customHeight="1" x14ac:dyDescent="0.25">
      <c r="B35" s="5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Schedule of events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cp:lastModifiedBy>lidiya</cp:lastModifiedBy>
  <dcterms:created xsi:type="dcterms:W3CDTF">2015-04-24T06:51:29Z</dcterms:created>
  <dcterms:modified xsi:type="dcterms:W3CDTF">2020-10-14T16:26:33Z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