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idiya\Desktop\"/>
    </mc:Choice>
  </mc:AlternateContent>
  <bookViews>
    <workbookView xWindow="120" yWindow="156" windowWidth="21072" windowHeight="7488" activeTab="3"/>
  </bookViews>
  <sheets>
    <sheet name="standard error" sheetId="4" r:id="rId1"/>
    <sheet name="rank and percentage" sheetId="5" r:id="rId2"/>
    <sheet name="taxes" sheetId="1" r:id="rId3"/>
    <sheet name="regretion" sheetId="8" r:id="rId4"/>
    <sheet name="single factor" sheetId="2" r:id="rId5"/>
    <sheet name="f-test" sheetId="7" r:id="rId6"/>
    <sheet name="descriptive statistics" sheetId="10" r:id="rId7"/>
    <sheet name="covariance" sheetId="11" r:id="rId8"/>
    <sheet name="exponentiol smoothing" sheetId="9" r:id="rId9"/>
    <sheet name="t-test" sheetId="13" r:id="rId10"/>
  </sheets>
  <calcPr calcId="162913" iterate="1"/>
</workbook>
</file>

<file path=xl/calcChain.xml><?xml version="1.0" encoding="utf-8"?>
<calcChain xmlns="http://schemas.openxmlformats.org/spreadsheetml/2006/main">
  <c r="E3" i="9" l="1"/>
  <c r="E4" i="9" l="1"/>
  <c r="D27" i="1"/>
  <c r="E5" i="9" l="1"/>
  <c r="D28" i="1"/>
  <c r="C3" i="11"/>
  <c r="E6" i="9" l="1"/>
  <c r="F6" i="9"/>
  <c r="D23" i="1"/>
  <c r="G23" i="1"/>
  <c r="E7" i="9" l="1"/>
  <c r="F7" i="9"/>
  <c r="D24" i="1"/>
  <c r="E23" i="1"/>
  <c r="E24" i="1" s="1"/>
  <c r="H23" i="1"/>
  <c r="F23" i="1"/>
  <c r="E27" i="1"/>
  <c r="E28" i="1" s="1"/>
  <c r="F27" i="1"/>
  <c r="H27" i="1"/>
  <c r="G27" i="1"/>
  <c r="E8" i="9" l="1"/>
  <c r="F8" i="9"/>
  <c r="F24" i="1"/>
  <c r="F28" i="1"/>
  <c r="H24" i="1"/>
  <c r="H28" i="1"/>
  <c r="G28" i="1"/>
  <c r="G24" i="1"/>
  <c r="E9" i="9" l="1"/>
  <c r="F9" i="9"/>
  <c r="E10" i="9" l="1"/>
  <c r="F10" i="9"/>
  <c r="F11" i="9"/>
  <c r="E11" i="9" l="1"/>
  <c r="E12" i="9" l="1"/>
  <c r="F12" i="9"/>
  <c r="E13" i="9" l="1"/>
  <c r="F13" i="9"/>
  <c r="E14" i="9" l="1"/>
  <c r="F14" i="9"/>
  <c r="E15" i="9" l="1"/>
  <c r="F15" i="9"/>
  <c r="E16" i="9" l="1"/>
  <c r="F16" i="9"/>
  <c r="E17" i="9" l="1"/>
  <c r="F17" i="9"/>
  <c r="E18" i="9" l="1"/>
  <c r="F18" i="9"/>
  <c r="E19" i="9" l="1"/>
  <c r="F19" i="9"/>
  <c r="E20" i="9" l="1"/>
  <c r="F20" i="9"/>
  <c r="E21" i="9" l="1"/>
  <c r="F21" i="9"/>
  <c r="E22" i="9" l="1"/>
  <c r="F22" i="9"/>
  <c r="E23" i="9" l="1"/>
  <c r="F23" i="9"/>
  <c r="E24" i="9" l="1"/>
  <c r="F24" i="9"/>
  <c r="E25" i="9" l="1"/>
  <c r="F25" i="9"/>
</calcChain>
</file>

<file path=xl/sharedStrings.xml><?xml version="1.0" encoding="utf-8"?>
<sst xmlns="http://schemas.openxmlformats.org/spreadsheetml/2006/main" count="184" uniqueCount="99">
  <si>
    <t>Consumption Report per Lot</t>
  </si>
  <si>
    <t xml:space="preserve">FWC number: </t>
  </si>
  <si>
    <t>Committed</t>
  </si>
  <si>
    <t>2nd semester</t>
  </si>
  <si>
    <t>Final net (C=A-B)</t>
  </si>
  <si>
    <t>Column1</t>
  </si>
  <si>
    <t>Column2</t>
  </si>
  <si>
    <t>Column3</t>
  </si>
  <si>
    <t>Column4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</si>
  <si>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</si>
  <si>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</si>
  <si>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</si>
  <si>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</si>
  <si>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</si>
  <si>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</si>
  <si>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</si>
  <si>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</si>
  <si>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</si>
  <si>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</si>
  <si>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</si>
  <si>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</si>
  <si>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</si>
  <si>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Point</t>
  </si>
  <si>
    <t>Rank</t>
  </si>
  <si>
    <t>Percent</t>
  </si>
  <si>
    <t>Rank and Percentaile</t>
  </si>
  <si>
    <t>BIN</t>
  </si>
  <si>
    <t>Yearly Qualoty Implementation Information</t>
  </si>
  <si>
    <t>Quality level</t>
  </si>
  <si>
    <t>goods/ services included in the contract</t>
  </si>
  <si>
    <t>ordering process</t>
  </si>
  <si>
    <t>delivery process</t>
  </si>
  <si>
    <t>post -delivery services</t>
  </si>
  <si>
    <t>Invoicing and administration</t>
  </si>
  <si>
    <t>Very good (5) ; Good (4); Sufficient (3); Insufficient (2)</t>
  </si>
  <si>
    <t>lot 1</t>
  </si>
  <si>
    <t>standard error</t>
  </si>
  <si>
    <t>interval 4-2</t>
  </si>
  <si>
    <t>* A moving average is used to smooth out irregularities (peaks and valleys) to easily recognize trends.</t>
  </si>
  <si>
    <t>F-Test Two-Sample for Variances</t>
  </si>
  <si>
    <t>Variable 1</t>
  </si>
  <si>
    <t>Variable 2</t>
  </si>
  <si>
    <t>Variance</t>
  </si>
  <si>
    <t>Observations</t>
  </si>
  <si>
    <t>df</t>
  </si>
  <si>
    <t>F</t>
  </si>
  <si>
    <t>P(F&lt;=f) one-tail</t>
  </si>
  <si>
    <t>F Critical one-tail</t>
  </si>
  <si>
    <t>lot 3</t>
  </si>
  <si>
    <t>QUALITY OF THE SUPPLIES OR SERVICES THAT ARE THE SUBJECT MATTER OF THE CONTRACT</t>
  </si>
  <si>
    <t>SUMMARY OUTPUT</t>
  </si>
  <si>
    <t>Regression Statistics</t>
  </si>
  <si>
    <t>Multiple R</t>
  </si>
  <si>
    <t>R Square</t>
  </si>
  <si>
    <t>Adjusted R Square</t>
  </si>
  <si>
    <t>ANOVA</t>
  </si>
  <si>
    <t>Regression</t>
  </si>
  <si>
    <t>Residual</t>
  </si>
  <si>
    <t>Total</t>
  </si>
  <si>
    <t>Intercept</t>
  </si>
  <si>
    <t>SS</t>
  </si>
  <si>
    <t>MS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</si>
  <si>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</si>
  <si>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</si>
  <si>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</si>
  <si>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</si>
  <si>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</si>
  <si>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</si>
  <si>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</si>
  <si>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</si>
  <si>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</si>
  <si>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Values</t>
  </si>
  <si>
    <t>Largest(1)</t>
  </si>
  <si>
    <t>Smallest(1)</t>
  </si>
  <si>
    <t>Confidence Level(95.0%)</t>
  </si>
  <si>
    <t>TAXES</t>
  </si>
  <si>
    <t>Tax 1</t>
  </si>
  <si>
    <t>Tax 2</t>
  </si>
  <si>
    <t>TAX 1 AND TAX 3</t>
  </si>
  <si>
    <t>Sums</t>
  </si>
  <si>
    <t>* the data combines all the sums</t>
  </si>
  <si>
    <t>Anova: Single Factor</t>
  </si>
  <si>
    <t>SUMMARY</t>
  </si>
  <si>
    <t>Groups</t>
  </si>
  <si>
    <t>Average</t>
  </si>
  <si>
    <t>Source of Variation</t>
  </si>
  <si>
    <t>F crit</t>
  </si>
  <si>
    <t>Between Groups</t>
  </si>
  <si>
    <t>Within Groups</t>
  </si>
  <si>
    <t>t-Test</t>
  </si>
  <si>
    <r>
      <t>H</t>
    </r>
    <r>
      <rPr>
        <vertAlign val="subscript"/>
        <sz val="7.5"/>
        <color rgb="FF666666"/>
        <rFont val="Arial"/>
        <family val="2"/>
      </rPr>
      <t>0</t>
    </r>
    <r>
      <rPr>
        <sz val="9"/>
        <color rgb="FF666666"/>
        <rFont val="Arial"/>
        <family val="2"/>
      </rPr>
      <t>: μ</t>
    </r>
    <r>
      <rPr>
        <vertAlign val="subscript"/>
        <sz val="7.5"/>
        <color rgb="FF666666"/>
        <rFont val="Arial"/>
        <family val="2"/>
      </rPr>
      <t>1</t>
    </r>
    <r>
      <rPr>
        <sz val="9"/>
        <color rgb="FF666666"/>
        <rFont val="Arial"/>
        <family val="2"/>
      </rPr>
      <t> - μ</t>
    </r>
    <r>
      <rPr>
        <vertAlign val="subscript"/>
        <sz val="7.5"/>
        <color rgb="FF666666"/>
        <rFont val="Arial"/>
        <family val="2"/>
      </rPr>
      <t>2</t>
    </r>
    <r>
      <rPr>
        <sz val="9"/>
        <color rgb="FF666666"/>
        <rFont val="Arial"/>
        <family val="2"/>
      </rPr>
      <t> = 0</t>
    </r>
  </si>
  <si>
    <r>
      <t>H</t>
    </r>
    <r>
      <rPr>
        <vertAlign val="subscript"/>
        <sz val="7.5"/>
        <color rgb="FF666666"/>
        <rFont val="Arial"/>
        <family val="2"/>
      </rPr>
      <t>1</t>
    </r>
    <r>
      <rPr>
        <sz val="9"/>
        <color rgb="FF666666"/>
        <rFont val="Arial"/>
        <family val="2"/>
      </rPr>
      <t>: μ</t>
    </r>
    <r>
      <rPr>
        <vertAlign val="subscript"/>
        <sz val="7.5"/>
        <color rgb="FF666666"/>
        <rFont val="Arial"/>
        <family val="2"/>
      </rPr>
      <t>1</t>
    </r>
    <r>
      <rPr>
        <sz val="9"/>
        <color rgb="FF666666"/>
        <rFont val="Arial"/>
        <family val="2"/>
      </rPr>
      <t> - μ</t>
    </r>
    <r>
      <rPr>
        <vertAlign val="subscript"/>
        <sz val="7.5"/>
        <color rgb="FF666666"/>
        <rFont val="Arial"/>
        <family val="2"/>
      </rPr>
      <t>2</t>
    </r>
    <r>
      <rPr>
        <sz val="9"/>
        <color rgb="FF666666"/>
        <rFont val="Arial"/>
        <family val="2"/>
      </rPr>
      <t> ≠ 0</t>
    </r>
  </si>
  <si>
    <t>t-Test: Two-Sample Assuming Unequal Variances</t>
  </si>
  <si>
    <t>Hypothesized Mean Difference</t>
  </si>
  <si>
    <t>P(T&lt;=t) one-tail</t>
  </si>
  <si>
    <t>t Critical one-tail</t>
  </si>
  <si>
    <t>P(T&lt;=t) two-tail</t>
  </si>
  <si>
    <t>t Critical two-tail</t>
  </si>
  <si>
    <t>Descriptive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</si>
</sst>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30.8"/>
      <color rgb="FF3E3530"/>
      <name val="Arial"/>
      <family val="2"/>
    </font>
    <font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rgb="FF666666"/>
      <name val="Arial"/>
      <family val="2"/>
    </font>
    <font>
      <vertAlign val="subscript"/>
      <sz val="7.5"/>
      <color rgb="FF666666"/>
      <name val="Arial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2" borderId="4" xfId="0" applyFill="1" applyBorder="1"/>
    <xf numFmtId="0" fontId="0" fillId="2" borderId="0" xfId="0" applyFill="1"/>
    <xf numFmtId="0" fontId="1" fillId="3" borderId="2" xfId="0" applyFont="1" applyFill="1" applyBorder="1" applyAlignment="1">
      <alignment horizontal="center"/>
    </xf>
    <xf numFmtId="0" fontId="0" fillId="4" borderId="4" xfId="0" applyFill="1" applyBorder="1" applyAlignment="1"/>
    <xf numFmtId="0" fontId="0" fillId="4" borderId="4" xfId="0" applyFill="1" applyBorder="1"/>
    <xf numFmtId="0" fontId="0" fillId="0" borderId="0" xfId="0" applyBorder="1"/>
    <xf numFmtId="0" fontId="0" fillId="3" borderId="10" xfId="0" applyFill="1" applyBorder="1"/>
    <xf numFmtId="0" fontId="0" fillId="3" borderId="4" xfId="0" applyFill="1" applyBorder="1" applyAlignment="1">
      <alignment wrapText="1"/>
    </xf>
    <xf numFmtId="0" fontId="0" fillId="3" borderId="4" xfId="0" applyFill="1" applyBorder="1"/>
    <xf numFmtId="0" fontId="0" fillId="6" borderId="10" xfId="0" applyFill="1" applyBorder="1" applyAlignment="1">
      <alignment wrapText="1"/>
    </xf>
    <xf numFmtId="0" fontId="0" fillId="6" borderId="4" xfId="0" applyFill="1" applyBorder="1" applyAlignment="1">
      <alignment horizontal="center" vertical="center"/>
    </xf>
    <xf numFmtId="0" fontId="0" fillId="6" borderId="10" xfId="0" applyFill="1" applyBorder="1"/>
    <xf numFmtId="0" fontId="0" fillId="6" borderId="4" xfId="0" applyFill="1" applyBorder="1"/>
    <xf numFmtId="0" fontId="0" fillId="6" borderId="4" xfId="0" applyFill="1" applyBorder="1" applyAlignment="1">
      <alignment wrapText="1"/>
    </xf>
    <xf numFmtId="0" fontId="0" fillId="6" borderId="6" xfId="0" applyFill="1" applyBorder="1"/>
    <xf numFmtId="0" fontId="0" fillId="6" borderId="8" xfId="0" applyFill="1" applyBorder="1"/>
    <xf numFmtId="0" fontId="0" fillId="0" borderId="15" xfId="0" applyBorder="1" applyAlignment="1"/>
    <xf numFmtId="0" fontId="0" fillId="6" borderId="4" xfId="0" applyFill="1" applyBorder="1" applyAlignment="1"/>
    <xf numFmtId="0" fontId="1" fillId="4" borderId="4" xfId="0" applyFont="1" applyFill="1" applyBorder="1"/>
    <xf numFmtId="0" fontId="8" fillId="5" borderId="2" xfId="0" applyFont="1" applyFill="1" applyBorder="1" applyAlignment="1">
      <alignment horizontal="center"/>
    </xf>
    <xf numFmtId="0" fontId="0" fillId="5" borderId="0" xfId="0" applyFill="1"/>
    <xf numFmtId="0" fontId="9" fillId="5" borderId="0" xfId="0" applyFont="1" applyFill="1"/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Continuous"/>
    </xf>
    <xf numFmtId="0" fontId="3" fillId="5" borderId="4" xfId="0" applyFont="1" applyFill="1" applyBorder="1"/>
    <xf numFmtId="0" fontId="7" fillId="5" borderId="4" xfId="0" applyFont="1" applyFill="1" applyBorder="1" applyAlignment="1">
      <alignment horizontal="center" vertical="center"/>
    </xf>
    <xf numFmtId="0" fontId="10" fillId="0" borderId="0" xfId="0" applyFont="1"/>
    <xf numFmtId="0" fontId="9" fillId="2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0" fillId="7" borderId="0" xfId="0" applyFill="1"/>
    <xf numFmtId="0" fontId="1" fillId="8" borderId="4" xfId="0" applyFont="1" applyFill="1" applyBorder="1" applyAlignment="1">
      <alignment horizontal="center"/>
    </xf>
    <xf numFmtId="0" fontId="0" fillId="0" borderId="4" xfId="0" applyFill="1" applyBorder="1" applyAlignment="1"/>
    <xf numFmtId="0" fontId="0" fillId="2" borderId="4" xfId="0" applyFill="1" applyBorder="1" applyAlignment="1"/>
    <xf numFmtId="0" fontId="0" fillId="4" borderId="13" xfId="0" applyFill="1" applyBorder="1"/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5" borderId="11" xfId="0" applyFont="1" applyFill="1" applyBorder="1" applyAlignment="1">
      <alignment horizontal="center" vertical="center" textRotation="90"/>
    </xf>
    <xf numFmtId="0" fontId="3" fillId="5" borderId="12" xfId="0" applyFont="1" applyFill="1" applyBorder="1" applyAlignment="1">
      <alignment horizontal="center" vertical="center" textRotation="90"/>
    </xf>
    <xf numFmtId="0" fontId="3" fillId="5" borderId="13" xfId="0" applyFont="1" applyFill="1" applyBorder="1" applyAlignment="1">
      <alignment horizontal="center" vertical="center" textRotation="90"/>
    </xf>
    <xf numFmtId="0" fontId="6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Border="1" applyAlignment="1">
      <alignment horizontal="center" vertical="center" textRotation="90"/>
    </xf>
    <xf numFmtId="0" fontId="0" fillId="0" borderId="1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2" borderId="22" xfId="0" applyFill="1" applyBorder="1" applyAlignment="1">
      <alignment horizontal="center" wrapText="1"/>
    </xf>
    <xf numFmtId="0" fontId="0" fillId="2" borderId="22" xfId="0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11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3" borderId="0" xfId="0" applyFill="1" applyBorder="1" applyAlignment="1"/>
    <xf numFmtId="0" fontId="0" fillId="3" borderId="0" xfId="0" applyNumberFormat="1" applyFill="1" applyBorder="1" applyAlignment="1"/>
    <xf numFmtId="10" fontId="0" fillId="3" borderId="0" xfId="0" applyNumberFormat="1" applyFill="1" applyBorder="1" applyAlignment="1"/>
    <xf numFmtId="0" fontId="0" fillId="3" borderId="1" xfId="0" applyFill="1" applyBorder="1" applyAlignment="1"/>
    <xf numFmtId="0" fontId="0" fillId="3" borderId="1" xfId="0" applyNumberFormat="1" applyFill="1" applyBorder="1" applyAlignment="1"/>
    <xf numFmtId="10" fontId="0" fillId="3" borderId="1" xfId="0" applyNumberFormat="1" applyFill="1" applyBorder="1" applyAlignment="1"/>
    <xf numFmtId="0" fontId="0" fillId="3" borderId="0" xfId="0" applyFill="1"/>
    <xf numFmtId="0" fontId="0" fillId="3" borderId="16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1" fillId="3" borderId="4" xfId="0" applyFont="1" applyFill="1" applyBorder="1" applyAlignment="1">
      <alignment horizontal="centerContinuous"/>
    </xf>
    <xf numFmtId="0" fontId="0" fillId="3" borderId="4" xfId="0" applyFill="1" applyBorder="1" applyAlignment="1"/>
    <xf numFmtId="0" fontId="0" fillId="8" borderId="4" xfId="0" applyFill="1" applyBorder="1" applyAlignment="1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9" xfId="0" applyFill="1" applyBorder="1" applyAlignment="1">
      <alignment vertical="center"/>
    </xf>
    <xf numFmtId="0" fontId="0" fillId="2" borderId="24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Moving Average Tax</a:t>
            </a:r>
            <a:r>
              <a:rPr lang="en-GB" baseline="0"/>
              <a:t> 1</a:t>
            </a:r>
            <a:endParaRPr lang="en-GB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9904362319673544E-2"/>
          <c:y val="0.26051706036745409"/>
          <c:w val="0.75436304768473283"/>
          <c:h val="0.41110498687664043"/>
        </c:manualLayout>
      </c:layout>
      <c:lineChart>
        <c:grouping val="standard"/>
        <c:varyColors val="0"/>
        <c:ser>
          <c:idx val="0"/>
          <c:order val="0"/>
          <c:tx>
            <c:v>Actual</c:v>
          </c:tx>
          <c:val>
            <c:numRef>
              <c:f>taxes!$D$22:$H$22</c:f>
              <c:numCache>
                <c:formatCode>General</c:formatCode>
                <c:ptCount val="5"/>
                <c:pt idx="0">
                  <c:v>5</c:v>
                </c:pt>
                <c:pt idx="1">
                  <c:v>4</c:v>
                </c:pt>
                <c:pt idx="2">
                  <c:v>7</c:v>
                </c:pt>
                <c:pt idx="3">
                  <c:v>4</c:v>
                </c:pt>
                <c:pt idx="4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21-4F88-B74A-96D4E0F17DC1}"/>
            </c:ext>
          </c:extLst>
        </c:ser>
        <c:ser>
          <c:idx val="1"/>
          <c:order val="1"/>
          <c:tx>
            <c:v>Forecast</c:v>
          </c:tx>
          <c:val>
            <c:numRef>
              <c:f>taxes!$D$23:$H$23</c:f>
              <c:numCache>
                <c:formatCode>General</c:formatCode>
                <c:ptCount val="5"/>
                <c:pt idx="0">
                  <c:v>5.2</c:v>
                </c:pt>
                <c:pt idx="1">
                  <c:v>5.2</c:v>
                </c:pt>
                <c:pt idx="2">
                  <c:v>5.2</c:v>
                </c:pt>
                <c:pt idx="3">
                  <c:v>5.2</c:v>
                </c:pt>
                <c:pt idx="4">
                  <c:v>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21-4F88-B74A-96D4E0F1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500928"/>
        <c:axId val="104141952"/>
      </c:lineChart>
      <c:catAx>
        <c:axId val="117500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Data Point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04141952"/>
        <c:crosses val="autoZero"/>
        <c:auto val="1"/>
        <c:lblAlgn val="ctr"/>
        <c:lblOffset val="100"/>
        <c:noMultiLvlLbl val="0"/>
      </c:catAx>
      <c:valAx>
        <c:axId val="1041419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75009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Moving Average Tax</a:t>
            </a:r>
            <a:r>
              <a:rPr lang="en-GB" baseline="0"/>
              <a:t> 3</a:t>
            </a:r>
            <a:endParaRPr lang="en-GB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val>
            <c:numRef>
              <c:f>taxes!$D$26:$H$26</c:f>
              <c:numCache>
                <c:formatCode>General</c:formatCode>
                <c:ptCount val="5"/>
                <c:pt idx="0">
                  <c:v>5</c:v>
                </c:pt>
                <c:pt idx="1">
                  <c:v>7</c:v>
                </c:pt>
                <c:pt idx="2">
                  <c:v>5</c:v>
                </c:pt>
                <c:pt idx="3">
                  <c:v>4</c:v>
                </c:pt>
                <c:pt idx="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FD-42E6-955D-DB45ACB08138}"/>
            </c:ext>
          </c:extLst>
        </c:ser>
        <c:ser>
          <c:idx val="1"/>
          <c:order val="1"/>
          <c:tx>
            <c:v>Forecast</c:v>
          </c:tx>
          <c:val>
            <c:numRef>
              <c:f>taxes!$D$27:$H$27</c:f>
              <c:numCache>
                <c:formatCode>General</c:formatCode>
                <c:ptCount val="5"/>
                <c:pt idx="0">
                  <c:v>5.25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FD-42E6-955D-DB45ACB081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171776"/>
        <c:axId val="104186240"/>
      </c:lineChart>
      <c:catAx>
        <c:axId val="104171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Data Point</a:t>
                </a:r>
              </a:p>
            </c:rich>
          </c:tx>
          <c:overlay val="0"/>
        </c:title>
        <c:majorTickMark val="out"/>
        <c:minorTickMark val="none"/>
        <c:tickLblPos val="nextTo"/>
        <c:crossAx val="104186240"/>
        <c:crosses val="autoZero"/>
        <c:auto val="1"/>
        <c:lblAlgn val="ctr"/>
        <c:lblOffset val="100"/>
        <c:noMultiLvlLbl val="0"/>
      </c:catAx>
      <c:valAx>
        <c:axId val="1041862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41717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Exponential Smoothing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val>
            <c:numRef>
              <c:f>'exponentiol smoothing'!$C$4:$C$27</c:f>
              <c:numCache>
                <c:formatCode>General</c:formatCode>
                <c:ptCount val="24"/>
                <c:pt idx="0">
                  <c:v>146.47999999999999</c:v>
                </c:pt>
                <c:pt idx="1">
                  <c:v>137012.71</c:v>
                </c:pt>
                <c:pt idx="2">
                  <c:v>257247</c:v>
                </c:pt>
                <c:pt idx="3">
                  <c:v>62670</c:v>
                </c:pt>
                <c:pt idx="4">
                  <c:v>7672</c:v>
                </c:pt>
                <c:pt idx="5">
                  <c:v>54774</c:v>
                </c:pt>
                <c:pt idx="6">
                  <c:v>673567</c:v>
                </c:pt>
                <c:pt idx="7">
                  <c:v>7657356</c:v>
                </c:pt>
                <c:pt idx="8">
                  <c:v>79679468</c:v>
                </c:pt>
                <c:pt idx="9">
                  <c:v>74574</c:v>
                </c:pt>
                <c:pt idx="10">
                  <c:v>46326</c:v>
                </c:pt>
                <c:pt idx="11">
                  <c:v>5725</c:v>
                </c:pt>
                <c:pt idx="12">
                  <c:v>24527425</c:v>
                </c:pt>
                <c:pt idx="13">
                  <c:v>764372</c:v>
                </c:pt>
                <c:pt idx="14">
                  <c:v>254256</c:v>
                </c:pt>
                <c:pt idx="15">
                  <c:v>7672</c:v>
                </c:pt>
                <c:pt idx="16">
                  <c:v>2427</c:v>
                </c:pt>
                <c:pt idx="17">
                  <c:v>25627</c:v>
                </c:pt>
                <c:pt idx="18">
                  <c:v>68538573</c:v>
                </c:pt>
                <c:pt idx="19">
                  <c:v>256747</c:v>
                </c:pt>
                <c:pt idx="20">
                  <c:v>835783</c:v>
                </c:pt>
                <c:pt idx="21">
                  <c:v>326828</c:v>
                </c:pt>
                <c:pt idx="22">
                  <c:v>2682875782</c:v>
                </c:pt>
                <c:pt idx="23">
                  <c:v>28828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7B-4098-AED8-C08BAF4DE371}"/>
            </c:ext>
          </c:extLst>
        </c:ser>
        <c:ser>
          <c:idx val="1"/>
          <c:order val="1"/>
          <c:tx>
            <c:v>Forecast</c:v>
          </c:tx>
          <c:val>
            <c:numRef>
              <c:f>'exponentiol smoothing'!$E$2:$E$25</c:f>
              <c:numCache>
                <c:formatCode>General</c:formatCode>
                <c:ptCount val="24"/>
                <c:pt idx="0">
                  <c:v>#N/A</c:v>
                </c:pt>
                <c:pt idx="1">
                  <c:v>146.47999999999999</c:v>
                </c:pt>
                <c:pt idx="2">
                  <c:v>-136719.75</c:v>
                </c:pt>
                <c:pt idx="3">
                  <c:v>-530686.5</c:v>
                </c:pt>
                <c:pt idx="4">
                  <c:v>-1124043</c:v>
                </c:pt>
                <c:pt idx="5">
                  <c:v>-2255758</c:v>
                </c:pt>
                <c:pt idx="6">
                  <c:v>-4566290</c:v>
                </c:pt>
                <c:pt idx="7">
                  <c:v>-9806147</c:v>
                </c:pt>
                <c:pt idx="8">
                  <c:v>-27269650</c:v>
                </c:pt>
                <c:pt idx="9">
                  <c:v>-134218768</c:v>
                </c:pt>
                <c:pt idx="10">
                  <c:v>-268512110</c:v>
                </c:pt>
                <c:pt idx="11">
                  <c:v>-537070546</c:v>
                </c:pt>
                <c:pt idx="12">
                  <c:v>-1074146817</c:v>
                </c:pt>
                <c:pt idx="13">
                  <c:v>-2172821059</c:v>
                </c:pt>
                <c:pt idx="14">
                  <c:v>-4346406490</c:v>
                </c:pt>
                <c:pt idx="15">
                  <c:v>-8693067236</c:v>
                </c:pt>
                <c:pt idx="16">
                  <c:v>-17386142144</c:v>
                </c:pt>
                <c:pt idx="17">
                  <c:v>-34772286715</c:v>
                </c:pt>
                <c:pt idx="18">
                  <c:v>-69544599057</c:v>
                </c:pt>
                <c:pt idx="19">
                  <c:v>-139157736687</c:v>
                </c:pt>
                <c:pt idx="20">
                  <c:v>-278315730121</c:v>
                </c:pt>
                <c:pt idx="21">
                  <c:v>-556632296025</c:v>
                </c:pt>
                <c:pt idx="22">
                  <c:v>-1113264918878</c:v>
                </c:pt>
                <c:pt idx="23">
                  <c:v>-2229212713538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7B-4098-AED8-C08BAF4DE3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2883712"/>
        <c:axId val="542884040"/>
      </c:lineChart>
      <c:catAx>
        <c:axId val="542883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Data Point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542884040"/>
        <c:crosses val="autoZero"/>
        <c:auto val="1"/>
        <c:lblAlgn val="ctr"/>
        <c:lblOffset val="100"/>
        <c:noMultiLvlLbl val="0"/>
      </c:catAx>
      <c:valAx>
        <c:axId val="5428840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428837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381000</xdr:colOff>
      <xdr:row>18</xdr:row>
      <xdr:rowOff>161925</xdr:rowOff>
    </xdr:from>
    <xdr:to>
      <xdr:col>18</xdr:col>
      <xdr:colOff>266700</xdr:colOff>
      <xdr:row>23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371475</xdr:colOff>
      <xdr:row>24</xdr:row>
      <xdr:rowOff>314325</xdr:rowOff>
    </xdr:from>
    <xdr:to>
      <xdr:col>18</xdr:col>
      <xdr:colOff>257175</xdr:colOff>
      <xdr:row>29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335280</xdr:colOff>
          <xdr:row>2</xdr:row>
          <xdr:rowOff>198120</xdr:rowOff>
        </xdr:from>
        <xdr:to>
          <xdr:col>13</xdr:col>
          <xdr:colOff>266700</xdr:colOff>
          <xdr:row>3</xdr:row>
          <xdr:rowOff>99060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Print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9</xdr:row>
      <xdr:rowOff>104775</xdr:rowOff>
    </xdr:from>
    <xdr:to>
      <xdr:col>12</xdr:col>
      <xdr:colOff>466725</xdr:colOff>
      <xdr:row>19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I16"/>
  <sheetViews>
    <sheetView topLeftCell="A7" workbookViewId="0"/>
  </sheetViews>
  <sheetFormatPr defaultRowHeight="14.4" x14ac:dyDescent="0.3"/>
  <cols>
    <col min="2" max="2" width="20.33203125" customWidth="1"/>
    <col min="3" max="3" width="13.88671875" customWidth="1"/>
    <col min="4" max="4" width="17.88671875" customWidth="1"/>
    <col min="5" max="5" width="14.44140625" customWidth="1"/>
    <col min="6" max="6" width="14.88671875" customWidth="1"/>
    <col min="7" max="7" width="20.109375" customWidth="1"/>
    <col min="8" max="8" width="22.109375" customWidth="1"/>
    <col min="9" max="9" width="20.44140625" customWidth="1"/>
  </cols>
  <sheetData>
    <row r="2" spans="2:9" ht="25.5" customHeight="1" x14ac:dyDescent="0.4">
      <c r="B2" s="26" t="s">
        <v>5</v>
      </c>
      <c r="C2" s="26"/>
      <c r="D2" s="26" t="s">
        <v>6</v>
      </c>
      <c r="E2" s="26"/>
      <c r="F2" s="26" t="s">
        <v>7</v>
      </c>
      <c r="G2" s="26"/>
      <c r="H2" s="26" t="s">
        <v>8</v>
      </c>
      <c r="I2" s="26"/>
    </row>
    <row r="3" spans="2:9" x14ac:dyDescent="0.3">
      <c r="B3" s="1"/>
      <c r="C3" s="1"/>
      <c r="D3" s="1"/>
      <c r="E3" s="1"/>
      <c r="F3" s="1"/>
      <c r="G3" s="1"/>
      <c r="H3" s="1"/>
      <c r="I3" s="1"/>
    </row>
    <row r="4" spans="2:9" x14ac:dyDescent="0.3">
      <c r="B4" s="10" t="s">
        <v>9</v>
      </c>
      <c r="C4" s="10"/>
      <c r="D4" s="10" t="s">
        <v>9</v>
      </c>
      <c r="E4" s="10"/>
      <c r="F4" s="10" t="s">
        <v>9</v>
      </c>
      <c r="G4" s="10"/>
      <c r="H4" s="10" t="s">
        <v>9</v>
      </c>
      <c r="I4" s="10"/>
    </row>
    <row r="5" spans="2:9" x14ac:dyDescent="0.3">
      <c r="B5" s="10" t="s">
        <v>10</v>
      </c>
      <c r="C5" s="10">
        <v>65535</v>
      </c>
      <c r="D5" s="10" t="s">
        <v>10</v>
      </c>
      <c r="E5" s="10">
        <v>65535</v>
      </c>
      <c r="F5" s="10" t="s">
        <v>10</v>
      </c>
      <c r="G5" s="10">
        <v>65535</v>
      </c>
      <c r="H5" s="10" t="s">
        <v>10</v>
      </c>
      <c r="I5" s="10">
        <v>2276.7550000000047</v>
      </c>
    </row>
    <row r="6" spans="2:9" x14ac:dyDescent="0.3">
      <c r="B6" s="10" t="s">
        <v>11</v>
      </c>
      <c r="C6" s="10"/>
      <c r="D6" s="10" t="s">
        <v>11</v>
      </c>
      <c r="E6" s="10"/>
      <c r="F6" s="10" t="s">
        <v>11</v>
      </c>
      <c r="G6" s="10"/>
      <c r="H6" s="10" t="s">
        <v>11</v>
      </c>
      <c r="I6" s="10">
        <v>139289.465</v>
      </c>
    </row>
    <row r="7" spans="2:9" x14ac:dyDescent="0.3">
      <c r="B7" s="10" t="s">
        <v>12</v>
      </c>
      <c r="C7" s="10"/>
      <c r="D7" s="10" t="s">
        <v>12</v>
      </c>
      <c r="E7" s="10"/>
      <c r="F7" s="10" t="s">
        <v>12</v>
      </c>
      <c r="G7" s="10"/>
      <c r="H7" s="10" t="s">
        <v>12</v>
      </c>
      <c r="I7" s="10"/>
    </row>
    <row r="8" spans="2:9" x14ac:dyDescent="0.3">
      <c r="B8" s="10" t="s">
        <v>13</v>
      </c>
      <c r="C8" s="10"/>
      <c r="D8" s="10" t="s">
        <v>13</v>
      </c>
      <c r="E8" s="10"/>
      <c r="F8" s="10" t="s">
        <v>13</v>
      </c>
      <c r="G8" s="10"/>
      <c r="H8" s="10" t="s">
        <v>13</v>
      </c>
      <c r="I8" s="10">
        <v>3219.8177992007627</v>
      </c>
    </row>
    <row r="9" spans="2:9" x14ac:dyDescent="0.3">
      <c r="B9" s="10" t="s">
        <v>14</v>
      </c>
      <c r="C9" s="10"/>
      <c r="D9" s="10" t="s">
        <v>14</v>
      </c>
      <c r="E9" s="10"/>
      <c r="F9" s="10" t="s">
        <v>14</v>
      </c>
      <c r="G9" s="10"/>
      <c r="H9" s="10" t="s">
        <v>14</v>
      </c>
      <c r="I9" s="10">
        <v>10367226.660050042</v>
      </c>
    </row>
    <row r="10" spans="2:9" x14ac:dyDescent="0.3">
      <c r="B10" s="10" t="s">
        <v>15</v>
      </c>
      <c r="C10" s="10"/>
      <c r="D10" s="10" t="s">
        <v>15</v>
      </c>
      <c r="E10" s="10"/>
      <c r="F10" s="10" t="s">
        <v>15</v>
      </c>
      <c r="G10" s="10"/>
      <c r="H10" s="10" t="s">
        <v>15</v>
      </c>
      <c r="I10" s="10"/>
    </row>
    <row r="11" spans="2:9" x14ac:dyDescent="0.3">
      <c r="B11" s="10" t="s">
        <v>16</v>
      </c>
      <c r="C11" s="10"/>
      <c r="D11" s="10" t="s">
        <v>16</v>
      </c>
      <c r="E11" s="10"/>
      <c r="F11" s="10" t="s">
        <v>16</v>
      </c>
      <c r="G11" s="10"/>
      <c r="H11" s="10" t="s">
        <v>16</v>
      </c>
      <c r="I11" s="10"/>
    </row>
    <row r="12" spans="2:9" x14ac:dyDescent="0.3">
      <c r="B12" s="10" t="s">
        <v>17</v>
      </c>
      <c r="C12" s="10">
        <v>0</v>
      </c>
      <c r="D12" s="10" t="s">
        <v>17</v>
      </c>
      <c r="E12" s="10">
        <v>0</v>
      </c>
      <c r="F12" s="10" t="s">
        <v>17</v>
      </c>
      <c r="G12" s="10">
        <v>0</v>
      </c>
      <c r="H12" s="10" t="s">
        <v>17</v>
      </c>
      <c r="I12" s="10">
        <v>4553.5100000000093</v>
      </c>
    </row>
    <row r="13" spans="2:9" x14ac:dyDescent="0.3">
      <c r="B13" s="10" t="s">
        <v>18</v>
      </c>
      <c r="C13" s="10">
        <v>0</v>
      </c>
      <c r="D13" s="10" t="s">
        <v>18</v>
      </c>
      <c r="E13" s="10">
        <v>0</v>
      </c>
      <c r="F13" s="10" t="s">
        <v>18</v>
      </c>
      <c r="G13" s="10">
        <v>0</v>
      </c>
      <c r="H13" s="10" t="s">
        <v>18</v>
      </c>
      <c r="I13" s="10">
        <v>137012.71</v>
      </c>
    </row>
    <row r="14" spans="2:9" x14ac:dyDescent="0.3">
      <c r="B14" s="10" t="s">
        <v>19</v>
      </c>
      <c r="C14" s="10">
        <v>0</v>
      </c>
      <c r="D14" s="10" t="s">
        <v>19</v>
      </c>
      <c r="E14" s="10">
        <v>0</v>
      </c>
      <c r="F14" s="10" t="s">
        <v>19</v>
      </c>
      <c r="G14" s="10">
        <v>0</v>
      </c>
      <c r="H14" s="10" t="s">
        <v>19</v>
      </c>
      <c r="I14" s="10">
        <v>141566.22</v>
      </c>
    </row>
    <row r="15" spans="2:9" x14ac:dyDescent="0.3">
      <c r="B15" s="10" t="s">
        <v>20</v>
      </c>
      <c r="C15" s="10">
        <v>0</v>
      </c>
      <c r="D15" s="10" t="s">
        <v>20</v>
      </c>
      <c r="E15" s="10">
        <v>0</v>
      </c>
      <c r="F15" s="10" t="s">
        <v>20</v>
      </c>
      <c r="G15" s="10">
        <v>0</v>
      </c>
      <c r="H15" s="10" t="s">
        <v>20</v>
      </c>
      <c r="I15" s="10">
        <v>278578.93</v>
      </c>
    </row>
    <row r="16" spans="2:9" x14ac:dyDescent="0.3">
      <c r="B16" s="10" t="s">
        <v>21</v>
      </c>
      <c r="C16" s="10">
        <v>0</v>
      </c>
      <c r="D16" s="10" t="s">
        <v>21</v>
      </c>
      <c r="E16" s="10">
        <v>0</v>
      </c>
      <c r="F16" s="10" t="s">
        <v>21</v>
      </c>
      <c r="G16" s="10">
        <v>0</v>
      </c>
      <c r="H16" s="10" t="s">
        <v>21</v>
      </c>
      <c r="I16" s="10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E7"/>
  <sheetViews>
    <sheetView workbookViewId="0">
      <selection activeCell="E11" sqref="E11"/>
    </sheetView>
  </sheetViews>
  <sheetFormatPr defaultRowHeight="14.4" x14ac:dyDescent="0.3"/>
  <cols>
    <col min="5" max="5" width="13" customWidth="1"/>
  </cols>
  <sheetData>
    <row r="1" spans="2:5" ht="15" thickBot="1" x14ac:dyDescent="0.35"/>
    <row r="2" spans="2:5" x14ac:dyDescent="0.3">
      <c r="B2" s="30" t="s">
        <v>22</v>
      </c>
      <c r="C2" s="30" t="s">
        <v>5</v>
      </c>
      <c r="D2" s="30" t="s">
        <v>23</v>
      </c>
      <c r="E2" s="30" t="s">
        <v>24</v>
      </c>
    </row>
    <row r="3" spans="2:5" x14ac:dyDescent="0.3">
      <c r="B3" s="71">
        <v>1</v>
      </c>
      <c r="C3" s="72">
        <v>141566.22</v>
      </c>
      <c r="D3" s="71">
        <v>1</v>
      </c>
      <c r="E3" s="73">
        <v>1</v>
      </c>
    </row>
    <row r="4" spans="2:5" ht="15" thickBot="1" x14ac:dyDescent="0.35">
      <c r="B4" s="74">
        <v>2</v>
      </c>
      <c r="C4" s="75">
        <v>137012.71</v>
      </c>
      <c r="D4" s="74">
        <v>2</v>
      </c>
      <c r="E4" s="76">
        <v>0</v>
      </c>
    </row>
    <row r="7" spans="2:5" x14ac:dyDescent="0.3">
      <c r="B7" s="77" t="s">
        <v>25</v>
      </c>
      <c r="C7" s="77"/>
    </row>
  </sheetData>
  <sortState ref="B2:E3">
    <sortCondition ref="D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I31"/>
  <sheetViews>
    <sheetView workbookViewId="0"/>
  </sheetViews>
  <sheetFormatPr defaultRowHeight="14.4" x14ac:dyDescent="0.3"/>
  <cols>
    <col min="3" max="3" width="16.109375" customWidth="1"/>
    <col min="4" max="4" width="27.5546875" customWidth="1"/>
    <col min="5" max="5" width="18.33203125" customWidth="1"/>
    <col min="6" max="6" width="12" customWidth="1"/>
    <col min="7" max="7" width="11.88671875" customWidth="1"/>
    <col min="8" max="8" width="19" customWidth="1"/>
    <col min="11" max="11" width="17.33203125" customWidth="1"/>
  </cols>
  <sheetData>
    <row r="2" spans="3:9" ht="42" customHeight="1" x14ac:dyDescent="0.7">
      <c r="C2" s="49" t="s">
        <v>75</v>
      </c>
      <c r="D2" s="49"/>
      <c r="E2" s="49"/>
      <c r="F2" s="49"/>
      <c r="G2" s="49"/>
      <c r="H2" s="49"/>
    </row>
    <row r="3" spans="3:9" ht="42" customHeight="1" x14ac:dyDescent="0.3">
      <c r="C3" s="42"/>
      <c r="D3" s="42"/>
      <c r="E3" s="42"/>
      <c r="F3" s="42"/>
      <c r="G3" s="42"/>
      <c r="H3" s="42"/>
      <c r="I3" s="42"/>
    </row>
    <row r="4" spans="3:9" ht="33.75" customHeight="1" x14ac:dyDescent="0.65">
      <c r="C4" s="50" t="s">
        <v>0</v>
      </c>
      <c r="D4" s="50"/>
      <c r="E4" s="50"/>
    </row>
    <row r="5" spans="3:9" ht="15" customHeight="1" x14ac:dyDescent="0.3">
      <c r="C5" s="3" t="s">
        <v>1</v>
      </c>
      <c r="D5" s="19">
        <v>46596235969</v>
      </c>
    </row>
    <row r="6" spans="3:9" ht="15" customHeight="1" x14ac:dyDescent="0.3">
      <c r="C6" s="3"/>
      <c r="D6" s="19"/>
    </row>
    <row r="7" spans="3:9" ht="15" customHeight="1" x14ac:dyDescent="0.3">
      <c r="C7" s="12"/>
    </row>
    <row r="8" spans="3:9" ht="15" customHeight="1" x14ac:dyDescent="0.3">
      <c r="C8" s="3" t="s">
        <v>76</v>
      </c>
      <c r="D8" s="19"/>
    </row>
    <row r="9" spans="3:9" x14ac:dyDescent="0.3">
      <c r="C9" s="3"/>
      <c r="D9" s="19" t="s">
        <v>3</v>
      </c>
    </row>
    <row r="10" spans="3:9" x14ac:dyDescent="0.3">
      <c r="C10" s="3" t="s">
        <v>2</v>
      </c>
      <c r="D10" s="19">
        <v>43624623</v>
      </c>
    </row>
    <row r="11" spans="3:9" x14ac:dyDescent="0.3">
      <c r="C11" s="3" t="s">
        <v>4</v>
      </c>
      <c r="D11" s="19">
        <v>43624623</v>
      </c>
    </row>
    <row r="12" spans="3:9" ht="15" thickBot="1" x14ac:dyDescent="0.35"/>
    <row r="13" spans="3:9" x14ac:dyDescent="0.3">
      <c r="C13" s="4" t="s">
        <v>77</v>
      </c>
      <c r="D13" s="21"/>
    </row>
    <row r="14" spans="3:9" x14ac:dyDescent="0.3">
      <c r="C14" s="5"/>
      <c r="D14" s="22" t="s">
        <v>3</v>
      </c>
    </row>
    <row r="15" spans="3:9" x14ac:dyDescent="0.3">
      <c r="C15" s="5" t="s">
        <v>2</v>
      </c>
      <c r="D15" s="22">
        <v>76438538</v>
      </c>
    </row>
    <row r="16" spans="3:9" ht="15" thickBot="1" x14ac:dyDescent="0.35">
      <c r="C16" s="6" t="s">
        <v>4</v>
      </c>
      <c r="D16" s="22">
        <v>76438538</v>
      </c>
    </row>
    <row r="19" spans="2:8" ht="28.8" x14ac:dyDescent="0.55000000000000004">
      <c r="B19" s="51" t="s">
        <v>27</v>
      </c>
      <c r="C19" s="51"/>
      <c r="D19" s="51"/>
      <c r="E19" s="51"/>
      <c r="F19" s="51"/>
      <c r="G19" s="51"/>
      <c r="H19" s="51"/>
    </row>
    <row r="20" spans="2:8" ht="28.5" customHeight="1" x14ac:dyDescent="0.3">
      <c r="B20" s="52" t="s">
        <v>49</v>
      </c>
      <c r="C20" s="52"/>
      <c r="D20" s="52"/>
      <c r="E20" s="52"/>
      <c r="F20" s="52"/>
      <c r="G20" s="52"/>
      <c r="H20" s="52"/>
    </row>
    <row r="21" spans="2:8" ht="45.75" customHeight="1" x14ac:dyDescent="0.3">
      <c r="B21" s="53" t="s">
        <v>35</v>
      </c>
      <c r="C21" s="13" t="s">
        <v>28</v>
      </c>
      <c r="D21" s="14" t="s">
        <v>29</v>
      </c>
      <c r="E21" s="15" t="s">
        <v>30</v>
      </c>
      <c r="F21" s="14" t="s">
        <v>31</v>
      </c>
      <c r="G21" s="14" t="s">
        <v>32</v>
      </c>
      <c r="H21" s="14" t="s">
        <v>33</v>
      </c>
    </row>
    <row r="22" spans="2:8" ht="79.5" customHeight="1" x14ac:dyDescent="0.3">
      <c r="B22" s="53"/>
      <c r="C22" s="16" t="s">
        <v>34</v>
      </c>
      <c r="D22" s="17">
        <v>5</v>
      </c>
      <c r="E22" s="17">
        <v>4</v>
      </c>
      <c r="F22" s="17">
        <v>7</v>
      </c>
      <c r="G22" s="17">
        <v>4</v>
      </c>
      <c r="H22" s="17">
        <v>6</v>
      </c>
    </row>
    <row r="23" spans="2:8" x14ac:dyDescent="0.3">
      <c r="B23" s="53"/>
      <c r="C23" s="18" t="s">
        <v>37</v>
      </c>
      <c r="D23" s="19">
        <f>AVERAGE(D22:H22)</f>
        <v>5.2</v>
      </c>
      <c r="E23" s="19">
        <f>AVERAGE(D22:H22)</f>
        <v>5.2</v>
      </c>
      <c r="F23" s="19">
        <f>AVERAGE(D22:H22)</f>
        <v>5.2</v>
      </c>
      <c r="G23" s="19">
        <f>AVERAGE(D22:H22)</f>
        <v>5.2</v>
      </c>
      <c r="H23" s="19">
        <f>AVERAGE(D22:H22)</f>
        <v>5.2</v>
      </c>
    </row>
    <row r="24" spans="2:8" x14ac:dyDescent="0.3">
      <c r="B24" s="53"/>
      <c r="C24" s="18" t="s">
        <v>36</v>
      </c>
      <c r="D24" s="19">
        <f t="shared" ref="D24:E24" si="0">SQRT(SUMXMY2(C22:D22,C23:D23)/2)</f>
        <v>0.14142135623730964</v>
      </c>
      <c r="E24" s="19">
        <f t="shared" si="0"/>
        <v>0.86023252670426276</v>
      </c>
      <c r="F24" s="19">
        <f>SQRT(SUMXMY2(E22:F22,E23:F23)/2)</f>
        <v>1.5297058540778354</v>
      </c>
      <c r="G24" s="19">
        <f t="shared" ref="G24:H24" si="1">SQRT(SUMXMY2(F22:G22,F23:G23)/2)</f>
        <v>1.5297058540778354</v>
      </c>
      <c r="H24" s="19">
        <f t="shared" si="1"/>
        <v>1.019803902718557</v>
      </c>
    </row>
    <row r="25" spans="2:8" ht="62.25" customHeight="1" x14ac:dyDescent="0.3">
      <c r="B25" s="43"/>
      <c r="C25" s="44"/>
      <c r="D25" s="44"/>
      <c r="E25" s="44"/>
      <c r="F25" s="44"/>
      <c r="G25" s="44"/>
      <c r="H25" s="45"/>
    </row>
    <row r="26" spans="2:8" ht="66.75" customHeight="1" x14ac:dyDescent="0.3">
      <c r="B26" s="46" t="s">
        <v>48</v>
      </c>
      <c r="C26" s="20" t="s">
        <v>34</v>
      </c>
      <c r="D26" s="17">
        <v>5</v>
      </c>
      <c r="E26" s="17">
        <v>7</v>
      </c>
      <c r="F26" s="17">
        <v>5</v>
      </c>
      <c r="G26" s="17">
        <v>4</v>
      </c>
      <c r="H26" s="17">
        <v>9</v>
      </c>
    </row>
    <row r="27" spans="2:8" x14ac:dyDescent="0.3">
      <c r="B27" s="47"/>
      <c r="C27" s="19" t="s">
        <v>37</v>
      </c>
      <c r="D27" s="19">
        <f>AVERAGE(C26:G26)</f>
        <v>5.25</v>
      </c>
      <c r="E27" s="19">
        <f>AVERAGE(D26:H26)</f>
        <v>6</v>
      </c>
      <c r="F27" s="19">
        <f>AVERAGE(D26:H26)</f>
        <v>6</v>
      </c>
      <c r="G27" s="19">
        <f>AVERAGE(D26:H26)</f>
        <v>6</v>
      </c>
      <c r="H27" s="19">
        <f>AVERAGE(D26:H26)</f>
        <v>6</v>
      </c>
    </row>
    <row r="28" spans="2:8" x14ac:dyDescent="0.3">
      <c r="B28" s="48"/>
      <c r="C28" s="19" t="s">
        <v>36</v>
      </c>
      <c r="D28" s="19">
        <f t="shared" ref="D28" si="2">SQRT(SUMXMY2(C26:D26,C27:D27)/2)</f>
        <v>0.17677669529663689</v>
      </c>
      <c r="E28" s="19">
        <f t="shared" ref="E28" si="3">SQRT(SUMXMY2(D26:E26,D27:E27)/2)</f>
        <v>0.72886898685566259</v>
      </c>
      <c r="F28" s="19">
        <f t="shared" ref="F28:H28" si="4">SQRT(SUMXMY2(E26:F26,E27:F27)/2)</f>
        <v>1</v>
      </c>
      <c r="G28" s="19">
        <f t="shared" si="4"/>
        <v>1.5811388300841898</v>
      </c>
      <c r="H28" s="19">
        <f t="shared" si="4"/>
        <v>2.5495097567963922</v>
      </c>
    </row>
    <row r="31" spans="2:8" x14ac:dyDescent="0.3">
      <c r="C31" t="s">
        <v>38</v>
      </c>
    </row>
  </sheetData>
  <mergeCells count="8">
    <mergeCell ref="C3:I3"/>
    <mergeCell ref="B25:H25"/>
    <mergeCell ref="B26:B28"/>
    <mergeCell ref="C2:H2"/>
    <mergeCell ref="C4:E4"/>
    <mergeCell ref="B19:H19"/>
    <mergeCell ref="B20:H20"/>
    <mergeCell ref="B21:B24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2:J21"/>
  <sheetViews>
    <sheetView tabSelected="1" workbookViewId="0"/>
  </sheetViews>
  <sheetFormatPr defaultRowHeight="14.4" x14ac:dyDescent="0.3"/>
  <cols>
    <col min="1" max="1" width="4.44140625" customWidth="1"/>
    <col min="2" max="2" width="22.109375" customWidth="1"/>
    <col min="3" max="3" width="28.33203125" customWidth="1"/>
    <col min="4" max="4" width="23.88671875" customWidth="1"/>
    <col min="5" max="5" width="24.33203125" customWidth="1"/>
    <col min="6" max="6" width="18.6640625" customWidth="1"/>
    <col min="7" max="7" width="22.44140625" customWidth="1"/>
    <col min="8" max="8" width="18.33203125" customWidth="1"/>
    <col min="9" max="9" width="13.6640625" customWidth="1"/>
    <col min="10" max="10" width="23.88671875" customWidth="1"/>
  </cols>
  <sheetData>
    <row r="2" spans="2:7" ht="25.8" x14ac:dyDescent="0.5">
      <c r="C2" s="28" t="s">
        <v>78</v>
      </c>
    </row>
    <row r="4" spans="2:7" x14ac:dyDescent="0.3">
      <c r="B4" s="27" t="s">
        <v>50</v>
      </c>
    </row>
    <row r="6" spans="2:7" x14ac:dyDescent="0.3">
      <c r="B6" s="31" t="s">
        <v>51</v>
      </c>
      <c r="C6" s="31"/>
    </row>
    <row r="7" spans="2:7" x14ac:dyDescent="0.3">
      <c r="B7" s="24" t="s">
        <v>52</v>
      </c>
      <c r="C7" s="24">
        <v>0.33410762003944683</v>
      </c>
    </row>
    <row r="8" spans="2:7" x14ac:dyDescent="0.3">
      <c r="B8" s="24" t="s">
        <v>53</v>
      </c>
      <c r="C8" s="24">
        <v>0.11162790176842335</v>
      </c>
    </row>
    <row r="9" spans="2:7" x14ac:dyDescent="0.3">
      <c r="B9" s="24" t="s">
        <v>54</v>
      </c>
      <c r="C9" s="24">
        <v>-0.77674419646315329</v>
      </c>
    </row>
    <row r="10" spans="2:7" x14ac:dyDescent="0.3">
      <c r="B10" s="24" t="s">
        <v>10</v>
      </c>
      <c r="C10" s="24">
        <v>107124.17419261663</v>
      </c>
    </row>
    <row r="11" spans="2:7" x14ac:dyDescent="0.3">
      <c r="B11" s="24" t="s">
        <v>43</v>
      </c>
      <c r="C11" s="24">
        <v>3</v>
      </c>
    </row>
    <row r="13" spans="2:7" ht="15" thickBot="1" x14ac:dyDescent="0.35">
      <c r="B13" s="27" t="s">
        <v>55</v>
      </c>
    </row>
    <row r="14" spans="2:7" x14ac:dyDescent="0.3">
      <c r="B14" s="30"/>
      <c r="C14" s="30" t="s">
        <v>44</v>
      </c>
      <c r="D14" s="30" t="s">
        <v>60</v>
      </c>
      <c r="E14" s="30" t="s">
        <v>61</v>
      </c>
      <c r="F14" s="30" t="s">
        <v>45</v>
      </c>
      <c r="G14" s="30" t="s">
        <v>62</v>
      </c>
    </row>
    <row r="15" spans="2:7" x14ac:dyDescent="0.3">
      <c r="B15" s="24" t="s">
        <v>56</v>
      </c>
      <c r="C15" s="24">
        <v>1</v>
      </c>
      <c r="D15" s="24">
        <v>1441958713.3501282</v>
      </c>
      <c r="E15" s="24">
        <v>1441958713.3501282</v>
      </c>
      <c r="F15" s="24">
        <v>0.12565444366232753</v>
      </c>
      <c r="G15" s="24">
        <v>0.78313020086077934</v>
      </c>
    </row>
    <row r="16" spans="2:7" x14ac:dyDescent="0.3">
      <c r="B16" s="24" t="s">
        <v>57</v>
      </c>
      <c r="C16" s="24">
        <v>1</v>
      </c>
      <c r="D16" s="24">
        <v>11475588696.450071</v>
      </c>
      <c r="E16" s="24">
        <v>11475588696.450071</v>
      </c>
      <c r="F16" s="24"/>
      <c r="G16" s="24"/>
    </row>
    <row r="17" spans="2:10" x14ac:dyDescent="0.3">
      <c r="B17" s="24" t="s">
        <v>58</v>
      </c>
      <c r="C17" s="24">
        <v>2</v>
      </c>
      <c r="D17" s="24">
        <v>12917547409.8002</v>
      </c>
      <c r="E17" s="24"/>
      <c r="F17" s="24"/>
      <c r="G17" s="24"/>
    </row>
    <row r="19" spans="2:10" x14ac:dyDescent="0.3">
      <c r="B19" s="29"/>
      <c r="C19" s="29" t="s">
        <v>63</v>
      </c>
      <c r="D19" s="29" t="s">
        <v>10</v>
      </c>
      <c r="E19" s="29" t="s">
        <v>64</v>
      </c>
      <c r="F19" s="29" t="s">
        <v>65</v>
      </c>
      <c r="G19" s="29" t="s">
        <v>66</v>
      </c>
      <c r="H19" s="29" t="s">
        <v>67</v>
      </c>
      <c r="I19" s="29" t="s">
        <v>68</v>
      </c>
      <c r="J19" s="29" t="s">
        <v>69</v>
      </c>
    </row>
    <row r="20" spans="2:10" x14ac:dyDescent="0.3">
      <c r="B20" s="24" t="s">
        <v>59</v>
      </c>
      <c r="C20" s="24">
        <v>70548.935291710222</v>
      </c>
      <c r="D20" s="24">
        <v>88339.999889091065</v>
      </c>
      <c r="E20" s="24">
        <v>0.79860692076389928</v>
      </c>
      <c r="F20" s="24">
        <v>0.57098771193622344</v>
      </c>
      <c r="G20" s="24">
        <v>-1051917.1896927317</v>
      </c>
      <c r="H20" s="24">
        <v>1193015.0602761523</v>
      </c>
      <c r="I20" s="24">
        <v>-1051917.1896927317</v>
      </c>
      <c r="J20" s="24">
        <v>1193015.0602761523</v>
      </c>
    </row>
    <row r="21" spans="2:10" x14ac:dyDescent="0.3">
      <c r="B21" s="24" t="s">
        <v>70</v>
      </c>
      <c r="C21" s="24">
        <v>0.20476451933633116</v>
      </c>
      <c r="D21" s="24">
        <v>0.5776513337429362</v>
      </c>
      <c r="E21" s="24">
        <v>0.35447770545173629</v>
      </c>
      <c r="F21" s="24">
        <v>0.78313020086077911</v>
      </c>
      <c r="G21" s="24">
        <v>-7.1349915933258012</v>
      </c>
      <c r="H21" s="24">
        <v>7.5445206319984637</v>
      </c>
      <c r="I21" s="24">
        <v>-7.1349915933258012</v>
      </c>
      <c r="J21" s="24">
        <v>7.5445206319984637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B3:L24"/>
  <sheetViews>
    <sheetView topLeftCell="A7" workbookViewId="0">
      <selection activeCell="E1" sqref="E1:E1048576"/>
    </sheetView>
  </sheetViews>
  <sheetFormatPr defaultRowHeight="14.4" x14ac:dyDescent="0.3"/>
  <cols>
    <col min="1" max="1" width="5.44140625" customWidth="1"/>
    <col min="2" max="2" width="18.44140625" customWidth="1"/>
    <col min="5" max="5" width="4.5546875" customWidth="1"/>
    <col min="6" max="6" width="19.88671875" customWidth="1"/>
    <col min="7" max="7" width="12.44140625" customWidth="1"/>
    <col min="8" max="8" width="16.109375" customWidth="1"/>
    <col min="9" max="9" width="22" customWidth="1"/>
    <col min="10" max="10" width="24.6640625" customWidth="1"/>
  </cols>
  <sheetData>
    <row r="3" spans="2:12" ht="27" customHeight="1" x14ac:dyDescent="0.45">
      <c r="B3" s="33" t="s">
        <v>79</v>
      </c>
      <c r="C3" s="32"/>
      <c r="D3" s="33" t="s">
        <v>26</v>
      </c>
      <c r="F3" s="37" t="s">
        <v>81</v>
      </c>
    </row>
    <row r="4" spans="2:12" x14ac:dyDescent="0.3">
      <c r="B4" s="11">
        <v>141566.22</v>
      </c>
      <c r="C4" s="11"/>
      <c r="D4" s="11">
        <v>10000</v>
      </c>
    </row>
    <row r="5" spans="2:12" x14ac:dyDescent="0.3">
      <c r="B5" s="24">
        <v>146.47999999999999</v>
      </c>
      <c r="C5" s="11"/>
      <c r="D5" s="11">
        <v>100000</v>
      </c>
      <c r="F5" s="66" t="s">
        <v>82</v>
      </c>
      <c r="G5" s="66"/>
      <c r="H5" s="66"/>
      <c r="I5" s="66"/>
      <c r="J5" s="66"/>
    </row>
    <row r="6" spans="2:12" x14ac:dyDescent="0.3">
      <c r="B6" s="24">
        <v>6437</v>
      </c>
      <c r="C6" s="11"/>
      <c r="D6" s="11">
        <v>150000</v>
      </c>
      <c r="F6" s="38" t="s">
        <v>83</v>
      </c>
      <c r="G6" s="38" t="s">
        <v>21</v>
      </c>
      <c r="H6" s="38" t="s">
        <v>20</v>
      </c>
      <c r="I6" s="38" t="s">
        <v>84</v>
      </c>
      <c r="J6" s="38" t="s">
        <v>42</v>
      </c>
    </row>
    <row r="7" spans="2:12" x14ac:dyDescent="0.3">
      <c r="B7" s="19">
        <v>137012.71</v>
      </c>
      <c r="C7" s="11"/>
      <c r="D7" s="11">
        <v>200000</v>
      </c>
      <c r="F7" s="24">
        <v>141566.22</v>
      </c>
      <c r="G7" s="24">
        <v>17</v>
      </c>
      <c r="H7" s="24">
        <v>13376821123.190001</v>
      </c>
      <c r="I7" s="24">
        <v>786871830.77588236</v>
      </c>
      <c r="J7" s="24">
        <v>4.5768245970932664E+18</v>
      </c>
    </row>
    <row r="8" spans="2:12" x14ac:dyDescent="0.3">
      <c r="B8" s="19">
        <v>85468</v>
      </c>
      <c r="C8" s="11"/>
      <c r="D8" s="11">
        <v>250000</v>
      </c>
      <c r="F8" s="24"/>
      <c r="G8" s="24">
        <v>0</v>
      </c>
      <c r="H8" s="24">
        <v>0</v>
      </c>
      <c r="I8" s="24" t="e">
        <v>#DIV/0!</v>
      </c>
      <c r="J8" s="24" t="e">
        <v>#DIV/0!</v>
      </c>
    </row>
    <row r="9" spans="2:12" x14ac:dyDescent="0.3">
      <c r="B9" s="25">
        <v>257247</v>
      </c>
      <c r="C9" s="11"/>
      <c r="D9" s="11">
        <v>300000</v>
      </c>
      <c r="F9" s="24">
        <v>10000</v>
      </c>
      <c r="G9" s="24">
        <v>17</v>
      </c>
      <c r="H9" s="24">
        <v>8500000</v>
      </c>
      <c r="I9" s="24">
        <v>500000</v>
      </c>
      <c r="J9" s="24">
        <v>63750000000</v>
      </c>
    </row>
    <row r="10" spans="2:12" x14ac:dyDescent="0.3">
      <c r="B10" s="25">
        <v>78435</v>
      </c>
      <c r="C10" s="11"/>
      <c r="D10" s="11">
        <v>350000</v>
      </c>
    </row>
    <row r="11" spans="2:12" x14ac:dyDescent="0.3">
      <c r="B11" s="25">
        <v>784677</v>
      </c>
      <c r="C11" s="11"/>
      <c r="D11" s="11">
        <v>400000</v>
      </c>
    </row>
    <row r="12" spans="2:12" x14ac:dyDescent="0.3">
      <c r="B12" s="25">
        <v>62670</v>
      </c>
      <c r="C12" s="11"/>
      <c r="D12" s="11">
        <v>450000</v>
      </c>
      <c r="F12" s="65" t="s">
        <v>55</v>
      </c>
      <c r="G12" s="65"/>
      <c r="H12" s="65"/>
      <c r="I12" s="65"/>
      <c r="J12" s="65"/>
      <c r="K12" s="65"/>
      <c r="L12" s="65"/>
    </row>
    <row r="13" spans="2:12" x14ac:dyDescent="0.3">
      <c r="B13" s="25">
        <v>5347762</v>
      </c>
      <c r="C13" s="11"/>
      <c r="D13" s="11">
        <v>500000</v>
      </c>
      <c r="F13" s="38" t="s">
        <v>85</v>
      </c>
      <c r="G13" s="38" t="s">
        <v>60</v>
      </c>
      <c r="H13" s="38" t="s">
        <v>44</v>
      </c>
      <c r="I13" s="38" t="s">
        <v>61</v>
      </c>
      <c r="J13" s="38" t="s">
        <v>45</v>
      </c>
      <c r="K13" s="38" t="s">
        <v>65</v>
      </c>
      <c r="L13" s="38" t="s">
        <v>86</v>
      </c>
    </row>
    <row r="14" spans="2:12" x14ac:dyDescent="0.3">
      <c r="B14" s="25">
        <v>24226</v>
      </c>
      <c r="C14" s="11"/>
      <c r="D14" s="11">
        <v>550000</v>
      </c>
      <c r="F14" s="39" t="s">
        <v>87</v>
      </c>
      <c r="G14" s="39">
        <v>5.2562355780214047E+18</v>
      </c>
      <c r="H14" s="39">
        <v>2</v>
      </c>
      <c r="I14" s="39">
        <v>2.6281177890107023E+18</v>
      </c>
      <c r="J14" s="39">
        <v>1.1125569785909284</v>
      </c>
      <c r="K14" s="39">
        <v>0.34148829884778253</v>
      </c>
      <c r="L14" s="39">
        <v>3.3048172521982027</v>
      </c>
    </row>
    <row r="15" spans="2:12" x14ac:dyDescent="0.3">
      <c r="B15" s="25">
        <v>67467</v>
      </c>
      <c r="C15" s="11"/>
      <c r="D15" s="11">
        <v>600000</v>
      </c>
      <c r="F15" s="39" t="s">
        <v>88</v>
      </c>
      <c r="G15" s="39">
        <v>7.3229194573492265E+19</v>
      </c>
      <c r="H15" s="39">
        <v>31</v>
      </c>
      <c r="I15" s="39">
        <v>2.3622320830158797E+18</v>
      </c>
      <c r="J15" s="56"/>
      <c r="K15" s="57"/>
      <c r="L15" s="58"/>
    </row>
    <row r="16" spans="2:12" x14ac:dyDescent="0.3">
      <c r="B16" s="25">
        <v>6763</v>
      </c>
      <c r="C16" s="11"/>
      <c r="D16" s="11">
        <v>650000</v>
      </c>
      <c r="F16" s="39"/>
      <c r="G16" s="39"/>
      <c r="H16" s="39"/>
      <c r="I16" s="54"/>
      <c r="J16" s="59"/>
      <c r="K16" s="60"/>
      <c r="L16" s="61"/>
    </row>
    <row r="17" spans="2:12" x14ac:dyDescent="0.3">
      <c r="B17" s="25">
        <v>7672</v>
      </c>
      <c r="C17" s="11"/>
      <c r="D17" s="11">
        <v>700000</v>
      </c>
      <c r="F17" s="40" t="s">
        <v>58</v>
      </c>
      <c r="G17" s="40">
        <v>7.848543015151367E+19</v>
      </c>
      <c r="H17" s="40">
        <v>33</v>
      </c>
      <c r="I17" s="55"/>
      <c r="J17" s="62"/>
      <c r="K17" s="63"/>
      <c r="L17" s="64"/>
    </row>
    <row r="18" spans="2:12" x14ac:dyDescent="0.3">
      <c r="B18" s="25">
        <v>638536835</v>
      </c>
      <c r="C18" s="11"/>
      <c r="D18" s="11">
        <v>750000</v>
      </c>
    </row>
    <row r="19" spans="2:12" x14ac:dyDescent="0.3">
      <c r="B19" s="25">
        <v>7854788</v>
      </c>
      <c r="C19" s="11"/>
      <c r="D19" s="11">
        <v>800000</v>
      </c>
    </row>
    <row r="20" spans="2:12" x14ac:dyDescent="0.3">
      <c r="B20" s="25">
        <v>7457838939</v>
      </c>
      <c r="C20" s="11"/>
      <c r="D20" s="11">
        <v>850000</v>
      </c>
    </row>
    <row r="21" spans="2:12" x14ac:dyDescent="0.3">
      <c r="B21" s="25">
        <v>5265724578</v>
      </c>
      <c r="C21" s="11"/>
      <c r="D21" s="11">
        <v>900000</v>
      </c>
    </row>
    <row r="23" spans="2:12" x14ac:dyDescent="0.3">
      <c r="B23" t="s">
        <v>80</v>
      </c>
    </row>
    <row r="24" spans="2:12" ht="35.25" customHeight="1" x14ac:dyDescent="0.3"/>
  </sheetData>
  <mergeCells count="4">
    <mergeCell ref="I16:I17"/>
    <mergeCell ref="J15:L17"/>
    <mergeCell ref="F12:L12"/>
    <mergeCell ref="F5:J5"/>
  </mergeCells>
  <pageMargins left="0.7" right="0.7" top="0.75" bottom="0.75" header="0.3" footer="0.3"/>
  <pageSetup paperSize="9" scale="5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Button 1">
              <controlPr defaultSize="0" print="0" autoFill="0" autoPict="0" macro="[0]!Button1_Click">
                <anchor moveWithCells="1">
                  <from>
                    <xdr:col>12</xdr:col>
                    <xdr:colOff>335280</xdr:colOff>
                    <xdr:row>2</xdr:row>
                    <xdr:rowOff>198120</xdr:rowOff>
                  </from>
                  <to>
                    <xdr:col>13</xdr:col>
                    <xdr:colOff>266700</xdr:colOff>
                    <xdr:row>3</xdr:row>
                    <xdr:rowOff>99060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2:G14"/>
  <sheetViews>
    <sheetView workbookViewId="0">
      <selection activeCell="F3" sqref="F3"/>
    </sheetView>
  </sheetViews>
  <sheetFormatPr defaultRowHeight="14.4" x14ac:dyDescent="0.3"/>
  <cols>
    <col min="1" max="1" width="4.109375" customWidth="1"/>
    <col min="2" max="2" width="12.88671875" customWidth="1"/>
    <col min="3" max="3" width="12.5546875" customWidth="1"/>
    <col min="4" max="4" width="5.33203125" customWidth="1"/>
    <col min="5" max="5" width="18.33203125" customWidth="1"/>
    <col min="6" max="7" width="17.44140625" customWidth="1"/>
  </cols>
  <sheetData>
    <row r="2" spans="1:7" x14ac:dyDescent="0.3">
      <c r="A2" s="23"/>
      <c r="B2" s="7" t="s">
        <v>76</v>
      </c>
      <c r="C2" s="7" t="s">
        <v>77</v>
      </c>
    </row>
    <row r="3" spans="1:7" ht="31.5" customHeight="1" x14ac:dyDescent="0.3">
      <c r="A3" s="23"/>
      <c r="B3" s="15">
        <v>141566.22</v>
      </c>
      <c r="C3" s="15">
        <v>137012.71</v>
      </c>
    </row>
    <row r="4" spans="1:7" x14ac:dyDescent="0.3">
      <c r="A4" s="42"/>
      <c r="B4" s="78">
        <v>146.47999999999999</v>
      </c>
      <c r="C4" s="77"/>
    </row>
    <row r="5" spans="1:7" x14ac:dyDescent="0.3">
      <c r="A5" s="42"/>
      <c r="B5" s="79"/>
      <c r="C5" s="77"/>
      <c r="E5" s="8" t="s">
        <v>39</v>
      </c>
      <c r="F5" s="8"/>
    </row>
    <row r="6" spans="1:7" ht="15" thickBot="1" x14ac:dyDescent="0.35"/>
    <row r="7" spans="1:7" x14ac:dyDescent="0.3">
      <c r="E7" s="9"/>
      <c r="F7" s="9" t="s">
        <v>40</v>
      </c>
      <c r="G7" s="9" t="s">
        <v>41</v>
      </c>
    </row>
    <row r="8" spans="1:7" x14ac:dyDescent="0.3">
      <c r="E8" s="10" t="s">
        <v>9</v>
      </c>
      <c r="F8" s="10">
        <v>4015121.61</v>
      </c>
      <c r="G8" s="10">
        <v>256345.35499999998</v>
      </c>
    </row>
    <row r="9" spans="1:7" x14ac:dyDescent="0.3">
      <c r="E9" s="10" t="s">
        <v>42</v>
      </c>
      <c r="F9" s="10">
        <v>30008862718796.105</v>
      </c>
      <c r="G9" s="10">
        <v>28480560325.392075</v>
      </c>
    </row>
    <row r="10" spans="1:7" x14ac:dyDescent="0.3">
      <c r="E10" s="10" t="s">
        <v>43</v>
      </c>
      <c r="F10" s="10">
        <v>2</v>
      </c>
      <c r="G10" s="10">
        <v>2</v>
      </c>
    </row>
    <row r="11" spans="1:7" x14ac:dyDescent="0.3">
      <c r="E11" s="10" t="s">
        <v>44</v>
      </c>
      <c r="F11" s="10">
        <v>1</v>
      </c>
      <c r="G11" s="10">
        <v>1</v>
      </c>
    </row>
    <row r="12" spans="1:7" x14ac:dyDescent="0.3">
      <c r="E12" s="10" t="s">
        <v>45</v>
      </c>
      <c r="F12" s="10">
        <v>1053.6612473892046</v>
      </c>
      <c r="G12" s="10"/>
    </row>
    <row r="13" spans="1:7" x14ac:dyDescent="0.3">
      <c r="E13" s="10" t="s">
        <v>46</v>
      </c>
      <c r="F13" s="10">
        <v>1.9606148310815859E-2</v>
      </c>
      <c r="G13" s="10"/>
    </row>
    <row r="14" spans="1:7" x14ac:dyDescent="0.3">
      <c r="E14" s="10" t="s">
        <v>47</v>
      </c>
      <c r="F14" s="10">
        <v>161.44763879758855</v>
      </c>
      <c r="G14" s="10"/>
    </row>
  </sheetData>
  <mergeCells count="2">
    <mergeCell ref="A4:A5"/>
    <mergeCell ref="B4:B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C22"/>
  <sheetViews>
    <sheetView workbookViewId="0">
      <selection activeCell="E7" sqref="E7"/>
    </sheetView>
  </sheetViews>
  <sheetFormatPr defaultRowHeight="14.4" x14ac:dyDescent="0.3"/>
  <cols>
    <col min="1" max="1" width="4.88671875" customWidth="1"/>
    <col min="2" max="2" width="26.5546875" customWidth="1"/>
    <col min="3" max="3" width="26.33203125" customWidth="1"/>
  </cols>
  <sheetData>
    <row r="2" spans="2:3" x14ac:dyDescent="0.3">
      <c r="B2" s="80">
        <v>141566.22</v>
      </c>
      <c r="C2" s="80"/>
    </row>
    <row r="3" spans="2:3" x14ac:dyDescent="0.3">
      <c r="B3" s="81"/>
      <c r="C3" s="81"/>
    </row>
    <row r="4" spans="2:3" x14ac:dyDescent="0.3">
      <c r="B4" s="10" t="s">
        <v>9</v>
      </c>
      <c r="C4" s="82">
        <v>68579.595000000001</v>
      </c>
    </row>
    <row r="5" spans="2:3" x14ac:dyDescent="0.3">
      <c r="B5" s="10" t="s">
        <v>98</v>
      </c>
      <c r="C5" s="82"/>
    </row>
    <row r="6" spans="2:3" x14ac:dyDescent="0.3">
      <c r="B6" s="10"/>
      <c r="C6" s="82"/>
    </row>
    <row r="7" spans="2:3" x14ac:dyDescent="0.3">
      <c r="B7" s="10"/>
      <c r="C7" s="82"/>
    </row>
    <row r="8" spans="2:3" x14ac:dyDescent="0.3">
      <c r="B8" s="10" t="s">
        <v>10</v>
      </c>
      <c r="C8" s="82">
        <v>68433.114999999976</v>
      </c>
    </row>
    <row r="9" spans="2:3" x14ac:dyDescent="0.3">
      <c r="B9" s="10" t="s">
        <v>11</v>
      </c>
      <c r="C9" s="82">
        <v>68579.594999999987</v>
      </c>
    </row>
    <row r="10" spans="2:3" x14ac:dyDescent="0.3">
      <c r="B10" s="10" t="s">
        <v>12</v>
      </c>
      <c r="C10" s="82" t="e">
        <v>#N/A</v>
      </c>
    </row>
    <row r="11" spans="2:3" x14ac:dyDescent="0.3">
      <c r="B11" s="10" t="s">
        <v>13</v>
      </c>
      <c r="C11" s="82">
        <v>96779.039348437669</v>
      </c>
    </row>
    <row r="12" spans="2:3" x14ac:dyDescent="0.3">
      <c r="B12" s="10" t="s">
        <v>14</v>
      </c>
      <c r="C12" s="82">
        <v>9366182457.2064476</v>
      </c>
    </row>
    <row r="13" spans="2:3" x14ac:dyDescent="0.3">
      <c r="B13" s="10" t="s">
        <v>15</v>
      </c>
      <c r="C13" s="82" t="e">
        <v>#DIV/0!</v>
      </c>
    </row>
    <row r="14" spans="2:3" x14ac:dyDescent="0.3">
      <c r="B14" s="10" t="s">
        <v>16</v>
      </c>
      <c r="C14" s="82" t="e">
        <v>#DIV/0!</v>
      </c>
    </row>
    <row r="15" spans="2:3" x14ac:dyDescent="0.3">
      <c r="B15" s="10" t="s">
        <v>17</v>
      </c>
      <c r="C15" s="82">
        <v>136866.22999999998</v>
      </c>
    </row>
    <row r="16" spans="2:3" x14ac:dyDescent="0.3">
      <c r="B16" s="10" t="s">
        <v>18</v>
      </c>
      <c r="C16" s="82">
        <v>146.47999999999999</v>
      </c>
    </row>
    <row r="17" spans="2:3" x14ac:dyDescent="0.3">
      <c r="B17" s="10" t="s">
        <v>19</v>
      </c>
      <c r="C17" s="82">
        <v>137012.71</v>
      </c>
    </row>
    <row r="18" spans="2:3" x14ac:dyDescent="0.3">
      <c r="B18" s="10" t="s">
        <v>20</v>
      </c>
      <c r="C18" s="82">
        <v>137159.19</v>
      </c>
    </row>
    <row r="19" spans="2:3" x14ac:dyDescent="0.3">
      <c r="B19" s="10" t="s">
        <v>21</v>
      </c>
      <c r="C19" s="82">
        <v>2</v>
      </c>
    </row>
    <row r="20" spans="2:3" x14ac:dyDescent="0.3">
      <c r="B20" s="10" t="s">
        <v>72</v>
      </c>
      <c r="C20" s="82">
        <v>137012.71</v>
      </c>
    </row>
    <row r="21" spans="2:3" x14ac:dyDescent="0.3">
      <c r="B21" s="10" t="s">
        <v>73</v>
      </c>
      <c r="C21" s="82">
        <v>146.47999999999999</v>
      </c>
    </row>
    <row r="22" spans="2:3" x14ac:dyDescent="0.3">
      <c r="B22" s="10" t="s">
        <v>74</v>
      </c>
      <c r="C22" s="82">
        <v>869525.16992418724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1:C3"/>
  <sheetViews>
    <sheetView workbookViewId="0">
      <selection activeCell="F3" sqref="F3"/>
    </sheetView>
  </sheetViews>
  <sheetFormatPr defaultRowHeight="14.4" x14ac:dyDescent="0.3"/>
  <cols>
    <col min="1" max="1" width="4" customWidth="1"/>
    <col min="2" max="2" width="12.5546875" customWidth="1"/>
    <col min="3" max="3" width="15.109375" customWidth="1"/>
  </cols>
  <sheetData>
    <row r="1" spans="2:3" ht="28.8" customHeight="1" thickBot="1" x14ac:dyDescent="0.35"/>
    <row r="2" spans="2:3" ht="31.8" customHeight="1" x14ac:dyDescent="0.3">
      <c r="B2" s="83"/>
      <c r="C2" s="84">
        <v>141566.22</v>
      </c>
    </row>
    <row r="3" spans="2:3" ht="33" customHeight="1" thickBot="1" x14ac:dyDescent="0.35">
      <c r="B3" s="85">
        <v>141566.22</v>
      </c>
      <c r="C3" s="86">
        <f>VARP('exponentiol smoothing'!$C$4:$C$5)</f>
        <v>4683091228.6032238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2:F27"/>
  <sheetViews>
    <sheetView workbookViewId="0">
      <selection activeCell="J4" sqref="J4"/>
    </sheetView>
  </sheetViews>
  <sheetFormatPr defaultRowHeight="14.4" x14ac:dyDescent="0.3"/>
  <cols>
    <col min="1" max="1" width="4.44140625" customWidth="1"/>
    <col min="2" max="2" width="19.88671875" customWidth="1"/>
    <col min="3" max="3" width="18.88671875" customWidth="1"/>
    <col min="5" max="5" width="17.6640625" customWidth="1"/>
    <col min="6" max="6" width="25.44140625" customWidth="1"/>
  </cols>
  <sheetData>
    <row r="2" spans="2:6" x14ac:dyDescent="0.3">
      <c r="B2" s="27" t="s">
        <v>75</v>
      </c>
      <c r="C2" s="27" t="s">
        <v>71</v>
      </c>
      <c r="E2" s="11" t="e">
        <v>#N/A</v>
      </c>
      <c r="F2" s="11" t="e">
        <v>#N/A</v>
      </c>
    </row>
    <row r="3" spans="2:6" x14ac:dyDescent="0.3">
      <c r="B3" s="3"/>
      <c r="C3" s="11">
        <v>141566.22</v>
      </c>
      <c r="E3" s="11">
        <f>C4</f>
        <v>146.47999999999999</v>
      </c>
      <c r="F3" s="11" t="e">
        <v>#N/A</v>
      </c>
    </row>
    <row r="4" spans="2:6" x14ac:dyDescent="0.3">
      <c r="B4" s="3"/>
      <c r="C4" s="24">
        <v>146.47999999999999</v>
      </c>
      <c r="E4" s="11">
        <f>-1*C5+2*E3</f>
        <v>-136719.75</v>
      </c>
      <c r="F4" s="11" t="e">
        <v>#N/A</v>
      </c>
    </row>
    <row r="5" spans="2:6" x14ac:dyDescent="0.3">
      <c r="B5" s="3"/>
      <c r="C5" s="19">
        <v>137012.71</v>
      </c>
      <c r="E5" s="11">
        <f>-1*C6+2*E4</f>
        <v>-530686.5</v>
      </c>
      <c r="F5" s="11" t="e">
        <v>#N/A</v>
      </c>
    </row>
    <row r="6" spans="2:6" x14ac:dyDescent="0.3">
      <c r="B6" s="3"/>
      <c r="C6" s="25">
        <v>257247</v>
      </c>
      <c r="E6" s="11">
        <f>-1*C7+2*E5</f>
        <v>-1124043</v>
      </c>
      <c r="F6" s="11">
        <f>SQRT(SUMXMY2(C5:C7,E3:E5)/3)</f>
        <v>418733.84590223315</v>
      </c>
    </row>
    <row r="7" spans="2:6" x14ac:dyDescent="0.3">
      <c r="B7" s="3"/>
      <c r="C7" s="25">
        <v>62670</v>
      </c>
      <c r="E7" s="11">
        <f>-1*C8+2*E6</f>
        <v>-2255758</v>
      </c>
      <c r="F7" s="11">
        <f>SQRT(SUMXMY2(C6:C8,E4:E6)/3)</f>
        <v>772023.44036581612</v>
      </c>
    </row>
    <row r="8" spans="2:6" x14ac:dyDescent="0.3">
      <c r="B8" s="3"/>
      <c r="C8" s="25">
        <v>7672</v>
      </c>
      <c r="E8" s="11">
        <f>-1*C9+2*E7</f>
        <v>-4566290</v>
      </c>
      <c r="F8" s="11">
        <f>SQRT(SUMXMY2(C7:C9,E5:E7)/3)</f>
        <v>1524402.4950059669</v>
      </c>
    </row>
    <row r="9" spans="2:6" x14ac:dyDescent="0.3">
      <c r="B9" s="3"/>
      <c r="C9" s="25">
        <v>54774</v>
      </c>
      <c r="E9" s="11">
        <f>-1*C10+2*E8</f>
        <v>-9806147</v>
      </c>
      <c r="F9" s="11">
        <f>SQRT(SUMXMY2(C8:C10,E6:E8)/3)</f>
        <v>3370234.3313533356</v>
      </c>
    </row>
    <row r="10" spans="2:6" x14ac:dyDescent="0.3">
      <c r="B10" s="3"/>
      <c r="C10" s="25">
        <v>673567</v>
      </c>
      <c r="E10" s="11">
        <f>-1*C11+2*E9</f>
        <v>-27269650</v>
      </c>
      <c r="F10" s="11">
        <f>SQRT(SUMXMY2(C9:C11,E7:E9)/3)</f>
        <v>10610821.465756582</v>
      </c>
    </row>
    <row r="11" spans="2:6" x14ac:dyDescent="0.3">
      <c r="B11" s="3"/>
      <c r="C11" s="25">
        <v>7657356</v>
      </c>
      <c r="E11" s="11">
        <f>-1*C12+2*E10</f>
        <v>-134218768</v>
      </c>
      <c r="F11" s="11">
        <f>SQRT(SUMXMY2(C10:C12,E8:E10)/3)</f>
        <v>62637964.73755455</v>
      </c>
    </row>
    <row r="12" spans="2:6" x14ac:dyDescent="0.3">
      <c r="B12" s="3"/>
      <c r="C12" s="25">
        <v>79679468</v>
      </c>
      <c r="E12" s="11">
        <f>-1*C13+2*E11</f>
        <v>-268512110</v>
      </c>
      <c r="F12" s="11">
        <f>SQRT(SUMXMY2(C11:C13,E9:E11)/3)</f>
        <v>99628960.788748398</v>
      </c>
    </row>
    <row r="13" spans="2:6" x14ac:dyDescent="0.3">
      <c r="B13" s="3"/>
      <c r="C13" s="25">
        <v>74574</v>
      </c>
      <c r="E13" s="11">
        <f>-1*C14+2*E12</f>
        <v>-537070546</v>
      </c>
      <c r="F13" s="11">
        <f>SQRT(SUMXMY2(C12:C14,E10:E12)/3)</f>
        <v>184025767.30200312</v>
      </c>
    </row>
    <row r="14" spans="2:6" x14ac:dyDescent="0.3">
      <c r="B14" s="3"/>
      <c r="C14" s="25">
        <v>46326</v>
      </c>
      <c r="E14" s="11">
        <f>-1*C15+2*E13</f>
        <v>-1074146817</v>
      </c>
      <c r="F14" s="11">
        <f>SQRT(SUMXMY2(C13:C15,E11:E13)/3)</f>
        <v>355250735.92396706</v>
      </c>
    </row>
    <row r="15" spans="2:6" x14ac:dyDescent="0.3">
      <c r="B15" s="3"/>
      <c r="C15" s="25">
        <v>5725</v>
      </c>
      <c r="E15" s="11">
        <f>-1*C16+2*E14</f>
        <v>-2172821059</v>
      </c>
      <c r="F15" s="11">
        <f>SQRT(SUMXMY2(C14:C16,E12:E14)/3)</f>
        <v>722878423.26177883</v>
      </c>
    </row>
    <row r="16" spans="2:6" x14ac:dyDescent="0.3">
      <c r="B16" s="3"/>
      <c r="C16" s="25">
        <v>24527425</v>
      </c>
      <c r="E16" s="11">
        <f>-1*C17+2*E15</f>
        <v>-4346406490</v>
      </c>
      <c r="F16" s="11">
        <f>SQRT(SUMXMY2(C15:C17,E13:E15)/3)</f>
        <v>1439908519.8674943</v>
      </c>
    </row>
    <row r="17" spans="2:6" x14ac:dyDescent="0.3">
      <c r="B17" s="3"/>
      <c r="C17" s="25">
        <v>764372</v>
      </c>
      <c r="E17" s="11">
        <f>-1*C18+2*E16</f>
        <v>-8693067236</v>
      </c>
      <c r="F17" s="11">
        <f>SQRT(SUMXMY2(C16:C18,E14:E16)/3)</f>
        <v>2876631036.2822576</v>
      </c>
    </row>
    <row r="18" spans="2:6" x14ac:dyDescent="0.3">
      <c r="B18" s="3"/>
      <c r="C18" s="25">
        <v>254256</v>
      </c>
      <c r="E18" s="11">
        <f>-1*C19+2*E17</f>
        <v>-17386142144</v>
      </c>
      <c r="F18" s="11">
        <f>SQRT(SUMXMY2(C17:C19,E15:E17)/3)</f>
        <v>5749999554.283227</v>
      </c>
    </row>
    <row r="19" spans="2:6" x14ac:dyDescent="0.3">
      <c r="B19" s="3"/>
      <c r="C19" s="25">
        <v>7672</v>
      </c>
      <c r="E19" s="11">
        <f>-1*C20+2*E18</f>
        <v>-34772286715</v>
      </c>
      <c r="F19" s="11">
        <f>SQRT(SUMXMY2(C18:C20,E16:E18)/3)</f>
        <v>11499870057.825716</v>
      </c>
    </row>
    <row r="20" spans="2:6" x14ac:dyDescent="0.3">
      <c r="B20" s="3"/>
      <c r="C20" s="25">
        <v>2427</v>
      </c>
      <c r="E20" s="11">
        <f>-1*C21+2*E19</f>
        <v>-69544599057</v>
      </c>
      <c r="F20" s="11">
        <f>SQRT(SUMXMY2(C19:C21,E17:E19)/3)</f>
        <v>22999719418.646664</v>
      </c>
    </row>
    <row r="21" spans="2:6" x14ac:dyDescent="0.3">
      <c r="B21" s="3"/>
      <c r="C21" s="25">
        <v>25627</v>
      </c>
      <c r="E21" s="11">
        <f>-1*C22+2*E20</f>
        <v>-139157736687</v>
      </c>
      <c r="F21" s="11">
        <f>SQRT(SUMXMY2(C20:C22,E18:E20)/3)</f>
        <v>46033975349.179657</v>
      </c>
    </row>
    <row r="22" spans="2:6" x14ac:dyDescent="0.3">
      <c r="B22" s="3"/>
      <c r="C22" s="25">
        <v>68538573</v>
      </c>
      <c r="E22" s="11">
        <f>-1*C23+2*E21</f>
        <v>-278315730121</v>
      </c>
      <c r="F22" s="11">
        <f>SQRT(SUMXMY2(C21:C23,E19:E21)/3)</f>
        <v>92050800780.293976</v>
      </c>
    </row>
    <row r="23" spans="2:6" x14ac:dyDescent="0.3">
      <c r="B23" s="3"/>
      <c r="C23" s="25">
        <v>256747</v>
      </c>
      <c r="E23" s="11">
        <f>-1*C24+2*E22</f>
        <v>-556632296025</v>
      </c>
      <c r="F23" s="11">
        <f>SQRT(SUMXMY2(C22:C24,E20:E22)/3)</f>
        <v>184093315942.27432</v>
      </c>
    </row>
    <row r="24" spans="2:6" x14ac:dyDescent="0.3">
      <c r="B24" s="3"/>
      <c r="C24" s="25">
        <v>835783</v>
      </c>
      <c r="E24" s="11">
        <f>-1*C25+2*E23</f>
        <v>-1113264918878</v>
      </c>
      <c r="F24" s="11">
        <f>SQRT(SUMXMY2(C23:C25,E21:E23)/3)</f>
        <v>368177916600.73932</v>
      </c>
    </row>
    <row r="25" spans="2:6" x14ac:dyDescent="0.3">
      <c r="B25" s="3"/>
      <c r="C25" s="25">
        <v>326828</v>
      </c>
      <c r="E25" s="11">
        <f>-1*C26+2*E24</f>
        <v>-2229212713538</v>
      </c>
      <c r="F25" s="11">
        <f>SQRT(SUMXMY2(C24:C26,E22:E24)/3)</f>
        <v>737708042540.61633</v>
      </c>
    </row>
    <row r="26" spans="2:6" x14ac:dyDescent="0.3">
      <c r="B26" s="3"/>
      <c r="C26" s="25">
        <v>2682875782</v>
      </c>
    </row>
    <row r="27" spans="2:6" x14ac:dyDescent="0.3">
      <c r="B27" s="3"/>
      <c r="C27" s="3">
        <v>28828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B2:G20"/>
  <sheetViews>
    <sheetView workbookViewId="0">
      <selection activeCell="I6" sqref="I6"/>
    </sheetView>
  </sheetViews>
  <sheetFormatPr defaultRowHeight="14.4" x14ac:dyDescent="0.3"/>
  <cols>
    <col min="1" max="1" width="4.5546875" customWidth="1"/>
    <col min="2" max="2" width="13" customWidth="1"/>
    <col min="3" max="3" width="11.33203125" customWidth="1"/>
    <col min="4" max="4" width="5.5546875" customWidth="1"/>
    <col min="5" max="5" width="29.88671875" customWidth="1"/>
    <col min="6" max="6" width="17.109375" customWidth="1"/>
    <col min="7" max="7" width="16.88671875" customWidth="1"/>
  </cols>
  <sheetData>
    <row r="2" spans="2:7" ht="37.799999999999997" x14ac:dyDescent="0.3">
      <c r="B2" s="67" t="s">
        <v>89</v>
      </c>
      <c r="C2" s="67"/>
    </row>
    <row r="4" spans="2:7" x14ac:dyDescent="0.3">
      <c r="B4" s="34" t="s">
        <v>90</v>
      </c>
    </row>
    <row r="5" spans="2:7" x14ac:dyDescent="0.3">
      <c r="B5" s="34" t="s">
        <v>91</v>
      </c>
    </row>
    <row r="6" spans="2:7" ht="15" thickBot="1" x14ac:dyDescent="0.35"/>
    <row r="7" spans="2:7" ht="24" customHeight="1" thickBot="1" x14ac:dyDescent="0.35">
      <c r="B7" s="35" t="s">
        <v>76</v>
      </c>
      <c r="C7" s="36" t="s">
        <v>77</v>
      </c>
    </row>
    <row r="8" spans="2:7" x14ac:dyDescent="0.3">
      <c r="B8" s="41">
        <v>65</v>
      </c>
      <c r="C8" s="41">
        <v>73</v>
      </c>
      <c r="E8" s="8" t="s">
        <v>92</v>
      </c>
      <c r="F8" s="8"/>
      <c r="G8" s="8"/>
    </row>
    <row r="9" spans="2:7" ht="15" thickBot="1" x14ac:dyDescent="0.35">
      <c r="B9" s="11">
        <v>35</v>
      </c>
      <c r="C9" s="11">
        <v>47</v>
      </c>
    </row>
    <row r="10" spans="2:7" x14ac:dyDescent="0.3">
      <c r="B10" s="11">
        <v>95</v>
      </c>
      <c r="C10" s="11">
        <v>76</v>
      </c>
      <c r="E10" s="2"/>
      <c r="F10" s="2">
        <v>65</v>
      </c>
      <c r="G10" s="2">
        <v>73</v>
      </c>
    </row>
    <row r="11" spans="2:7" x14ac:dyDescent="0.3">
      <c r="B11" s="11">
        <v>64</v>
      </c>
      <c r="C11" s="11">
        <v>45</v>
      </c>
      <c r="E11" s="10" t="s">
        <v>9</v>
      </c>
      <c r="F11" s="39">
        <v>59.416666666666664</v>
      </c>
      <c r="G11" s="39">
        <v>43.363636363636367</v>
      </c>
    </row>
    <row r="12" spans="2:7" x14ac:dyDescent="0.3">
      <c r="B12" s="11">
        <v>23</v>
      </c>
      <c r="C12" s="11">
        <v>23</v>
      </c>
      <c r="E12" s="10" t="s">
        <v>42</v>
      </c>
      <c r="F12" s="39">
        <v>796.08333333333314</v>
      </c>
      <c r="G12" s="39">
        <v>492.6545454545456</v>
      </c>
    </row>
    <row r="13" spans="2:7" x14ac:dyDescent="0.3">
      <c r="B13" s="11">
        <v>42</v>
      </c>
      <c r="C13" s="11">
        <v>42</v>
      </c>
      <c r="E13" s="10" t="s">
        <v>43</v>
      </c>
      <c r="F13" s="39">
        <v>12</v>
      </c>
      <c r="G13" s="39">
        <v>11</v>
      </c>
    </row>
    <row r="14" spans="2:7" x14ac:dyDescent="0.3">
      <c r="B14" s="11">
        <v>35</v>
      </c>
      <c r="C14" s="11">
        <v>33</v>
      </c>
      <c r="E14" s="10" t="s">
        <v>93</v>
      </c>
      <c r="F14" s="39">
        <v>0</v>
      </c>
      <c r="G14" s="68"/>
    </row>
    <row r="15" spans="2:7" x14ac:dyDescent="0.3">
      <c r="B15" s="11">
        <v>64</v>
      </c>
      <c r="C15" s="11">
        <v>12</v>
      </c>
      <c r="E15" s="10" t="s">
        <v>44</v>
      </c>
      <c r="F15" s="39">
        <v>21</v>
      </c>
      <c r="G15" s="69"/>
    </row>
    <row r="16" spans="2:7" x14ac:dyDescent="0.3">
      <c r="B16" s="11">
        <v>79</v>
      </c>
      <c r="C16" s="11">
        <v>76</v>
      </c>
      <c r="E16" s="10" t="s">
        <v>64</v>
      </c>
      <c r="F16" s="39">
        <v>1.522814921399416</v>
      </c>
      <c r="G16" s="69"/>
    </row>
    <row r="17" spans="2:7" x14ac:dyDescent="0.3">
      <c r="B17" s="11">
        <v>98</v>
      </c>
      <c r="C17" s="11">
        <v>43</v>
      </c>
      <c r="E17" s="10" t="s">
        <v>94</v>
      </c>
      <c r="F17" s="39">
        <v>7.136124402760595E-2</v>
      </c>
      <c r="G17" s="69"/>
    </row>
    <row r="18" spans="2:7" x14ac:dyDescent="0.3">
      <c r="B18" s="11">
        <v>56</v>
      </c>
      <c r="C18" s="11">
        <v>15</v>
      </c>
      <c r="E18" s="10" t="s">
        <v>95</v>
      </c>
      <c r="F18" s="39">
        <v>1.7207429028118781</v>
      </c>
      <c r="G18" s="69"/>
    </row>
    <row r="19" spans="2:7" x14ac:dyDescent="0.3">
      <c r="B19" s="11">
        <v>98</v>
      </c>
      <c r="C19" s="11">
        <v>65</v>
      </c>
      <c r="E19" s="10" t="s">
        <v>96</v>
      </c>
      <c r="F19" s="39">
        <v>0.1427224880552119</v>
      </c>
      <c r="G19" s="69"/>
    </row>
    <row r="20" spans="2:7" x14ac:dyDescent="0.3">
      <c r="B20" s="11">
        <v>24</v>
      </c>
      <c r="C20" s="11"/>
      <c r="E20" s="10" t="s">
        <v>97</v>
      </c>
      <c r="F20" s="39">
        <v>2.07961384472768</v>
      </c>
      <c r="G20" s="70"/>
    </row>
  </sheetData>
  <mergeCells count="2">
    <mergeCell ref="B2:C2"/>
    <mergeCell ref="G14:G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standard error</vt:lpstr>
      <vt:lpstr>rank and percentage</vt:lpstr>
      <vt:lpstr>taxes</vt:lpstr>
      <vt:lpstr>regretion</vt:lpstr>
      <vt:lpstr>single factor</vt:lpstr>
      <vt:lpstr>f-test</vt:lpstr>
      <vt:lpstr>descriptive statistics</vt:lpstr>
      <vt:lpstr>covariance</vt:lpstr>
      <vt:lpstr>exponentiol smoothing</vt:lpstr>
      <vt:lpstr>t-test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IVANCHEVA Lidiya (SCIC-EXT)</dc:creator>
  <cp:lastModifiedBy>lidiya</cp:lastModifiedBy>
  <cp:lastPrinted>2018-03-12T15:49:43Z</cp:lastPrinted>
  <dcterms:created xsi:type="dcterms:W3CDTF">2018-01-31T08:53:43Z</dcterms:created>
  <dcterms:modified xsi:type="dcterms:W3CDTF">2024-02-29T19:42:05Z</dcterms:modified>
</cp:coreProperties>
</file>